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6DF15B99-0670-4058-B2CC-CBD65BFFE07C}" xr6:coauthVersionLast="44" xr6:coauthVersionMax="44" xr10:uidLastSave="{00000000-0000-0000-0000-000000000000}"/>
  <bookViews>
    <workbookView xWindow="-108" yWindow="-108" windowWidth="23256" windowHeight="12576" tabRatio="917" activeTab="22"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state="hidden" r:id="rId22"/>
    <sheet name="ChieuSang" sheetId="122"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Du thau" sheetId="121" state="hidden" r:id="rId35"/>
    <sheet name="TongHopKL" sheetId="97" r:id="rId36"/>
    <sheet name="NT-VT" sheetId="78" r:id="rId37"/>
    <sheet name="B_CAP" sheetId="79" r:id="rId38"/>
    <sheet name="A_CAP" sheetId="117" r:id="rId39"/>
    <sheet name="CHI TIET GIA DU  THAU" sheetId="120" r:id="rId40"/>
  </sheets>
  <externalReferences>
    <externalReference r:id="rId41"/>
    <externalReference r:id="rId42"/>
  </externalReferences>
  <definedNames>
    <definedName name="_Builtin155" hidden="1">#N/A</definedName>
    <definedName name="_Fill" localSheetId="39" hidden="1">#REF!</definedName>
    <definedName name="_Fill" localSheetId="22"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8" hidden="1">A_CAP!$A$2:$I$94</definedName>
    <definedName name="_xlnm._FilterDatabase" localSheetId="37" hidden="1">B_CAP!$A$2:$I$94</definedName>
    <definedName name="_xlnm._FilterDatabase" localSheetId="39" hidden="1">'CHI TIET GIA DU  THAU'!$A$7:$J$288</definedName>
    <definedName name="_xlnm._FilterDatabase" localSheetId="22" hidden="1">ChieuSang!$A$5:$BM$49</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4"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6" hidden="1">'NT-VT'!$A$4:$T$131</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35" hidden="1">TongHopKL!$B$1:$O$272</definedName>
    <definedName name="BTLTHTDL" localSheetId="9">'ppht NC'!$R$5:$U$310</definedName>
    <definedName name="BTLTHTHH" localSheetId="9">'ppht NC'!$R$5:$U$312</definedName>
    <definedName name="BuocTK" localSheetId="22">#REF!</definedName>
    <definedName name="BuocTK">#REF!</definedName>
    <definedName name="CapCT" localSheetId="22">#REF!</definedName>
    <definedName name="CapCT">#REF!</definedName>
    <definedName name="changht" localSheetId="9">'ppht NC'!$AW$5:$BE$314</definedName>
    <definedName name="changHTDL" localSheetId="9">'ppht NC'!$AW$5:$BE$310</definedName>
    <definedName name="changHTHH" localSheetId="9">'ppht NC'!$AW$5:$BE$312</definedName>
    <definedName name="CP_HMC" localSheetId="22">#REF!</definedName>
    <definedName name="CP_HMC">#REF!</definedName>
    <definedName name="DonGia" localSheetId="22">[1]DG!$A:$J</definedName>
    <definedName name="DonGia">DG!$A:$J</definedName>
    <definedName name="hsdc_CuocVC">'[2]CP Khac cuoc VC'!$C$54</definedName>
    <definedName name="i_BTK" localSheetId="22">#REF!</definedName>
    <definedName name="i_BTK">#REF!</definedName>
    <definedName name="i_BTKKhac" localSheetId="22">#REF!</definedName>
    <definedName name="i_BTKKhac">#REF!</definedName>
    <definedName name="i_CapCT" localSheetId="22">#REF!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22">ChieuSang!$D$1:$BH$65</definedName>
    <definedName name="_xlnm.Print_Area" localSheetId="15">chitiet!$E:$S</definedName>
    <definedName name="_xlnm.Print_Area" localSheetId="14">CT_tram!$D$19:$L$2747</definedName>
    <definedName name="_xlnm.Print_Area" localSheetId="0">DG!$A$1:$D$1177</definedName>
    <definedName name="_xlnm.Print_Area" localSheetId="34">'Du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6">'NT-VT'!$B$1:$N$136</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9">'CHI TIET GIA DU  THAU'!$7:$8</definedName>
    <definedName name="_xlnm.Print_Titles" localSheetId="22">ChieuSang!$5:$5</definedName>
    <definedName name="_xlnm.Print_Titles" localSheetId="15">chitiet!$9:$10</definedName>
    <definedName name="_xlnm.Print_Titles" localSheetId="14">CT_tram!$22:$23</definedName>
    <definedName name="_xlnm.Print_Titles" localSheetId="34">'Du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6">'NT-VT'!$4:$5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9" hidden="1">{#N/A,#N/A,FALSE,"Chi tiÆt"}</definedName>
    <definedName name="wrn.chi._.tiÆt." localSheetId="22" hidden="1">{#N/A,#N/A,FALSE,"Chi tiÆt"}</definedName>
    <definedName name="wrn.chi._.tiÆt." localSheetId="34"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78" l="1"/>
  <c r="B8" i="78"/>
  <c r="B9" i="78"/>
  <c r="B10" i="78"/>
  <c r="B11" i="78"/>
  <c r="B12" i="78"/>
  <c r="B13" i="78"/>
  <c r="B14" i="78"/>
  <c r="B15" i="78"/>
  <c r="B16" i="78"/>
  <c r="B17" i="78"/>
  <c r="B18" i="78"/>
  <c r="B19" i="78"/>
  <c r="B20" i="78"/>
  <c r="B21" i="78"/>
  <c r="B22" i="78"/>
  <c r="B23" i="78"/>
  <c r="B24" i="78"/>
  <c r="B25" i="78"/>
  <c r="B26" i="78"/>
  <c r="B27" i="78"/>
  <c r="B28" i="78"/>
  <c r="B29" i="78"/>
  <c r="B30" i="78"/>
  <c r="B31" i="78"/>
  <c r="B32" i="78"/>
  <c r="B33" i="78"/>
  <c r="B34" i="78"/>
  <c r="B35" i="78"/>
  <c r="B36" i="78"/>
  <c r="B37" i="78"/>
  <c r="B38" i="78"/>
  <c r="B39" i="78"/>
  <c r="B40" i="78"/>
  <c r="B41" i="78"/>
  <c r="B42" i="78"/>
  <c r="B43" i="78"/>
  <c r="B44" i="78"/>
  <c r="B45" i="78"/>
  <c r="B46" i="78"/>
  <c r="B47" i="78"/>
  <c r="B48" i="78"/>
  <c r="B49" i="78"/>
  <c r="B50" i="78"/>
  <c r="B51" i="78"/>
  <c r="B52" i="78"/>
  <c r="B53" i="78"/>
  <c r="B54" i="78"/>
  <c r="B55" i="78"/>
  <c r="B56" i="78"/>
  <c r="B57" i="78"/>
  <c r="B58" i="78"/>
  <c r="B59" i="78"/>
  <c r="B60" i="78"/>
  <c r="B61" i="78"/>
  <c r="B62" i="78"/>
  <c r="B63" i="78"/>
  <c r="B64" i="78"/>
  <c r="B65" i="78"/>
  <c r="B66" i="78"/>
  <c r="B67" i="78"/>
  <c r="B68" i="78"/>
  <c r="B6" i="78"/>
  <c r="O9" i="78"/>
  <c r="F9" i="78"/>
  <c r="F7" i="78"/>
  <c r="F8" i="78"/>
  <c r="O8" i="78"/>
  <c r="O7" i="78"/>
  <c r="F6" i="78"/>
  <c r="O6" i="78"/>
  <c r="C11" i="78"/>
  <c r="C12" i="78"/>
  <c r="C13" i="78"/>
  <c r="C14" i="78"/>
  <c r="C15" i="78"/>
  <c r="C16" i="78"/>
  <c r="C17" i="78"/>
  <c r="C18" i="78"/>
  <c r="C19" i="78"/>
  <c r="C20" i="78"/>
  <c r="C21" i="78"/>
  <c r="C22" i="78"/>
  <c r="C23" i="78"/>
  <c r="C24" i="78"/>
  <c r="C25" i="78"/>
  <c r="C26" i="78"/>
  <c r="C27" i="78"/>
  <c r="C28" i="78"/>
  <c r="C10" i="78"/>
  <c r="B13" i="122"/>
  <c r="B14" i="122"/>
  <c r="B15" i="122"/>
  <c r="B16" i="122"/>
  <c r="B17" i="122"/>
  <c r="B18" i="122"/>
  <c r="B19" i="122"/>
  <c r="B20" i="122"/>
  <c r="B21" i="122"/>
  <c r="B22" i="122"/>
  <c r="B23" i="122"/>
  <c r="B24" i="122"/>
  <c r="B25" i="122"/>
  <c r="B26" i="122"/>
  <c r="B27" i="122"/>
  <c r="B28" i="122"/>
  <c r="B29" i="122"/>
  <c r="B30" i="122"/>
  <c r="B31" i="122"/>
  <c r="B32" i="122"/>
  <c r="B33" i="122"/>
  <c r="B34" i="122"/>
  <c r="B35" i="122"/>
  <c r="B36" i="122"/>
  <c r="B37" i="122"/>
  <c r="B38" i="122"/>
  <c r="B39" i="122"/>
  <c r="B40" i="122"/>
  <c r="B41" i="122"/>
  <c r="B42" i="122"/>
  <c r="B43" i="122"/>
  <c r="B44" i="122"/>
  <c r="B45" i="122"/>
  <c r="B46" i="122"/>
  <c r="B47" i="122"/>
  <c r="B8" i="122"/>
  <c r="B9" i="122"/>
  <c r="B10" i="122"/>
  <c r="B11" i="122"/>
  <c r="B12" i="122"/>
  <c r="B7" i="122"/>
  <c r="BE49" i="122"/>
  <c r="BK49" i="122" s="1"/>
  <c r="BE48" i="122"/>
  <c r="BK48" i="122" s="1"/>
  <c r="BE47" i="122"/>
  <c r="BK47" i="122" s="1"/>
  <c r="BE46" i="122"/>
  <c r="BK46" i="122" s="1"/>
  <c r="BE45" i="122"/>
  <c r="BK45" i="122" s="1"/>
  <c r="BE44" i="122"/>
  <c r="BK44" i="122" s="1"/>
  <c r="BE43" i="122"/>
  <c r="BK43" i="122" s="1"/>
  <c r="BE42" i="122"/>
  <c r="BK42" i="122" s="1"/>
  <c r="BE41" i="122"/>
  <c r="BK41" i="122" s="1"/>
  <c r="BE40" i="122"/>
  <c r="BK40" i="122" s="1"/>
  <c r="BE39" i="122"/>
  <c r="BK39" i="122" s="1"/>
  <c r="BE38" i="122"/>
  <c r="BK38" i="122" s="1"/>
  <c r="BE37" i="122"/>
  <c r="BK37" i="122" s="1"/>
  <c r="BE36" i="122"/>
  <c r="BK36" i="122" s="1"/>
  <c r="BE35" i="122"/>
  <c r="BK35" i="122" s="1"/>
  <c r="BE34" i="122"/>
  <c r="BK34" i="122" s="1"/>
  <c r="BE33" i="122"/>
  <c r="BK33" i="122" s="1"/>
  <c r="BE32" i="122"/>
  <c r="BK32" i="122" s="1"/>
  <c r="BE31" i="122"/>
  <c r="BK31" i="122" s="1"/>
  <c r="BE30" i="122"/>
  <c r="BK30" i="122" s="1"/>
  <c r="BE29" i="122"/>
  <c r="BK29" i="122" s="1"/>
  <c r="BE28" i="122"/>
  <c r="BK28" i="122" s="1"/>
  <c r="BE27" i="122"/>
  <c r="BK27" i="122" s="1"/>
  <c r="BE26" i="122"/>
  <c r="BK26" i="122" s="1"/>
  <c r="BE25" i="122"/>
  <c r="BK25" i="122" s="1"/>
  <c r="BE24" i="122"/>
  <c r="BK24" i="122" s="1"/>
  <c r="BE23" i="122"/>
  <c r="BK23" i="122" s="1"/>
  <c r="BE22" i="122"/>
  <c r="BK22" i="122" s="1"/>
  <c r="BE21" i="122"/>
  <c r="BK21" i="122" s="1"/>
  <c r="BE20" i="122"/>
  <c r="BK20" i="122" s="1"/>
  <c r="BE19" i="122"/>
  <c r="BK19" i="122" s="1"/>
  <c r="BE18" i="122"/>
  <c r="BK18" i="122" s="1"/>
  <c r="BE17" i="122"/>
  <c r="BK17" i="122" s="1"/>
  <c r="BE16" i="122"/>
  <c r="BK16" i="122" s="1"/>
  <c r="BE15" i="122"/>
  <c r="BK15" i="122" s="1"/>
  <c r="BE14" i="122"/>
  <c r="BK14" i="122" s="1"/>
  <c r="BE13" i="122"/>
  <c r="BK13" i="122" s="1"/>
  <c r="BE12" i="122"/>
  <c r="BK12" i="122" s="1"/>
  <c r="BE11" i="122"/>
  <c r="BK11" i="122" s="1"/>
  <c r="BE10" i="122"/>
  <c r="BK10" i="122" s="1"/>
  <c r="BE9" i="122"/>
  <c r="BK9" i="122" s="1"/>
  <c r="BE8" i="122"/>
  <c r="BK8" i="122" s="1"/>
  <c r="BE7" i="122"/>
  <c r="BK7" i="122" s="1"/>
  <c r="D34" i="121" l="1"/>
  <c r="D35" i="121"/>
  <c r="D36" i="121"/>
  <c r="D33" i="121"/>
  <c r="D22" i="121"/>
  <c r="D23" i="121"/>
  <c r="D24" i="121"/>
  <c r="D25" i="121"/>
  <c r="D26" i="121"/>
  <c r="D27" i="121"/>
  <c r="D28" i="121"/>
  <c r="D29" i="121"/>
  <c r="D30" i="121"/>
  <c r="D31" i="121"/>
  <c r="D21" i="121"/>
  <c r="M13" i="78" l="1"/>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128" i="78"/>
  <c r="M129" i="78"/>
  <c r="M130" i="78"/>
  <c r="M131"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128" i="78"/>
  <c r="L129" i="78"/>
  <c r="L130" i="78"/>
  <c r="L131"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D26" i="78"/>
  <c r="D27" i="78"/>
  <c r="E27" i="78"/>
  <c r="D28" i="78"/>
  <c r="D270" i="97"/>
  <c r="B270" i="97" s="1"/>
  <c r="D271" i="97"/>
  <c r="B271" i="97" s="1"/>
  <c r="D272" i="97"/>
  <c r="B272" i="97" s="1"/>
  <c r="D25" i="78"/>
  <c r="D269" i="97"/>
  <c r="B269" i="97" s="1"/>
  <c r="D19" i="78"/>
  <c r="D11" i="78"/>
  <c r="E11" i="78"/>
  <c r="D20" i="78"/>
  <c r="D12" i="78"/>
  <c r="E12" i="78"/>
  <c r="D21" i="78"/>
  <c r="E21" i="78"/>
  <c r="D22" i="78"/>
  <c r="D23" i="78"/>
  <c r="E23" i="78"/>
  <c r="D24" i="78"/>
  <c r="E24" i="78"/>
  <c r="D263" i="97"/>
  <c r="B263" i="97" s="1"/>
  <c r="D255" i="97"/>
  <c r="B255" i="97" s="1"/>
  <c r="D264" i="97"/>
  <c r="B264" i="97" s="1"/>
  <c r="D256" i="97"/>
  <c r="B256" i="97" s="1"/>
  <c r="D265" i="97"/>
  <c r="B265" i="97" s="1"/>
  <c r="D266" i="97"/>
  <c r="B266" i="97" s="1"/>
  <c r="D267" i="97"/>
  <c r="B267" i="97" s="1"/>
  <c r="D268" i="97"/>
  <c r="B268" i="97" s="1"/>
  <c r="D14" i="78"/>
  <c r="E14" i="78"/>
  <c r="D15" i="78"/>
  <c r="E15" i="78"/>
  <c r="D16" i="78"/>
  <c r="E16" i="78"/>
  <c r="D17" i="78"/>
  <c r="E17" i="78"/>
  <c r="D18" i="78"/>
  <c r="E18" i="78"/>
  <c r="D258" i="97"/>
  <c r="B258" i="97" s="1"/>
  <c r="D259" i="97"/>
  <c r="B259" i="97" s="1"/>
  <c r="D260" i="97"/>
  <c r="B260" i="97" s="1"/>
  <c r="D261" i="97"/>
  <c r="B261" i="97" s="1"/>
  <c r="D262" i="97"/>
  <c r="B262" i="97" s="1"/>
  <c r="D13" i="78"/>
  <c r="E13" i="78"/>
  <c r="D10" i="78"/>
  <c r="E10" i="78"/>
  <c r="D257" i="97"/>
  <c r="B257" i="97" s="1"/>
  <c r="D254" i="97"/>
  <c r="A3" i="121"/>
  <c r="AT37" i="121"/>
  <c r="H35" i="121"/>
  <c r="AT35" i="121" s="1"/>
  <c r="BE34" i="121"/>
  <c r="F27" i="78" s="1"/>
  <c r="AT34" i="121"/>
  <c r="H33" i="121"/>
  <c r="H36" i="121" s="1"/>
  <c r="H31" i="121"/>
  <c r="AT31" i="121" s="1"/>
  <c r="BE30" i="121"/>
  <c r="AT30" i="121"/>
  <c r="BE29" i="121"/>
  <c r="F24" i="78" s="1"/>
  <c r="AT29" i="121"/>
  <c r="BE28" i="121"/>
  <c r="F23" i="78" s="1"/>
  <c r="BD28" i="121"/>
  <c r="BC28" i="121"/>
  <c r="BB28" i="121"/>
  <c r="BA28" i="121"/>
  <c r="AZ28" i="121"/>
  <c r="AY28" i="121"/>
  <c r="AX28" i="121"/>
  <c r="AW28" i="121"/>
  <c r="AV28" i="121"/>
  <c r="AU28" i="121"/>
  <c r="AT28" i="121"/>
  <c r="H27" i="121"/>
  <c r="BE27" i="121" s="1"/>
  <c r="F22" i="78" s="1"/>
  <c r="H26" i="121"/>
  <c r="BE26" i="121" s="1"/>
  <c r="F21" i="78" s="1"/>
  <c r="BE25" i="121"/>
  <c r="F12" i="78" s="1"/>
  <c r="AT25" i="121"/>
  <c r="BD23" i="121"/>
  <c r="BC23" i="121"/>
  <c r="BB23" i="121"/>
  <c r="BA23" i="121"/>
  <c r="AZ23" i="121"/>
  <c r="AY23" i="121"/>
  <c r="AX23" i="121"/>
  <c r="AW23" i="121"/>
  <c r="AV23" i="121"/>
  <c r="AU23" i="121"/>
  <c r="H23" i="121"/>
  <c r="BE23" i="121" s="1"/>
  <c r="F11" i="78" s="1"/>
  <c r="H22" i="121"/>
  <c r="H24" i="121" s="1"/>
  <c r="E20"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F18" i="78" s="1"/>
  <c r="BD18" i="121"/>
  <c r="BC18" i="121"/>
  <c r="BB18" i="121"/>
  <c r="BA18" i="121"/>
  <c r="AZ18" i="121"/>
  <c r="AY18" i="121"/>
  <c r="AX18" i="121"/>
  <c r="AW18" i="121"/>
  <c r="AV18" i="121"/>
  <c r="AU18" i="121"/>
  <c r="AT18" i="121"/>
  <c r="BE17" i="121"/>
  <c r="F17" i="78" s="1"/>
  <c r="BD17" i="121"/>
  <c r="BC17" i="121"/>
  <c r="BB17" i="121"/>
  <c r="BA17" i="121"/>
  <c r="AZ17" i="121"/>
  <c r="AY17" i="121"/>
  <c r="AX17" i="121"/>
  <c r="AW17" i="121"/>
  <c r="AV17" i="121"/>
  <c r="AU17" i="121"/>
  <c r="AT17" i="121"/>
  <c r="BE16" i="121"/>
  <c r="F16" i="78" s="1"/>
  <c r="BD16" i="121"/>
  <c r="BC16" i="121"/>
  <c r="BB16" i="121"/>
  <c r="BA16" i="121"/>
  <c r="AZ16" i="121"/>
  <c r="AY16" i="121"/>
  <c r="AX16" i="121"/>
  <c r="AW16" i="121"/>
  <c r="AV16" i="121"/>
  <c r="AU16" i="121"/>
  <c r="AT16" i="121"/>
  <c r="BE15" i="121"/>
  <c r="F15" i="78" s="1"/>
  <c r="BD15" i="121"/>
  <c r="BC15" i="121"/>
  <c r="BB15" i="121"/>
  <c r="BA15" i="121"/>
  <c r="AZ15" i="121"/>
  <c r="AY15" i="121"/>
  <c r="AX15" i="121"/>
  <c r="AW15" i="121"/>
  <c r="AV15" i="121"/>
  <c r="AU15" i="121"/>
  <c r="AT15" i="121"/>
  <c r="BE14" i="121"/>
  <c r="F14"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F10" i="78" s="1"/>
  <c r="BD11" i="121"/>
  <c r="BC11" i="121"/>
  <c r="BB11" i="121"/>
  <c r="BA11" i="121"/>
  <c r="AZ11" i="121"/>
  <c r="AY11" i="121"/>
  <c r="AX11" i="121"/>
  <c r="AW11" i="121"/>
  <c r="AV11" i="121"/>
  <c r="AU11" i="121"/>
  <c r="AT11" i="121"/>
  <c r="BE10" i="121"/>
  <c r="F13"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B254" i="97" l="1"/>
  <c r="BE33" i="121"/>
  <c r="F26" i="78" s="1"/>
  <c r="E26" i="78"/>
  <c r="AT23" i="121"/>
  <c r="AT33" i="121"/>
  <c r="E22" i="78"/>
  <c r="E19" i="78"/>
  <c r="E28" i="78"/>
  <c r="E25" i="78"/>
  <c r="BE31" i="121"/>
  <c r="F25" i="78" s="1"/>
  <c r="BE35" i="121"/>
  <c r="F28" i="78" s="1"/>
  <c r="AT36" i="121"/>
  <c r="BE36" i="121"/>
  <c r="BE24" i="121"/>
  <c r="F20" i="78" s="1"/>
  <c r="AT24" i="121"/>
  <c r="AT26" i="121"/>
  <c r="AT22" i="121"/>
  <c r="AT27" i="121"/>
  <c r="BE22" i="121"/>
  <c r="F19" i="78" s="1"/>
  <c r="AA2" i="96"/>
  <c r="H103" i="26" l="1"/>
  <c r="I103" i="26"/>
  <c r="J103" i="26"/>
  <c r="K103"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J129" i="26" l="1"/>
  <c r="I129" i="26"/>
  <c r="H129" i="26"/>
  <c r="K127" i="26"/>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F280" i="120"/>
  <c r="F279" i="120"/>
  <c r="H279" i="120" s="1"/>
  <c r="G278" i="120"/>
  <c r="F278" i="120"/>
  <c r="H277" i="120"/>
  <c r="F277" i="120"/>
  <c r="F274" i="120"/>
  <c r="H274" i="120" s="1"/>
  <c r="F273" i="120"/>
  <c r="H273" i="120" s="1"/>
  <c r="F272" i="120"/>
  <c r="H272" i="120" s="1"/>
  <c r="F271" i="120"/>
  <c r="H271" i="120" s="1"/>
  <c r="F270" i="120"/>
  <c r="H270" i="120" s="1"/>
  <c r="F269" i="120"/>
  <c r="H269" i="120" s="1"/>
  <c r="F268" i="120"/>
  <c r="H268" i="120" s="1"/>
  <c r="F267" i="120"/>
  <c r="H267" i="120" s="1"/>
  <c r="F266" i="120"/>
  <c r="H266" i="120" s="1"/>
  <c r="H265" i="120"/>
  <c r="F265" i="120"/>
  <c r="F264" i="120"/>
  <c r="H264" i="120" s="1"/>
  <c r="F263" i="120"/>
  <c r="H263" i="120" s="1"/>
  <c r="F262" i="120"/>
  <c r="H262" i="120" s="1"/>
  <c r="F261" i="120"/>
  <c r="H261" i="120" s="1"/>
  <c r="F260" i="120"/>
  <c r="H260" i="120" s="1"/>
  <c r="F259" i="120"/>
  <c r="H259" i="120" s="1"/>
  <c r="F258" i="120"/>
  <c r="H258" i="120" s="1"/>
  <c r="F257" i="120"/>
  <c r="F256" i="120"/>
  <c r="H256" i="120" s="1"/>
  <c r="F255" i="120"/>
  <c r="H255" i="120" s="1"/>
  <c r="F254" i="120"/>
  <c r="H254" i="120" s="1"/>
  <c r="H253" i="120"/>
  <c r="F253" i="120"/>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F237" i="120"/>
  <c r="H237" i="120" s="1"/>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F221" i="120"/>
  <c r="H221" i="120" s="1"/>
  <c r="F220" i="120"/>
  <c r="H220" i="120" s="1"/>
  <c r="F219" i="120"/>
  <c r="H219" i="120" s="1"/>
  <c r="F218" i="120"/>
  <c r="F217" i="120"/>
  <c r="H217" i="120" s="1"/>
  <c r="F216" i="120"/>
  <c r="H216" i="120" s="1"/>
  <c r="F215" i="120"/>
  <c r="H215" i="120" s="1"/>
  <c r="F214" i="120"/>
  <c r="H214" i="120" s="1"/>
  <c r="F213" i="120"/>
  <c r="H212" i="120"/>
  <c r="F212" i="120"/>
  <c r="F211" i="120"/>
  <c r="H211" i="120" s="1"/>
  <c r="F210" i="120"/>
  <c r="H210" i="120" s="1"/>
  <c r="F209" i="120"/>
  <c r="H209" i="120" s="1"/>
  <c r="F208" i="120"/>
  <c r="F207" i="120"/>
  <c r="H207" i="120" s="1"/>
  <c r="F206" i="120"/>
  <c r="H206" i="120" s="1"/>
  <c r="F205" i="120"/>
  <c r="H205" i="120" s="1"/>
  <c r="F204" i="120"/>
  <c r="H204" i="120" s="1"/>
  <c r="H203" i="120"/>
  <c r="F203" i="120"/>
  <c r="F202" i="120"/>
  <c r="H202" i="120" s="1"/>
  <c r="F201" i="120"/>
  <c r="H201" i="120" s="1"/>
  <c r="F200" i="120"/>
  <c r="H200" i="120" s="1"/>
  <c r="F199" i="120"/>
  <c r="H199" i="120" s="1"/>
  <c r="F198" i="120"/>
  <c r="H198" i="120" s="1"/>
  <c r="F197" i="120"/>
  <c r="H197" i="120" s="1"/>
  <c r="F196" i="120"/>
  <c r="H196" i="120" s="1"/>
  <c r="H195" i="120"/>
  <c r="F195" i="120"/>
  <c r="F194" i="120"/>
  <c r="F193" i="120"/>
  <c r="H193" i="120" s="1"/>
  <c r="F192" i="120"/>
  <c r="H192" i="120" s="1"/>
  <c r="F191" i="120"/>
  <c r="H191" i="120" s="1"/>
  <c r="F190" i="120"/>
  <c r="H190" i="120" s="1"/>
  <c r="F189" i="120"/>
  <c r="F188" i="120"/>
  <c r="H188" i="120" s="1"/>
  <c r="F187" i="120"/>
  <c r="F186" i="120"/>
  <c r="H186" i="120" s="1"/>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H168" i="120"/>
  <c r="F168" i="120"/>
  <c r="F167" i="120"/>
  <c r="H167" i="120" s="1"/>
  <c r="F166" i="120"/>
  <c r="H166" i="120" s="1"/>
  <c r="F165" i="120"/>
  <c r="H165" i="120" s="1"/>
  <c r="F164" i="120"/>
  <c r="H164" i="120" s="1"/>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H151" i="120"/>
  <c r="F151" i="120"/>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F134" i="120"/>
  <c r="H134" i="120" s="1"/>
  <c r="F133" i="120"/>
  <c r="H133" i="120" s="1"/>
  <c r="F132" i="120"/>
  <c r="H132" i="120" s="1"/>
  <c r="F131" i="120"/>
  <c r="H131" i="120" s="1"/>
  <c r="H130" i="120"/>
  <c r="F130" i="120"/>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F118" i="120"/>
  <c r="H118" i="120" s="1"/>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F105" i="120"/>
  <c r="H105" i="120" s="1"/>
  <c r="F104" i="120"/>
  <c r="H104" i="120" s="1"/>
  <c r="F103" i="120"/>
  <c r="H103" i="120" s="1"/>
  <c r="F102" i="120"/>
  <c r="H102" i="120" s="1"/>
  <c r="F101" i="120"/>
  <c r="H101" i="120" s="1"/>
  <c r="F100" i="120"/>
  <c r="H100" i="120" s="1"/>
  <c r="H99" i="120"/>
  <c r="F99" i="120"/>
  <c r="F98" i="120"/>
  <c r="H98" i="120" s="1"/>
  <c r="F97" i="120"/>
  <c r="F95" i="120"/>
  <c r="H95" i="120" s="1"/>
  <c r="F94" i="120"/>
  <c r="H94" i="120" s="1"/>
  <c r="F93" i="120"/>
  <c r="H93" i="120" s="1"/>
  <c r="F92" i="120"/>
  <c r="H92" i="120" s="1"/>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F79" i="120"/>
  <c r="H79" i="120" s="1"/>
  <c r="F78" i="120"/>
  <c r="H78" i="120" s="1"/>
  <c r="H77" i="120"/>
  <c r="F77" i="120"/>
  <c r="F76" i="120"/>
  <c r="F75" i="120"/>
  <c r="H75" i="120" s="1"/>
  <c r="F74" i="120"/>
  <c r="H74" i="120" s="1"/>
  <c r="F73" i="120"/>
  <c r="H73" i="120" s="1"/>
  <c r="F72" i="120"/>
  <c r="H72" i="120" s="1"/>
  <c r="F71" i="120"/>
  <c r="H71" i="120" s="1"/>
  <c r="F70" i="120"/>
  <c r="H70" i="120" s="1"/>
  <c r="F69" i="120"/>
  <c r="F68" i="120"/>
  <c r="H68" i="120" s="1"/>
  <c r="F67" i="120"/>
  <c r="H67" i="120" s="1"/>
  <c r="F66" i="120"/>
  <c r="H66" i="120" s="1"/>
  <c r="F65" i="120"/>
  <c r="H65" i="120" s="1"/>
  <c r="F64" i="120"/>
  <c r="H64" i="120" s="1"/>
  <c r="F63" i="120"/>
  <c r="H63" i="120" s="1"/>
  <c r="H60" i="120"/>
  <c r="F60" i="120"/>
  <c r="F59" i="120"/>
  <c r="H59" i="120" s="1"/>
  <c r="F58" i="120"/>
  <c r="H58" i="120" s="1"/>
  <c r="F57" i="120"/>
  <c r="F56" i="120"/>
  <c r="H56" i="120" s="1"/>
  <c r="F55" i="120"/>
  <c r="H55" i="120" s="1"/>
  <c r="F54" i="120"/>
  <c r="H54" i="120" s="1"/>
  <c r="F53" i="120"/>
  <c r="F51" i="120"/>
  <c r="H51" i="120" s="1"/>
  <c r="F50" i="120"/>
  <c r="H50" i="120" s="1"/>
  <c r="F49" i="120"/>
  <c r="H49" i="120" s="1"/>
  <c r="F48" i="120"/>
  <c r="H48" i="120" s="1"/>
  <c r="F47" i="120"/>
  <c r="H47" i="120" s="1"/>
  <c r="F46" i="120"/>
  <c r="H46" i="120" s="1"/>
  <c r="F45" i="120"/>
  <c r="H45" i="120" s="1"/>
  <c r="F44" i="120"/>
  <c r="H44" i="120" s="1"/>
  <c r="F43" i="120"/>
  <c r="H43" i="120" s="1"/>
  <c r="H42" i="120"/>
  <c r="F42" i="120"/>
  <c r="F41" i="120"/>
  <c r="H41" i="120" s="1"/>
  <c r="F40" i="120"/>
  <c r="H40" i="120" s="1"/>
  <c r="F39" i="120"/>
  <c r="H39" i="120" s="1"/>
  <c r="F38" i="120"/>
  <c r="H38" i="120" s="1"/>
  <c r="F37" i="120"/>
  <c r="F36" i="120"/>
  <c r="H36" i="120" s="1"/>
  <c r="F35" i="120"/>
  <c r="H35" i="120" s="1"/>
  <c r="H34" i="120"/>
  <c r="F34" i="120"/>
  <c r="F33" i="120"/>
  <c r="H33" i="120" s="1"/>
  <c r="F32" i="120"/>
  <c r="H32" i="120" s="1"/>
  <c r="F31" i="120"/>
  <c r="H31" i="120" s="1"/>
  <c r="F30" i="120"/>
  <c r="H30" i="120" s="1"/>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80" i="120" l="1"/>
  <c r="H278" i="120"/>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7"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9" i="61" s="1"/>
  <c r="D2207" i="1" s="1"/>
  <c r="H2207" i="1" s="1"/>
  <c r="P2207" i="1" s="1"/>
  <c r="C2207" i="1" s="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E68" i="42" s="1"/>
  <c r="A69" i="42"/>
  <c r="D69" i="42" s="1"/>
  <c r="A70" i="42"/>
  <c r="D70" i="42" s="1"/>
  <c r="A71" i="42"/>
  <c r="A72" i="42"/>
  <c r="C72" i="42" s="1"/>
  <c r="A73" i="42"/>
  <c r="E73" i="42" s="1"/>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E30" i="35" s="1"/>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E43" i="34" s="1"/>
  <c r="G43" i="34" s="1"/>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68" i="31"/>
  <c r="D33" i="34"/>
  <c r="C36" i="42"/>
  <c r="D14" i="42"/>
  <c r="E38" i="42"/>
  <c r="B38" i="42" s="1"/>
  <c r="H1778" i="1"/>
  <c r="P1778" i="1" s="1"/>
  <c r="C1778" i="1" s="1"/>
  <c r="E245" i="42"/>
  <c r="G245" i="42" s="1"/>
  <c r="D38" i="33"/>
  <c r="D30" i="33"/>
  <c r="C10" i="35"/>
  <c r="C30" i="35"/>
  <c r="D31" i="31"/>
  <c r="C58" i="34"/>
  <c r="D45" i="42"/>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D39" i="31"/>
  <c r="D91" i="42"/>
  <c r="D21" i="33"/>
  <c r="J2321" i="1"/>
  <c r="N157" i="1"/>
  <c r="N158" i="1" s="1"/>
  <c r="H1542" i="1"/>
  <c r="P1542" i="1" s="1"/>
  <c r="C1542" i="1" s="1"/>
  <c r="J1542" i="1"/>
  <c r="H2239" i="1"/>
  <c r="P2239" i="1" s="1"/>
  <c r="C2239" i="1" s="1"/>
  <c r="H1541" i="1"/>
  <c r="P1541" i="1" s="1"/>
  <c r="C1541" i="1" s="1"/>
  <c r="J1541" i="1"/>
  <c r="D1737" i="1"/>
  <c r="H2317" i="23"/>
  <c r="D87" i="31"/>
  <c r="M584" i="1"/>
  <c r="M594" i="1"/>
  <c r="M593" i="1"/>
  <c r="M592"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J2337" i="1"/>
  <c r="I838"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J869" i="1"/>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107" i="42"/>
  <c r="G107" i="42" s="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J621" i="1"/>
  <c r="E103" i="42"/>
  <c r="G103" i="42" s="1"/>
  <c r="N709" i="1"/>
  <c r="E106" i="42"/>
  <c r="N1467" i="1"/>
  <c r="N1466" i="1"/>
  <c r="N1468" i="1"/>
  <c r="N1449" i="1"/>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J167" i="1"/>
  <c r="J310" i="1"/>
  <c r="J20" i="1"/>
  <c r="J421" i="1"/>
  <c r="J19" i="1"/>
  <c r="J154" i="1"/>
  <c r="J495" i="1"/>
  <c r="J408" i="1"/>
  <c r="J30" i="1"/>
  <c r="J56" i="1"/>
  <c r="J259" i="1"/>
  <c r="J145" i="1"/>
  <c r="J227" i="1"/>
  <c r="J485" i="1"/>
  <c r="J237" i="1"/>
  <c r="J246" i="1"/>
  <c r="J504" i="1"/>
  <c r="J503" i="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1"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7" i="31"/>
  <c r="B87"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N215" i="1"/>
  <c r="N214" i="1"/>
  <c r="N216" i="1"/>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E18" i="31" l="1"/>
  <c r="G18" i="31" s="1"/>
  <c r="E43" i="42"/>
  <c r="M679" i="1"/>
  <c r="I1049" i="1"/>
  <c r="D53" i="33"/>
  <c r="C55" i="34"/>
  <c r="E46" i="31"/>
  <c r="G46" i="31" s="1"/>
  <c r="I1031" i="1"/>
  <c r="D30" i="35"/>
  <c r="FA95" i="16"/>
  <c r="E10" i="31"/>
  <c r="B55" i="34"/>
  <c r="D89" i="42"/>
  <c r="CR95" i="16"/>
  <c r="E51" i="33"/>
  <c r="G51" i="33" s="1"/>
  <c r="AG69" i="61"/>
  <c r="CK95" i="16"/>
  <c r="E25" i="3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B42" i="42" s="1"/>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G34" i="34" s="1"/>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84" i="31"/>
  <c r="B11" i="31"/>
  <c r="B69" i="31"/>
  <c r="E25" i="35"/>
  <c r="B14" i="42"/>
  <c r="E67" i="31"/>
  <c r="E17" i="34"/>
  <c r="B17" i="34" s="1"/>
  <c r="D26" i="33"/>
  <c r="D79" i="31"/>
  <c r="C79" i="31"/>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G184" i="16" s="1"/>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F184" i="16" s="1"/>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B89" i="42"/>
  <c r="G39" i="34"/>
  <c r="C38" i="35"/>
  <c r="D38" i="35"/>
  <c r="CS229" i="70"/>
  <c r="CN169" i="70"/>
  <c r="BG160" i="70"/>
  <c r="G27" i="31"/>
  <c r="B62" i="31"/>
  <c r="G62" i="31"/>
  <c r="B29" i="42"/>
  <c r="N582" i="1"/>
  <c r="D54" i="34"/>
  <c r="C54" i="34"/>
  <c r="E54" i="34"/>
  <c r="C64" i="31"/>
  <c r="D64" i="31"/>
  <c r="BC229" i="70"/>
  <c r="B59" i="35"/>
  <c r="B46" i="31"/>
  <c r="E38" i="35"/>
  <c r="E50" i="35"/>
  <c r="B61" i="42"/>
  <c r="O582" i="1"/>
  <c r="B42" i="34"/>
  <c r="G19" i="35"/>
  <c r="G58" i="31"/>
  <c r="E51" i="31"/>
  <c r="B60" i="33"/>
  <c r="G60" i="33"/>
  <c r="E47" i="34"/>
  <c r="E54" i="42"/>
  <c r="G27" i="34"/>
  <c r="G59" i="34"/>
  <c r="B59" i="34"/>
  <c r="B51" i="34"/>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E77" i="42"/>
  <c r="G47" i="35"/>
  <c r="B47" i="35"/>
  <c r="D44" i="42"/>
  <c r="E44" i="42"/>
  <c r="C44" i="42"/>
  <c r="BU229" i="70"/>
  <c r="BF169" i="70"/>
  <c r="M920" i="1"/>
  <c r="N920" i="1"/>
  <c r="G57" i="35"/>
  <c r="G51" i="35"/>
  <c r="G36" i="31"/>
  <c r="B18" i="31"/>
  <c r="E76" i="31"/>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F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EN184" i="16" s="1"/>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1646" i="23"/>
  <c r="H2005" i="23"/>
  <c r="H119" i="23"/>
  <c r="H122" i="23"/>
  <c r="H1816" i="23"/>
  <c r="H1653" i="23"/>
  <c r="H1229" i="23"/>
  <c r="H1780"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524"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B69" i="34"/>
  <c r="G69" i="34"/>
  <c r="B66" i="34"/>
  <c r="G66"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B37" i="34"/>
  <c r="G74" i="33"/>
  <c r="B74" i="33"/>
  <c r="B65" i="33"/>
  <c r="G65" i="33"/>
  <c r="G11" i="42"/>
  <c r="D2153" i="1"/>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E140" i="33"/>
  <c r="H2196" i="1"/>
  <c r="P2196" i="1" s="1"/>
  <c r="C2196" i="1" s="1"/>
  <c r="D2197" i="1"/>
  <c r="H2197" i="1" s="1"/>
  <c r="P2197" i="1" s="1"/>
  <c r="C2197" i="1" s="1"/>
  <c r="N847" i="1"/>
  <c r="M847" i="1"/>
  <c r="CN341" i="20"/>
  <c r="D2069" i="1"/>
  <c r="D1597" i="1"/>
  <c r="C73" i="34"/>
  <c r="C70" i="31"/>
  <c r="D12" i="34"/>
  <c r="H2063" i="1"/>
  <c r="P2063" i="1" s="1"/>
  <c r="C2063" i="1" s="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Q184" i="16" s="1"/>
  <c r="AM182" i="16"/>
  <c r="EU182" i="16"/>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ET184" i="16" l="1"/>
  <c r="CS184" i="16"/>
  <c r="BG229" i="70"/>
  <c r="O184" i="16"/>
  <c r="H2571" i="23"/>
  <c r="P184" i="16"/>
  <c r="H1812" i="23"/>
  <c r="H1820" i="23" s="1"/>
  <c r="H1837" i="23"/>
  <c r="H2246" i="23"/>
  <c r="BB184" i="16"/>
  <c r="AJ184" i="16"/>
  <c r="GD184" i="16"/>
  <c r="B21" i="31"/>
  <c r="G32" i="35"/>
  <c r="G37" i="33"/>
  <c r="G57" i="34"/>
  <c r="B8" i="31"/>
  <c r="B34" i="34"/>
  <c r="B31" i="35"/>
  <c r="G45" i="35"/>
  <c r="B45" i="42"/>
  <c r="B50" i="42"/>
  <c r="G48" i="33"/>
  <c r="G10" i="35"/>
  <c r="G42" i="42"/>
  <c r="B65" i="34"/>
  <c r="G37" i="42"/>
  <c r="H2573" i="23"/>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11" i="23"/>
  <c r="H2314"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P8" i="78" l="1"/>
  <c r="P6" i="78"/>
  <c r="P9" i="78"/>
  <c r="P7" i="78"/>
  <c r="H952" i="23"/>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B186" i="31" l="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81" i="78"/>
  <c r="C89" i="78"/>
  <c r="C97" i="78"/>
  <c r="G105" i="26"/>
  <c r="G113" i="26"/>
  <c r="G121" i="26"/>
  <c r="C82" i="78"/>
  <c r="C90" i="78"/>
  <c r="G106" i="26"/>
  <c r="G114" i="26"/>
  <c r="G122" i="26"/>
  <c r="C83" i="78"/>
  <c r="C91" i="78"/>
  <c r="G107" i="26"/>
  <c r="G115" i="26"/>
  <c r="G123" i="26"/>
  <c r="C84" i="78"/>
  <c r="C92" i="78"/>
  <c r="G108" i="26"/>
  <c r="G116" i="26"/>
  <c r="C85" i="78"/>
  <c r="C93" i="78"/>
  <c r="G109" i="26"/>
  <c r="G117" i="26"/>
  <c r="C86" i="78"/>
  <c r="C94" i="78"/>
  <c r="G110" i="26"/>
  <c r="G118" i="26"/>
  <c r="C87" i="78"/>
  <c r="C95" i="78"/>
  <c r="G111" i="26"/>
  <c r="G119" i="26"/>
  <c r="C88" i="78"/>
  <c r="C96"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7" i="78"/>
  <c r="C44" i="78"/>
  <c r="C36" i="78"/>
  <c r="C53" i="78"/>
  <c r="C40" i="78"/>
  <c r="C43" i="78"/>
  <c r="C66" i="78"/>
  <c r="C77" i="78"/>
  <c r="C69" i="78"/>
  <c r="C79" i="78"/>
  <c r="C76" i="78"/>
  <c r="C72" i="78"/>
  <c r="C70" i="78"/>
  <c r="C8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4" i="78" l="1"/>
  <c r="D57" i="79" s="1"/>
  <c r="C64" i="78"/>
  <c r="B57" i="117" s="1"/>
  <c r="G47" i="26"/>
  <c r="C55" i="78"/>
  <c r="B48" i="79" s="1"/>
  <c r="G48" i="79" s="1"/>
  <c r="E65" i="78"/>
  <c r="D58" i="79" s="1"/>
  <c r="C65" i="78"/>
  <c r="D15" i="79"/>
  <c r="O22" i="78"/>
  <c r="E57" i="78"/>
  <c r="D50" i="79" s="1"/>
  <c r="C57" i="78"/>
  <c r="B50" i="79" s="1"/>
  <c r="G50" i="79" s="1"/>
  <c r="G27" i="26"/>
  <c r="C35" i="78"/>
  <c r="O35" i="78" s="1"/>
  <c r="E31" i="78"/>
  <c r="D24" i="117" s="1"/>
  <c r="G24" i="117" s="1"/>
  <c r="C31" i="78"/>
  <c r="D6" i="79"/>
  <c r="O13" i="78"/>
  <c r="H118" i="26"/>
  <c r="I118" i="26"/>
  <c r="J118" i="26"/>
  <c r="K118" i="26"/>
  <c r="C109" i="78"/>
  <c r="O109" i="78" s="1"/>
  <c r="G101" i="26"/>
  <c r="H121" i="26"/>
  <c r="I121" i="26"/>
  <c r="J121" i="26"/>
  <c r="K121" i="26"/>
  <c r="G54" i="26"/>
  <c r="C62" i="78"/>
  <c r="B55" i="117" s="1"/>
  <c r="D41" i="78"/>
  <c r="C41" i="78"/>
  <c r="E50" i="78"/>
  <c r="D43" i="79" s="1"/>
  <c r="C50" i="78"/>
  <c r="B43" i="79" s="1"/>
  <c r="G43" i="79" s="1"/>
  <c r="B8" i="111"/>
  <c r="O28" i="78"/>
  <c r="B13" i="111"/>
  <c r="G60" i="26"/>
  <c r="C68" i="78"/>
  <c r="B61" i="117" s="1"/>
  <c r="H110" i="26"/>
  <c r="I110" i="26"/>
  <c r="J110" i="26"/>
  <c r="K110" i="26"/>
  <c r="C101" i="78"/>
  <c r="G93" i="26"/>
  <c r="H122" i="26"/>
  <c r="I122" i="26"/>
  <c r="J122" i="26"/>
  <c r="K122" i="26"/>
  <c r="H113" i="26"/>
  <c r="I113" i="26"/>
  <c r="J113" i="26"/>
  <c r="K113" i="26"/>
  <c r="E45" i="78"/>
  <c r="D38" i="117" s="1"/>
  <c r="G38" i="117" s="1"/>
  <c r="C45" i="78"/>
  <c r="B38" i="117" s="1"/>
  <c r="B4" i="111"/>
  <c r="B5" i="117"/>
  <c r="H119" i="26"/>
  <c r="I119" i="26"/>
  <c r="J119" i="26"/>
  <c r="K119" i="26"/>
  <c r="G102" i="26"/>
  <c r="C110" i="78"/>
  <c r="O110" i="78" s="1"/>
  <c r="H123" i="26"/>
  <c r="I123" i="26"/>
  <c r="J123" i="26"/>
  <c r="K123" i="26"/>
  <c r="H114" i="26"/>
  <c r="I114" i="26"/>
  <c r="J114" i="26"/>
  <c r="K114" i="26"/>
  <c r="H105" i="26"/>
  <c r="I105" i="26"/>
  <c r="J105" i="26"/>
  <c r="K105" i="26"/>
  <c r="E48" i="78"/>
  <c r="D41" i="79" s="1"/>
  <c r="C48" i="78"/>
  <c r="E67" i="78"/>
  <c r="D60" i="117" s="1"/>
  <c r="G60" i="117" s="1"/>
  <c r="C67" i="78"/>
  <c r="B60" i="117" s="1"/>
  <c r="E38" i="78"/>
  <c r="C38" i="78"/>
  <c r="B31" i="79" s="1"/>
  <c r="G31" i="79" s="1"/>
  <c r="E75" i="78"/>
  <c r="D69" i="117" s="1"/>
  <c r="G69" i="117" s="1"/>
  <c r="C75" i="78"/>
  <c r="B68" i="79" s="1"/>
  <c r="G68" i="79" s="1"/>
  <c r="G55" i="26"/>
  <c r="C63" i="78"/>
  <c r="B56" i="79" s="1"/>
  <c r="G56" i="79" s="1"/>
  <c r="G70" i="26"/>
  <c r="C78" i="78"/>
  <c r="O78" i="78" s="1"/>
  <c r="O20" i="78"/>
  <c r="C4" i="117"/>
  <c r="B4" i="79"/>
  <c r="G4" i="79" s="1"/>
  <c r="H111" i="26"/>
  <c r="I111" i="26"/>
  <c r="J111" i="26"/>
  <c r="K111" i="26"/>
  <c r="G94" i="26"/>
  <c r="C102" i="78"/>
  <c r="O102" i="78" s="1"/>
  <c r="H115" i="26"/>
  <c r="I115" i="26"/>
  <c r="J115" i="26"/>
  <c r="K115" i="26"/>
  <c r="H106" i="26"/>
  <c r="I106" i="26"/>
  <c r="J106" i="26"/>
  <c r="K106" i="26"/>
  <c r="G97" i="26"/>
  <c r="C105" i="78"/>
  <c r="O105" i="78" s="1"/>
  <c r="D47" i="78"/>
  <c r="C47" i="78"/>
  <c r="B40" i="79" s="1"/>
  <c r="G40" i="79" s="1"/>
  <c r="G51" i="26"/>
  <c r="C59" i="78"/>
  <c r="B52" i="79" s="1"/>
  <c r="G52" i="79" s="1"/>
  <c r="G52" i="26"/>
  <c r="C60" i="78"/>
  <c r="B53" i="79" s="1"/>
  <c r="G53" i="79" s="1"/>
  <c r="E73" i="78"/>
  <c r="D67" i="117" s="1"/>
  <c r="G67" i="117" s="1"/>
  <c r="C73" i="78"/>
  <c r="B66" i="79" s="1"/>
  <c r="G66" i="79" s="1"/>
  <c r="D54" i="78"/>
  <c r="C54" i="78"/>
  <c r="B47" i="117" s="1"/>
  <c r="G48" i="26"/>
  <c r="C56" i="78"/>
  <c r="B49" i="79" s="1"/>
  <c r="G49" i="79" s="1"/>
  <c r="E30" i="78"/>
  <c r="D23" i="117" s="1"/>
  <c r="G23" i="117" s="1"/>
  <c r="C30" i="78"/>
  <c r="O30" i="78" s="1"/>
  <c r="G25" i="26"/>
  <c r="C33" i="78"/>
  <c r="B26" i="79" s="1"/>
  <c r="G26" i="79" s="1"/>
  <c r="H120" i="26"/>
  <c r="I120" i="26"/>
  <c r="J120" i="26"/>
  <c r="K120" i="26"/>
  <c r="H116" i="26"/>
  <c r="I116" i="26"/>
  <c r="J116" i="26"/>
  <c r="K116" i="26"/>
  <c r="H107" i="26"/>
  <c r="I107" i="26"/>
  <c r="J107" i="26"/>
  <c r="K107" i="26"/>
  <c r="G98" i="26"/>
  <c r="C106" i="78"/>
  <c r="O106" i="78" s="1"/>
  <c r="D52" i="78"/>
  <c r="C45" i="79" s="1"/>
  <c r="C52" i="78"/>
  <c r="O52" i="78" s="1"/>
  <c r="E58" i="78"/>
  <c r="D51" i="117" s="1"/>
  <c r="G51" i="117" s="1"/>
  <c r="C58" i="78"/>
  <c r="O58" i="78" s="1"/>
  <c r="D39" i="78"/>
  <c r="C32" i="79" s="1"/>
  <c r="C39" i="78"/>
  <c r="B32" i="117" s="1"/>
  <c r="D22" i="117"/>
  <c r="G22" i="117" s="1"/>
  <c r="B6" i="111"/>
  <c r="O14" i="78"/>
  <c r="E34" i="78"/>
  <c r="D27" i="117" s="1"/>
  <c r="G27" i="117" s="1"/>
  <c r="C34" i="78"/>
  <c r="O34" i="78" s="1"/>
  <c r="D19" i="117"/>
  <c r="G19" i="117" s="1"/>
  <c r="O26" i="78"/>
  <c r="H112" i="26"/>
  <c r="I112" i="26"/>
  <c r="J112" i="26"/>
  <c r="K112" i="26"/>
  <c r="G95" i="26"/>
  <c r="C103" i="78"/>
  <c r="O103" i="78" s="1"/>
  <c r="H108" i="26"/>
  <c r="I108" i="26"/>
  <c r="J108" i="26"/>
  <c r="K108" i="26"/>
  <c r="C107" i="78"/>
  <c r="O107" i="78" s="1"/>
  <c r="G99" i="26"/>
  <c r="G90" i="26"/>
  <c r="C98" i="78"/>
  <c r="C3" i="117"/>
  <c r="B3" i="117"/>
  <c r="E61" i="78"/>
  <c r="C61" i="78"/>
  <c r="O61" i="78" s="1"/>
  <c r="E74" i="78"/>
  <c r="D68" i="117" s="1"/>
  <c r="G68" i="117" s="1"/>
  <c r="C74" i="78"/>
  <c r="O74" i="78" s="1"/>
  <c r="B16" i="79"/>
  <c r="G16" i="79" s="1"/>
  <c r="D71" i="78"/>
  <c r="C64" i="79" s="1"/>
  <c r="C71" i="78"/>
  <c r="B64" i="79" s="1"/>
  <c r="G64" i="79" s="1"/>
  <c r="B9" i="111"/>
  <c r="O17" i="78"/>
  <c r="D8" i="117"/>
  <c r="G8" i="117" s="1"/>
  <c r="B8" i="117"/>
  <c r="H104" i="26"/>
  <c r="I104" i="26"/>
  <c r="J104" i="26"/>
  <c r="K104" i="26"/>
  <c r="H117" i="26"/>
  <c r="I117" i="26"/>
  <c r="J117" i="26"/>
  <c r="K117" i="26"/>
  <c r="C108" i="78"/>
  <c r="O108" i="78" s="1"/>
  <c r="G100" i="26"/>
  <c r="C99" i="78"/>
  <c r="G91" i="26"/>
  <c r="D46" i="78"/>
  <c r="C39" i="117" s="1"/>
  <c r="C46" i="78"/>
  <c r="O46" i="78" s="1"/>
  <c r="D51" i="78"/>
  <c r="C44" i="79" s="1"/>
  <c r="C51" i="78"/>
  <c r="O51" i="78" s="1"/>
  <c r="E49" i="78"/>
  <c r="D42" i="117" s="1"/>
  <c r="G42" i="117" s="1"/>
  <c r="C49" i="78"/>
  <c r="O49" i="78" s="1"/>
  <c r="E42" i="78"/>
  <c r="D35" i="117" s="1"/>
  <c r="G35" i="117" s="1"/>
  <c r="C42" i="78"/>
  <c r="B35" i="79" s="1"/>
  <c r="G35" i="79" s="1"/>
  <c r="D32" i="78"/>
  <c r="C25" i="79" s="1"/>
  <c r="C32" i="78"/>
  <c r="O32" i="78" s="1"/>
  <c r="G96" i="26"/>
  <c r="C104" i="78"/>
  <c r="O104" i="78" s="1"/>
  <c r="H109" i="26"/>
  <c r="I109" i="26"/>
  <c r="J109" i="26"/>
  <c r="K109" i="26"/>
  <c r="C100"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8" i="78"/>
  <c r="D61" i="79" s="1"/>
  <c r="D37" i="78"/>
  <c r="C30" i="79" s="1"/>
  <c r="D68" i="78"/>
  <c r="C61" i="79" s="1"/>
  <c r="E37" i="78"/>
  <c r="D30" i="79" s="1"/>
  <c r="D59" i="78"/>
  <c r="C52" i="117" s="1"/>
  <c r="D30" i="78"/>
  <c r="C23" i="79" s="1"/>
  <c r="E56" i="78"/>
  <c r="D49" i="79" s="1"/>
  <c r="E33" i="78"/>
  <c r="D26" i="79" s="1"/>
  <c r="C8" i="117"/>
  <c r="G22" i="26"/>
  <c r="D56" i="78"/>
  <c r="C49" i="79" s="1"/>
  <c r="D33" i="78"/>
  <c r="C26" i="79" s="1"/>
  <c r="B5" i="111"/>
  <c r="E71" i="78"/>
  <c r="D64" i="79" s="1"/>
  <c r="B7" i="111"/>
  <c r="A1620" i="23"/>
  <c r="A1619" i="23"/>
  <c r="D1498" i="23"/>
  <c r="D1506" i="23" s="1"/>
  <c r="D1515" i="23" s="1"/>
  <c r="B3" i="111"/>
  <c r="E70" i="78"/>
  <c r="D63" i="117" s="1"/>
  <c r="G63" i="117" s="1"/>
  <c r="D1442" i="23"/>
  <c r="A1632" i="23"/>
  <c r="D104" i="78"/>
  <c r="G79" i="26"/>
  <c r="D87" i="78"/>
  <c r="C117" i="78"/>
  <c r="O117" i="78" s="1"/>
  <c r="D117" i="78"/>
  <c r="D100" i="78"/>
  <c r="G83" i="26"/>
  <c r="D91" i="78"/>
  <c r="G74" i="26"/>
  <c r="D82" i="78"/>
  <c r="G88" i="26"/>
  <c r="O96" i="78"/>
  <c r="D96" i="78"/>
  <c r="C126" i="78"/>
  <c r="O126" i="78" s="1"/>
  <c r="D126" i="78"/>
  <c r="D109" i="78"/>
  <c r="G84" i="26"/>
  <c r="D92" i="78"/>
  <c r="G75" i="26"/>
  <c r="D83" i="78"/>
  <c r="C129" i="78"/>
  <c r="O129" i="78" s="1"/>
  <c r="D129" i="78"/>
  <c r="G80" i="26"/>
  <c r="D88" i="78"/>
  <c r="C118" i="78"/>
  <c r="O118" i="78" s="1"/>
  <c r="D118" i="78"/>
  <c r="D101" i="78"/>
  <c r="G76" i="26"/>
  <c r="D84" i="78"/>
  <c r="C130" i="78"/>
  <c r="O130" i="78" s="1"/>
  <c r="D130" i="78"/>
  <c r="C121" i="78"/>
  <c r="O121" i="78" s="1"/>
  <c r="D121" i="78"/>
  <c r="C127" i="78"/>
  <c r="O127" i="78" s="1"/>
  <c r="D127" i="78"/>
  <c r="D110" i="78"/>
  <c r="D93" i="78"/>
  <c r="C131" i="78"/>
  <c r="O131" i="78" s="1"/>
  <c r="D131" i="78"/>
  <c r="D122" i="78"/>
  <c r="C122" i="78"/>
  <c r="O122" i="78" s="1"/>
  <c r="C113" i="78"/>
  <c r="O113" i="78" s="1"/>
  <c r="D113" i="78"/>
  <c r="C119" i="78"/>
  <c r="O119" i="78" s="1"/>
  <c r="D119" i="78"/>
  <c r="D102" i="78"/>
  <c r="G77" i="26"/>
  <c r="D85" i="78"/>
  <c r="C123" i="78"/>
  <c r="O123" i="78" s="1"/>
  <c r="D123" i="78"/>
  <c r="D114" i="78"/>
  <c r="C114" i="78"/>
  <c r="O114" i="78" s="1"/>
  <c r="D105" i="78"/>
  <c r="C128" i="78"/>
  <c r="O128" i="78" s="1"/>
  <c r="D128" i="78"/>
  <c r="C111" i="78"/>
  <c r="O111" i="78" s="1"/>
  <c r="D111" i="78"/>
  <c r="G86" i="26"/>
  <c r="D94" i="78"/>
  <c r="C124" i="78"/>
  <c r="O124" i="78" s="1"/>
  <c r="D124" i="78"/>
  <c r="C115" i="78"/>
  <c r="O115" i="78" s="1"/>
  <c r="D115" i="78"/>
  <c r="D106" i="78"/>
  <c r="G89" i="26"/>
  <c r="D97" i="78"/>
  <c r="C120" i="78"/>
  <c r="O120" i="78" s="1"/>
  <c r="D120" i="78"/>
  <c r="D103" i="78"/>
  <c r="G78" i="26"/>
  <c r="D86" i="78"/>
  <c r="C116" i="78"/>
  <c r="O116" i="78" s="1"/>
  <c r="D116" i="78"/>
  <c r="D107" i="78"/>
  <c r="D98" i="78"/>
  <c r="G81" i="26"/>
  <c r="D89" i="78"/>
  <c r="C112" i="78"/>
  <c r="O112" i="78" s="1"/>
  <c r="D112" i="78"/>
  <c r="G87" i="26"/>
  <c r="D95" i="78"/>
  <c r="C125" i="78"/>
  <c r="O125" i="78" s="1"/>
  <c r="D125" i="78"/>
  <c r="D108" i="78"/>
  <c r="D99" i="78"/>
  <c r="G82" i="26"/>
  <c r="D90" i="78"/>
  <c r="G73" i="26"/>
  <c r="D81" i="78"/>
  <c r="E41" i="78"/>
  <c r="D34" i="79" s="1"/>
  <c r="E32" i="78"/>
  <c r="D25" i="117" s="1"/>
  <c r="G25" i="117" s="1"/>
  <c r="C22" i="117"/>
  <c r="G34" i="26"/>
  <c r="G24" i="26"/>
  <c r="G41" i="26"/>
  <c r="E59" i="78"/>
  <c r="D52" i="79" s="1"/>
  <c r="D60" i="78"/>
  <c r="C53" i="117" s="1"/>
  <c r="D49" i="78"/>
  <c r="C42" i="79" s="1"/>
  <c r="C13" i="108"/>
  <c r="E78" i="78"/>
  <c r="D72" i="117" s="1"/>
  <c r="G72" i="117" s="1"/>
  <c r="D78" i="78"/>
  <c r="C72" i="79" s="1"/>
  <c r="D63" i="78"/>
  <c r="C56" i="79" s="1"/>
  <c r="D75" i="78"/>
  <c r="C69" i="117" s="1"/>
  <c r="B12" i="111"/>
  <c r="C13" i="117"/>
  <c r="E97" i="78"/>
  <c r="D90" i="117" s="1"/>
  <c r="G90" i="117" s="1"/>
  <c r="E116" i="78"/>
  <c r="E128" i="78"/>
  <c r="E123" i="78"/>
  <c r="E84" i="78"/>
  <c r="D78" i="79" s="1"/>
  <c r="E106" i="78"/>
  <c r="E117" i="78"/>
  <c r="E108" i="78"/>
  <c r="E88" i="78"/>
  <c r="D82" i="79" s="1"/>
  <c r="E96" i="78"/>
  <c r="E129" i="78"/>
  <c r="E103" i="78"/>
  <c r="E109" i="78"/>
  <c r="E127" i="78"/>
  <c r="E130" i="78"/>
  <c r="E115" i="78"/>
  <c r="E112" i="78"/>
  <c r="E98" i="78"/>
  <c r="D91" i="117" s="1"/>
  <c r="G91" i="117" s="1"/>
  <c r="E83" i="78"/>
  <c r="D77" i="117" s="1"/>
  <c r="G77" i="117" s="1"/>
  <c r="E122" i="78"/>
  <c r="E104" i="78"/>
  <c r="E126" i="78"/>
  <c r="E95" i="78"/>
  <c r="D89" i="117" s="1"/>
  <c r="G89" i="117" s="1"/>
  <c r="E101" i="78"/>
  <c r="E94" i="78"/>
  <c r="D88" i="117" s="1"/>
  <c r="G88" i="117" s="1"/>
  <c r="E125" i="78"/>
  <c r="E107" i="78"/>
  <c r="E121" i="78"/>
  <c r="E90" i="78"/>
  <c r="D84" i="117" s="1"/>
  <c r="G84" i="117" s="1"/>
  <c r="E86" i="78"/>
  <c r="D80" i="117" s="1"/>
  <c r="G80" i="117" s="1"/>
  <c r="E89" i="78"/>
  <c r="D83" i="79" s="1"/>
  <c r="E119" i="78"/>
  <c r="E99" i="78"/>
  <c r="D92" i="79" s="1"/>
  <c r="E118" i="78"/>
  <c r="E87" i="78"/>
  <c r="D81" i="117" s="1"/>
  <c r="G81" i="117" s="1"/>
  <c r="E93" i="78"/>
  <c r="E81" i="78"/>
  <c r="D75" i="117" s="1"/>
  <c r="G75" i="117" s="1"/>
  <c r="E100" i="78"/>
  <c r="D93" i="79" s="1"/>
  <c r="E91" i="78"/>
  <c r="D85" i="117" s="1"/>
  <c r="G85" i="117" s="1"/>
  <c r="E110" i="78"/>
  <c r="E113" i="78"/>
  <c r="E82" i="78"/>
  <c r="D76" i="117" s="1"/>
  <c r="G76" i="117" s="1"/>
  <c r="E131" i="78"/>
  <c r="E92" i="78"/>
  <c r="D86" i="117" s="1"/>
  <c r="G86" i="117" s="1"/>
  <c r="E102" i="78"/>
  <c r="E105" i="78"/>
  <c r="E124" i="78"/>
  <c r="E85" i="78"/>
  <c r="D79" i="79" s="1"/>
  <c r="E120" i="78"/>
  <c r="E111" i="78"/>
  <c r="E114" i="78"/>
  <c r="E62" i="78"/>
  <c r="D55" i="79" s="1"/>
  <c r="G33" i="26"/>
  <c r="B15" i="111"/>
  <c r="D15" i="111" s="1"/>
  <c r="G39" i="26"/>
  <c r="D12" i="79"/>
  <c r="D44" i="78"/>
  <c r="C37" i="117" s="1"/>
  <c r="E44" i="78"/>
  <c r="D37" i="79" s="1"/>
  <c r="G36" i="26"/>
  <c r="E72" i="78"/>
  <c r="D65" i="79" s="1"/>
  <c r="D80" i="78"/>
  <c r="C74" i="79" s="1"/>
  <c r="D264" i="115"/>
  <c r="D12" i="114"/>
  <c r="E53" i="78"/>
  <c r="D46" i="117" s="1"/>
  <c r="G46" i="117" s="1"/>
  <c r="G64" i="26"/>
  <c r="H64" i="26" s="1"/>
  <c r="C11" i="79"/>
  <c r="E60" i="78"/>
  <c r="D36" i="78"/>
  <c r="C29" i="117" s="1"/>
  <c r="D62" i="78"/>
  <c r="C55" i="79" s="1"/>
  <c r="G62" i="26"/>
  <c r="O62" i="26" s="1"/>
  <c r="O79" i="78"/>
  <c r="E54" i="78"/>
  <c r="D47" i="117" s="1"/>
  <c r="G47" i="117" s="1"/>
  <c r="G40" i="26"/>
  <c r="D20" i="79"/>
  <c r="B20" i="117"/>
  <c r="O24" i="78"/>
  <c r="E47" i="78"/>
  <c r="D40" i="117" s="1"/>
  <c r="G40" i="117" s="1"/>
  <c r="O48" i="78"/>
  <c r="G38" i="26"/>
  <c r="E80" i="78"/>
  <c r="D74" i="79" s="1"/>
  <c r="O41" i="78"/>
  <c r="O21" i="78"/>
  <c r="G72" i="26"/>
  <c r="I72" i="26" s="1"/>
  <c r="G59" i="26"/>
  <c r="E63" i="78"/>
  <c r="D56" i="79" s="1"/>
  <c r="D61" i="78"/>
  <c r="C54" i="117" s="1"/>
  <c r="D11" i="79"/>
  <c r="G29" i="26"/>
  <c r="O70" i="78"/>
  <c r="G37" i="26"/>
  <c r="C20" i="79"/>
  <c r="G32" i="26"/>
  <c r="D79" i="78"/>
  <c r="C73" i="117" s="1"/>
  <c r="D70" i="78"/>
  <c r="C63" i="79" s="1"/>
  <c r="G71" i="26"/>
  <c r="J71" i="26" s="1"/>
  <c r="G43" i="26"/>
  <c r="D64" i="78"/>
  <c r="C57" i="117" s="1"/>
  <c r="D40" i="78"/>
  <c r="C33" i="79" s="1"/>
  <c r="G56" i="26"/>
  <c r="D67" i="78"/>
  <c r="C60" i="117" s="1"/>
  <c r="C9" i="79"/>
  <c r="D43" i="78"/>
  <c r="C36" i="79" s="1"/>
  <c r="G45" i="26"/>
  <c r="B11" i="79"/>
  <c r="G11" i="79" s="1"/>
  <c r="D45" i="78"/>
  <c r="C38" i="117" s="1"/>
  <c r="G67" i="26"/>
  <c r="K67" i="26" s="1"/>
  <c r="C15" i="117"/>
  <c r="D42" i="78"/>
  <c r="C35" i="79" s="1"/>
  <c r="G61" i="26"/>
  <c r="H61" i="26" s="1"/>
  <c r="C10" i="79"/>
  <c r="B11" i="111"/>
  <c r="D53" i="78"/>
  <c r="C46" i="79" s="1"/>
  <c r="C12" i="79"/>
  <c r="D72" i="78"/>
  <c r="C65" i="79" s="1"/>
  <c r="D69" i="78"/>
  <c r="C62" i="79" s="1"/>
  <c r="C18" i="117"/>
  <c r="D57" i="78"/>
  <c r="C50" i="79" s="1"/>
  <c r="O16" i="78"/>
  <c r="G20" i="26"/>
  <c r="C14" i="117"/>
  <c r="O25" i="78"/>
  <c r="C19" i="117"/>
  <c r="D7" i="79"/>
  <c r="D48" i="78"/>
  <c r="C41" i="79" s="1"/>
  <c r="C7" i="79"/>
  <c r="G26" i="26"/>
  <c r="G53" i="26"/>
  <c r="O40" i="78"/>
  <c r="G21" i="26"/>
  <c r="G31" i="26"/>
  <c r="E52" i="78"/>
  <c r="D45" i="117" s="1"/>
  <c r="G45" i="117" s="1"/>
  <c r="E18" i="111"/>
  <c r="E79" i="78"/>
  <c r="D73" i="117" s="1"/>
  <c r="G73" i="117" s="1"/>
  <c r="D21" i="111"/>
  <c r="D34" i="78"/>
  <c r="C27" i="117" s="1"/>
  <c r="G44" i="26"/>
  <c r="G30" i="26"/>
  <c r="D76" i="78"/>
  <c r="C70" i="117" s="1"/>
  <c r="D38" i="78"/>
  <c r="C31" i="117" s="1"/>
  <c r="E36" i="78"/>
  <c r="E39" i="78"/>
  <c r="D31" i="78"/>
  <c r="C24" i="79" s="1"/>
  <c r="G35" i="26"/>
  <c r="G65" i="26"/>
  <c r="H65" i="26" s="1"/>
  <c r="G28" i="26"/>
  <c r="G46" i="26"/>
  <c r="D73" i="78"/>
  <c r="C67" i="79" s="1"/>
  <c r="B70" i="79"/>
  <c r="G70" i="79" s="1"/>
  <c r="O31" i="78"/>
  <c r="C17" i="79"/>
  <c r="G23" i="26"/>
  <c r="G49" i="26"/>
  <c r="E76" i="78"/>
  <c r="D70" i="79" s="1"/>
  <c r="G42" i="26"/>
  <c r="O69" i="78"/>
  <c r="D9" i="79"/>
  <c r="D21" i="117"/>
  <c r="G21" i="117" s="1"/>
  <c r="E77" i="78"/>
  <c r="D71" i="79" s="1"/>
  <c r="E55" i="78"/>
  <c r="D48" i="79" s="1"/>
  <c r="E35" i="78"/>
  <c r="D28" i="79" s="1"/>
  <c r="C6" i="117"/>
  <c r="E46" i="78"/>
  <c r="D39" i="117" s="1"/>
  <c r="G39" i="117" s="1"/>
  <c r="O65" i="78"/>
  <c r="G57" i="26"/>
  <c r="D74" i="78"/>
  <c r="C68" i="117" s="1"/>
  <c r="D55" i="78"/>
  <c r="C48" i="79" s="1"/>
  <c r="B14" i="111"/>
  <c r="E14" i="111" s="1"/>
  <c r="G68" i="26"/>
  <c r="K68" i="26" s="1"/>
  <c r="D50" i="78"/>
  <c r="C43" i="117" s="1"/>
  <c r="D16" i="79"/>
  <c r="D35" i="78"/>
  <c r="C28" i="79" s="1"/>
  <c r="D58" i="78"/>
  <c r="C51" i="117" s="1"/>
  <c r="D77" i="78"/>
  <c r="C71" i="79" s="1"/>
  <c r="E51" i="78"/>
  <c r="D44" i="79" s="1"/>
  <c r="O76" i="78"/>
  <c r="D65" i="78"/>
  <c r="C58" i="79" s="1"/>
  <c r="G50" i="26"/>
  <c r="G69" i="26"/>
  <c r="I69" i="26" s="1"/>
  <c r="B16" i="111"/>
  <c r="D66" i="78"/>
  <c r="C59" i="79" s="1"/>
  <c r="E66" i="78"/>
  <c r="E43" i="78"/>
  <c r="G58" i="26"/>
  <c r="G66" i="26"/>
  <c r="H66" i="26" s="1"/>
  <c r="D41" i="117"/>
  <c r="G41" i="117" s="1"/>
  <c r="A164" i="23"/>
  <c r="D19" i="79"/>
  <c r="O37" i="78"/>
  <c r="B30" i="117"/>
  <c r="B30" i="79"/>
  <c r="G30" i="79" s="1"/>
  <c r="E20" i="111"/>
  <c r="D20" i="111"/>
  <c r="C47" i="117"/>
  <c r="C47" i="79"/>
  <c r="C45" i="117"/>
  <c r="C64" i="117"/>
  <c r="C40" i="79"/>
  <c r="C40" i="117"/>
  <c r="O53" i="78"/>
  <c r="B46" i="79"/>
  <c r="G46" i="79" s="1"/>
  <c r="B46" i="117"/>
  <c r="C21" i="79"/>
  <c r="C21" i="117"/>
  <c r="D6" i="117"/>
  <c r="G6" i="117" s="1"/>
  <c r="O36" i="78"/>
  <c r="B29" i="79"/>
  <c r="G29" i="79" s="1"/>
  <c r="B29" i="117"/>
  <c r="D22" i="79"/>
  <c r="D13" i="79"/>
  <c r="D13" i="117"/>
  <c r="G13" i="117" s="1"/>
  <c r="O43" i="78"/>
  <c r="B36" i="79"/>
  <c r="G36" i="79" s="1"/>
  <c r="B36" i="117"/>
  <c r="E17" i="111"/>
  <c r="D17" i="111"/>
  <c r="O72" i="78"/>
  <c r="B65" i="79"/>
  <c r="G65" i="79" s="1"/>
  <c r="B65" i="117"/>
  <c r="H70" i="26"/>
  <c r="K70" i="26"/>
  <c r="O70" i="26"/>
  <c r="J70" i="26"/>
  <c r="I70" i="26"/>
  <c r="O44" i="78"/>
  <c r="B37" i="117"/>
  <c r="B37" i="79"/>
  <c r="G37" i="79" s="1"/>
  <c r="D18" i="111"/>
  <c r="O19" i="78"/>
  <c r="B12" i="79"/>
  <c r="G12" i="79" s="1"/>
  <c r="B12" i="117"/>
  <c r="O12" i="78"/>
  <c r="B5" i="79"/>
  <c r="G5" i="79" s="1"/>
  <c r="O66" i="78"/>
  <c r="B59" i="117"/>
  <c r="B59" i="79"/>
  <c r="G59" i="79" s="1"/>
  <c r="C44" i="117"/>
  <c r="O80" i="78"/>
  <c r="B74" i="117"/>
  <c r="B74" i="79"/>
  <c r="G74" i="79" s="1"/>
  <c r="E19" i="111"/>
  <c r="D19" i="111"/>
  <c r="D110" i="23"/>
  <c r="H1634" i="23"/>
  <c r="E69"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I347" i="23"/>
  <c r="C104" i="115"/>
  <c r="D93" i="115"/>
  <c r="D68" i="79" l="1"/>
  <c r="C39" i="79"/>
  <c r="J7" i="78"/>
  <c r="G7" i="78"/>
  <c r="K9" i="78"/>
  <c r="J9" i="78"/>
  <c r="G9" i="78"/>
  <c r="K7" i="78"/>
  <c r="K8" i="78"/>
  <c r="J8" i="78"/>
  <c r="J6" i="78"/>
  <c r="G8" i="78"/>
  <c r="G6" i="78"/>
  <c r="K6" i="78"/>
  <c r="C32" i="117"/>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10" i="78" s="1"/>
  <c r="I102" i="26"/>
  <c r="J102" i="26"/>
  <c r="K102" i="26"/>
  <c r="H100" i="26"/>
  <c r="I100" i="26"/>
  <c r="G108" i="78" s="1"/>
  <c r="J100" i="26"/>
  <c r="K100" i="26"/>
  <c r="H93" i="26"/>
  <c r="F101" i="78" s="1"/>
  <c r="I93" i="26"/>
  <c r="G101" i="78" s="1"/>
  <c r="J93" i="26"/>
  <c r="K93" i="26"/>
  <c r="H101" i="26"/>
  <c r="I101" i="26"/>
  <c r="G109" i="78" s="1"/>
  <c r="J101" i="26"/>
  <c r="K101" i="26"/>
  <c r="H90" i="26"/>
  <c r="I90" i="26"/>
  <c r="J90" i="26"/>
  <c r="K90" i="26"/>
  <c r="H95" i="26"/>
  <c r="F103" i="78" s="1"/>
  <c r="I95" i="26"/>
  <c r="G103" i="78" s="1"/>
  <c r="J95" i="26"/>
  <c r="K95" i="26"/>
  <c r="H99" i="26"/>
  <c r="F107" i="78" s="1"/>
  <c r="I99" i="26"/>
  <c r="G107" i="78" s="1"/>
  <c r="J99" i="26"/>
  <c r="K99" i="26"/>
  <c r="H96" i="26"/>
  <c r="F104" i="78" s="1"/>
  <c r="I96" i="26"/>
  <c r="G104" i="78" s="1"/>
  <c r="J96" i="26"/>
  <c r="K96" i="26"/>
  <c r="H97" i="26"/>
  <c r="F105" i="78" s="1"/>
  <c r="I97" i="26"/>
  <c r="G105" i="78" s="1"/>
  <c r="J97" i="26"/>
  <c r="K97" i="26"/>
  <c r="H92" i="26"/>
  <c r="I92" i="26"/>
  <c r="G100" i="78" s="1"/>
  <c r="J92" i="26"/>
  <c r="K92" i="26"/>
  <c r="H98" i="26"/>
  <c r="F106" i="78" s="1"/>
  <c r="I98" i="26"/>
  <c r="G106" i="78" s="1"/>
  <c r="J98" i="26"/>
  <c r="K98" i="26"/>
  <c r="H94" i="26"/>
  <c r="F102" i="78" s="1"/>
  <c r="I94" i="26"/>
  <c r="G102" i="78" s="1"/>
  <c r="J94" i="26"/>
  <c r="K94" i="26"/>
  <c r="F108" i="78"/>
  <c r="F100" i="78"/>
  <c r="F93" i="78"/>
  <c r="G99" i="78"/>
  <c r="G93" i="78"/>
  <c r="F109" i="78"/>
  <c r="F99" i="78"/>
  <c r="G110" i="78"/>
  <c r="K10" i="78"/>
  <c r="G10" i="78"/>
  <c r="F3" i="79" s="1"/>
  <c r="C5" i="117"/>
  <c r="B3" i="79"/>
  <c r="A3" i="79" s="1"/>
  <c r="O10" i="78"/>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20" i="78"/>
  <c r="D366" i="23"/>
  <c r="B56" i="117"/>
  <c r="G11" i="78"/>
  <c r="F4" i="117" s="1"/>
  <c r="E4" i="79"/>
  <c r="O63" i="78"/>
  <c r="D5" i="79"/>
  <c r="G19" i="78"/>
  <c r="F11" i="79" s="1"/>
  <c r="E11" i="117"/>
  <c r="K19" i="78"/>
  <c r="J19" i="78"/>
  <c r="G13" i="78"/>
  <c r="F6" i="79" s="1"/>
  <c r="E6" i="117"/>
  <c r="G12" i="78"/>
  <c r="F5" i="79" s="1"/>
  <c r="D9" i="114"/>
  <c r="C261" i="115" s="1"/>
  <c r="D261" i="115"/>
  <c r="J63" i="26"/>
  <c r="K63" i="26"/>
  <c r="O63" i="26"/>
  <c r="D26" i="117"/>
  <c r="G26" i="117" s="1"/>
  <c r="H63" i="26"/>
  <c r="F71" i="78" s="1"/>
  <c r="D61" i="117"/>
  <c r="G61" i="117" s="1"/>
  <c r="C61" i="117"/>
  <c r="B61" i="79"/>
  <c r="G61" i="79" s="1"/>
  <c r="D63" i="79"/>
  <c r="O33" i="78"/>
  <c r="C30" i="117"/>
  <c r="O23" i="78"/>
  <c r="O68" i="78"/>
  <c r="D89" i="79"/>
  <c r="C52" i="79"/>
  <c r="O59" i="78"/>
  <c r="C74" i="117"/>
  <c r="B20" i="79"/>
  <c r="G20" i="79" s="1"/>
  <c r="C56" i="117"/>
  <c r="D11" i="117"/>
  <c r="G11" i="117" s="1"/>
  <c r="D81" i="79"/>
  <c r="E8" i="79"/>
  <c r="B4" i="117"/>
  <c r="B26" i="117"/>
  <c r="O27" i="78"/>
  <c r="B52" i="117"/>
  <c r="B25" i="79"/>
  <c r="G25" i="79" s="1"/>
  <c r="C13" i="79"/>
  <c r="C53" i="79"/>
  <c r="K11" i="78"/>
  <c r="K18" i="78"/>
  <c r="G15" i="78"/>
  <c r="F8" i="117" s="1"/>
  <c r="O11" i="78"/>
  <c r="J11" i="78"/>
  <c r="O10" i="26"/>
  <c r="J15" i="78"/>
  <c r="B25" i="117"/>
  <c r="C23" i="117"/>
  <c r="D34" i="117"/>
  <c r="G34" i="117" s="1"/>
  <c r="B16" i="117"/>
  <c r="O7" i="26"/>
  <c r="C49" i="117"/>
  <c r="C8" i="79"/>
  <c r="O3" i="26"/>
  <c r="D30" i="117"/>
  <c r="G30" i="117" s="1"/>
  <c r="B8" i="79"/>
  <c r="G8" i="79" s="1"/>
  <c r="C69" i="79"/>
  <c r="C22" i="79"/>
  <c r="O15" i="78"/>
  <c r="B53" i="117"/>
  <c r="C26" i="117"/>
  <c r="O60" i="78"/>
  <c r="D91" i="79"/>
  <c r="D49" i="117"/>
  <c r="G49" i="117" s="1"/>
  <c r="B6" i="79"/>
  <c r="G6" i="79" s="1"/>
  <c r="A6" i="79" s="1"/>
  <c r="C29" i="79"/>
  <c r="O56" i="78"/>
  <c r="D64" i="117"/>
  <c r="G64" i="117" s="1"/>
  <c r="O57" i="78"/>
  <c r="O47" i="78"/>
  <c r="B35" i="117"/>
  <c r="D25" i="79"/>
  <c r="C72" i="117"/>
  <c r="C60" i="79"/>
  <c r="B6" i="117"/>
  <c r="B49" i="117"/>
  <c r="B23" i="117"/>
  <c r="O75" i="78"/>
  <c r="B14" i="79"/>
  <c r="G14" i="79" s="1"/>
  <c r="B23" i="79"/>
  <c r="G23" i="79" s="1"/>
  <c r="O42" i="78"/>
  <c r="D52" i="117"/>
  <c r="G52" i="117" s="1"/>
  <c r="B50" i="117"/>
  <c r="I62" i="26"/>
  <c r="G70"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9" i="78"/>
  <c r="B92" i="79"/>
  <c r="G92" i="79" s="1"/>
  <c r="C79" i="79"/>
  <c r="C79" i="117"/>
  <c r="C78" i="79"/>
  <c r="C78" i="117"/>
  <c r="O88" i="78"/>
  <c r="B82" i="117"/>
  <c r="B82" i="79"/>
  <c r="G82" i="79" s="1"/>
  <c r="O92" i="78"/>
  <c r="B86" i="79"/>
  <c r="G86" i="79" s="1"/>
  <c r="B86" i="117"/>
  <c r="O100" i="78"/>
  <c r="B93" i="79"/>
  <c r="G93" i="79" s="1"/>
  <c r="C75" i="79"/>
  <c r="C75" i="117"/>
  <c r="O85" i="78"/>
  <c r="B79" i="79"/>
  <c r="G79" i="79" s="1"/>
  <c r="B79" i="117"/>
  <c r="O84" i="78"/>
  <c r="B78" i="79"/>
  <c r="G78" i="79" s="1"/>
  <c r="B78" i="117"/>
  <c r="C76" i="117"/>
  <c r="C76" i="79"/>
  <c r="O81" i="78"/>
  <c r="B75" i="117"/>
  <c r="B75" i="79"/>
  <c r="G75" i="79" s="1"/>
  <c r="C83" i="79"/>
  <c r="C83" i="117"/>
  <c r="C90" i="117"/>
  <c r="C90" i="79"/>
  <c r="O82" i="78"/>
  <c r="B76" i="79"/>
  <c r="G76" i="79" s="1"/>
  <c r="B76" i="117"/>
  <c r="O89" i="78"/>
  <c r="B83" i="117"/>
  <c r="B83" i="79"/>
  <c r="G83" i="79" s="1"/>
  <c r="C80" i="117"/>
  <c r="C80" i="79"/>
  <c r="O97" i="78"/>
  <c r="B90" i="79"/>
  <c r="G90" i="79" s="1"/>
  <c r="C88" i="79"/>
  <c r="C88" i="117"/>
  <c r="C81" i="79"/>
  <c r="C81" i="117"/>
  <c r="O90" i="78"/>
  <c r="B84" i="79"/>
  <c r="G84" i="79" s="1"/>
  <c r="B84" i="117"/>
  <c r="O86" i="78"/>
  <c r="B80" i="79"/>
  <c r="G80" i="79" s="1"/>
  <c r="B80" i="117"/>
  <c r="O94" i="78"/>
  <c r="B88" i="117"/>
  <c r="B88" i="79"/>
  <c r="G88" i="79" s="1"/>
  <c r="O101" i="78"/>
  <c r="B94" i="79"/>
  <c r="G94" i="79" s="1"/>
  <c r="C77" i="79"/>
  <c r="C77" i="117"/>
  <c r="C85" i="117"/>
  <c r="C85" i="79"/>
  <c r="O87" i="78"/>
  <c r="B81" i="79"/>
  <c r="G81" i="79" s="1"/>
  <c r="B81" i="117"/>
  <c r="C84" i="117"/>
  <c r="C84" i="79"/>
  <c r="C89" i="117"/>
  <c r="C89" i="79"/>
  <c r="O98" i="78"/>
  <c r="B91" i="79"/>
  <c r="G91" i="79" s="1"/>
  <c r="C87" i="79"/>
  <c r="C87" i="117"/>
  <c r="O83" i="78"/>
  <c r="B77" i="117"/>
  <c r="B77" i="79"/>
  <c r="G77" i="79" s="1"/>
  <c r="O91" i="78"/>
  <c r="B85" i="117"/>
  <c r="B85" i="79"/>
  <c r="G85" i="79" s="1"/>
  <c r="O95" i="78"/>
  <c r="B89" i="117"/>
  <c r="B89" i="79"/>
  <c r="G89" i="79" s="1"/>
  <c r="C91" i="117"/>
  <c r="C91" i="79"/>
  <c r="O93" i="78"/>
  <c r="B87" i="117"/>
  <c r="B87" i="79"/>
  <c r="G87" i="79" s="1"/>
  <c r="C92" i="117"/>
  <c r="C92" i="79"/>
  <c r="C82" i="79"/>
  <c r="C82" i="117"/>
  <c r="C86" i="79"/>
  <c r="C86" i="117"/>
  <c r="C93" i="117"/>
  <c r="C93" i="79"/>
  <c r="B48" i="117"/>
  <c r="B38" i="79"/>
  <c r="G38" i="79" s="1"/>
  <c r="B18" i="79"/>
  <c r="G18" i="79" s="1"/>
  <c r="D85" i="79"/>
  <c r="D83" i="117"/>
  <c r="G83" i="117" s="1"/>
  <c r="D92" i="117"/>
  <c r="G92" i="117" s="1"/>
  <c r="B40" i="117"/>
  <c r="J18" i="78"/>
  <c r="B14" i="117"/>
  <c r="C33" i="117"/>
  <c r="G22" i="78"/>
  <c r="C15" i="79"/>
  <c r="C7" i="117"/>
  <c r="C27" i="79"/>
  <c r="E14" i="117"/>
  <c r="J22" i="78"/>
  <c r="C68" i="79"/>
  <c r="K22" i="78"/>
  <c r="O18" i="78"/>
  <c r="D55" i="117"/>
  <c r="G55" i="117" s="1"/>
  <c r="H62" i="26"/>
  <c r="F70" i="78" s="1"/>
  <c r="E62" i="117" s="1"/>
  <c r="D76" i="79"/>
  <c r="K61" i="26"/>
  <c r="H72" i="26"/>
  <c r="F80"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72"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5" i="78"/>
  <c r="B67" i="117"/>
  <c r="D87" i="79"/>
  <c r="D87" i="117"/>
  <c r="G87" i="117" s="1"/>
  <c r="O62" i="78"/>
  <c r="B34" i="117"/>
  <c r="O73" i="78"/>
  <c r="B19" i="79"/>
  <c r="G19" i="79" s="1"/>
  <c r="I61" i="26"/>
  <c r="G69" i="78" s="1"/>
  <c r="F61" i="79" s="1"/>
  <c r="B34" i="79"/>
  <c r="G34" i="79" s="1"/>
  <c r="D65" i="117"/>
  <c r="G65" i="117" s="1"/>
  <c r="D80" i="79"/>
  <c r="B62" i="79"/>
  <c r="G62" i="79" s="1"/>
  <c r="C41" i="117"/>
  <c r="B64" i="117"/>
  <c r="B70" i="117"/>
  <c r="O61" i="26"/>
  <c r="C12" i="117"/>
  <c r="B33" i="117"/>
  <c r="O71" i="78"/>
  <c r="B63" i="79"/>
  <c r="G63" i="79" s="1"/>
  <c r="D12" i="117"/>
  <c r="G12" i="117" s="1"/>
  <c r="D7" i="117"/>
  <c r="G7" i="117" s="1"/>
  <c r="D48" i="117"/>
  <c r="G48" i="117" s="1"/>
  <c r="D46" i="79"/>
  <c r="B22" i="117"/>
  <c r="I65" i="26"/>
  <c r="G73" i="78" s="1"/>
  <c r="B22" i="79"/>
  <c r="G22" i="79" s="1"/>
  <c r="O54" i="78"/>
  <c r="C35" i="117"/>
  <c r="B73" i="79"/>
  <c r="G73" i="79" s="1"/>
  <c r="B60" i="79"/>
  <c r="G60" i="79" s="1"/>
  <c r="C17" i="117"/>
  <c r="O67" i="78"/>
  <c r="C37" i="79"/>
  <c r="D40" i="79"/>
  <c r="B39" i="79"/>
  <c r="G39" i="79" s="1"/>
  <c r="C50" i="117"/>
  <c r="B27" i="117"/>
  <c r="B72" i="79"/>
  <c r="G72" i="79" s="1"/>
  <c r="B39" i="117"/>
  <c r="B27" i="79"/>
  <c r="G27" i="79" s="1"/>
  <c r="B28" i="79"/>
  <c r="G28" i="79" s="1"/>
  <c r="F78" i="78"/>
  <c r="B13" i="117"/>
  <c r="K71" i="26"/>
  <c r="G17" i="78"/>
  <c r="C51" i="79"/>
  <c r="O77" i="78"/>
  <c r="B13" i="79"/>
  <c r="G13" i="79" s="1"/>
  <c r="O71" i="26"/>
  <c r="G77" i="78"/>
  <c r="F72" i="78"/>
  <c r="G71" i="78"/>
  <c r="G78" i="78"/>
  <c r="D70" i="117"/>
  <c r="G70" i="117" s="1"/>
  <c r="B32" i="79"/>
  <c r="G32" i="79" s="1"/>
  <c r="G80" i="78"/>
  <c r="B31" i="117"/>
  <c r="D73" i="79"/>
  <c r="O39" i="78"/>
  <c r="C54" i="79"/>
  <c r="O64" i="78"/>
  <c r="D74" i="117"/>
  <c r="G74" i="117" s="1"/>
  <c r="C55" i="117"/>
  <c r="C62" i="117"/>
  <c r="H67" i="26"/>
  <c r="F75" i="78" s="1"/>
  <c r="C24" i="117"/>
  <c r="B7" i="117"/>
  <c r="F74" i="78"/>
  <c r="F73" i="78"/>
  <c r="K15" i="78"/>
  <c r="G17" i="111"/>
  <c r="I67" i="26"/>
  <c r="G75" i="78" s="1"/>
  <c r="B7" i="79"/>
  <c r="G7" i="79" s="1"/>
  <c r="G16" i="111"/>
  <c r="B10" i="79"/>
  <c r="G10" i="79" s="1"/>
  <c r="C46" i="117"/>
  <c r="I71" i="26"/>
  <c r="G79" i="78" s="1"/>
  <c r="B21" i="79"/>
  <c r="G21" i="79" s="1"/>
  <c r="C43" i="79"/>
  <c r="C58" i="117"/>
  <c r="C6" i="79"/>
  <c r="B24" i="79"/>
  <c r="G24" i="79" s="1"/>
  <c r="O55" i="78"/>
  <c r="O68" i="26"/>
  <c r="B57" i="79"/>
  <c r="G57" i="79" s="1"/>
  <c r="C59" i="117"/>
  <c r="B43" i="117"/>
  <c r="G18" i="78"/>
  <c r="F10" i="117" s="1"/>
  <c r="B9" i="117"/>
  <c r="G20" i="78"/>
  <c r="F12" i="117" s="1"/>
  <c r="C63" i="117"/>
  <c r="B21" i="117"/>
  <c r="B58" i="79"/>
  <c r="G58" i="79" s="1"/>
  <c r="B10" i="117"/>
  <c r="K65" i="26"/>
  <c r="O50" i="78"/>
  <c r="B44" i="117"/>
  <c r="G19" i="111"/>
  <c r="B9" i="79"/>
  <c r="G9" i="79" s="1"/>
  <c r="K20" i="78"/>
  <c r="B58" i="117"/>
  <c r="C65" i="117"/>
  <c r="J65" i="26"/>
  <c r="B44" i="79"/>
  <c r="G44" i="79" s="1"/>
  <c r="B71" i="117"/>
  <c r="C10" i="117"/>
  <c r="O65" i="26"/>
  <c r="C31" i="79"/>
  <c r="D9" i="117"/>
  <c r="G9" i="117" s="1"/>
  <c r="C38" i="79"/>
  <c r="C28" i="117"/>
  <c r="J67" i="26"/>
  <c r="O38" i="78"/>
  <c r="H71" i="26"/>
  <c r="F79" i="78" s="1"/>
  <c r="B45" i="79"/>
  <c r="G45" i="79" s="1"/>
  <c r="B47" i="79"/>
  <c r="G47" i="79" s="1"/>
  <c r="D28" i="117"/>
  <c r="G28" i="117" s="1"/>
  <c r="H68" i="26"/>
  <c r="F76" i="78" s="1"/>
  <c r="D221" i="115"/>
  <c r="D56" i="117"/>
  <c r="G56" i="117" s="1"/>
  <c r="F17" i="111"/>
  <c r="D220" i="115"/>
  <c r="G18" i="111"/>
  <c r="C48" i="117"/>
  <c r="D20" i="117"/>
  <c r="G20" i="117" s="1"/>
  <c r="B15" i="117"/>
  <c r="C225" i="115"/>
  <c r="D44" i="117"/>
  <c r="G44" i="117" s="1"/>
  <c r="I68" i="26"/>
  <c r="G76"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9" i="78"/>
  <c r="E61" i="79" s="1"/>
  <c r="D17" i="79"/>
  <c r="D17" i="117"/>
  <c r="G17" i="117" s="1"/>
  <c r="G21" i="111"/>
  <c r="J21" i="78"/>
  <c r="J66" i="26"/>
  <c r="G20" i="111"/>
  <c r="I66" i="26"/>
  <c r="G74" i="78" s="1"/>
  <c r="E13" i="117"/>
  <c r="H69" i="26"/>
  <c r="F77" i="78" s="1"/>
  <c r="O66" i="26"/>
  <c r="D10" i="117"/>
  <c r="G10" i="117" s="1"/>
  <c r="K21" i="78"/>
  <c r="J69" i="26"/>
  <c r="E16" i="111"/>
  <c r="D16" i="111"/>
  <c r="D21" i="79"/>
  <c r="D39" i="79"/>
  <c r="K66" i="26"/>
  <c r="L133" i="78"/>
  <c r="G24" i="111"/>
  <c r="G26" i="111"/>
  <c r="G21"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D14" i="114"/>
  <c r="C266" i="115" s="1"/>
  <c r="D266" i="115"/>
  <c r="D15" i="114"/>
  <c r="C267" i="115" s="1"/>
  <c r="D267" i="115"/>
  <c r="D16" i="114"/>
  <c r="D268" i="115"/>
  <c r="D10" i="114"/>
  <c r="C262" i="115" s="1"/>
  <c r="D262" i="115"/>
  <c r="D265" i="115"/>
  <c r="D13" i="114"/>
  <c r="C265" i="115" s="1"/>
  <c r="D222" i="115"/>
  <c r="F4" i="79"/>
  <c r="E4" i="117"/>
  <c r="E10" i="79"/>
  <c r="E10" i="117"/>
  <c r="E5" i="117"/>
  <c r="A8" i="79"/>
  <c r="F12" i="79"/>
  <c r="F6" i="117"/>
  <c r="A4" i="117"/>
  <c r="A7" i="79"/>
  <c r="E6" i="79"/>
  <c r="F5" i="117"/>
  <c r="E62" i="79"/>
  <c r="F8" i="79"/>
  <c r="A9" i="117"/>
  <c r="A8" i="117"/>
  <c r="A7" i="117"/>
  <c r="A6" i="117"/>
  <c r="D1542" i="23"/>
  <c r="D1548" i="23" s="1"/>
  <c r="D1444" i="23"/>
  <c r="D1445" i="23" s="1"/>
  <c r="I1637" i="23"/>
  <c r="A1637" i="23" s="1"/>
  <c r="E40" i="78"/>
  <c r="A1634" i="23"/>
  <c r="D219" i="115"/>
  <c r="I17" i="111"/>
  <c r="E8" i="117"/>
  <c r="C224" i="115"/>
  <c r="F14" i="117"/>
  <c r="F14" i="79"/>
  <c r="C222" i="115"/>
  <c r="F10" i="79"/>
  <c r="F11" i="117"/>
  <c r="A10" i="79"/>
  <c r="A12" i="79"/>
  <c r="A9" i="79"/>
  <c r="A13" i="79"/>
  <c r="A14" i="79"/>
  <c r="A39" i="79"/>
  <c r="E61" i="117"/>
  <c r="A11" i="79"/>
  <c r="A10" i="117"/>
  <c r="A57" i="79"/>
  <c r="E11" i="79"/>
  <c r="A76" i="79"/>
  <c r="B84" i="78"/>
  <c r="A40" i="79"/>
  <c r="A19" i="79"/>
  <c r="E14" i="79"/>
  <c r="A59" i="79"/>
  <c r="B107" i="78"/>
  <c r="B79" i="78"/>
  <c r="B105" i="78"/>
  <c r="E12" i="79"/>
  <c r="A90" i="79"/>
  <c r="B101" i="78"/>
  <c r="A75" i="79"/>
  <c r="B98" i="78"/>
  <c r="B73" i="78"/>
  <c r="B94" i="78"/>
  <c r="B100" i="78"/>
  <c r="B115" i="78"/>
  <c r="B97" i="78"/>
  <c r="A54" i="79"/>
  <c r="B71" i="78"/>
  <c r="B114" i="78"/>
  <c r="B76"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4" i="78"/>
  <c r="B125" i="78"/>
  <c r="B70" i="78"/>
  <c r="B69" i="78"/>
  <c r="B82" i="78"/>
  <c r="B78" i="78"/>
  <c r="B126" i="78"/>
  <c r="B116" i="78"/>
  <c r="B130" i="78"/>
  <c r="A13" i="117"/>
  <c r="A51" i="79"/>
  <c r="A94" i="79"/>
  <c r="A34" i="79"/>
  <c r="A32" i="79"/>
  <c r="A92" i="79"/>
  <c r="A91" i="79"/>
  <c r="A20" i="79"/>
  <c r="A69" i="79"/>
  <c r="A58" i="79"/>
  <c r="A33" i="79"/>
  <c r="A53" i="79"/>
  <c r="A37" i="79"/>
  <c r="B86" i="78"/>
  <c r="B81" i="78"/>
  <c r="B131" i="78"/>
  <c r="B91" i="78"/>
  <c r="B88" i="78"/>
  <c r="B120" i="78"/>
  <c r="B90" i="78"/>
  <c r="B92" i="78"/>
  <c r="B93" i="78"/>
  <c r="F62" i="79"/>
  <c r="A68" i="79"/>
  <c r="A50" i="79"/>
  <c r="A24" i="79"/>
  <c r="B119" i="78"/>
  <c r="B108" i="78"/>
  <c r="A12" i="117"/>
  <c r="A46" i="79"/>
  <c r="A36" i="79"/>
  <c r="A64" i="79"/>
  <c r="A85" i="79"/>
  <c r="A86" i="79"/>
  <c r="A88" i="79"/>
  <c r="A35" i="79"/>
  <c r="A23" i="79"/>
  <c r="A45" i="79"/>
  <c r="A72" i="79"/>
  <c r="B106" i="78"/>
  <c r="B96" i="78"/>
  <c r="B77" i="78"/>
  <c r="B122" i="78"/>
  <c r="B109" i="78"/>
  <c r="B111" i="78"/>
  <c r="B75" i="78"/>
  <c r="F63" i="79"/>
  <c r="F63" i="117"/>
  <c r="A49" i="79"/>
  <c r="B118" i="78"/>
  <c r="B113" i="78"/>
  <c r="B87" i="78"/>
  <c r="B102" i="78"/>
  <c r="B83" i="78"/>
  <c r="A18" i="79"/>
  <c r="A89" i="79"/>
  <c r="A74" i="79"/>
  <c r="A66" i="79"/>
  <c r="A77" i="79"/>
  <c r="A82" i="79"/>
  <c r="A78" i="79"/>
  <c r="A84" i="79"/>
  <c r="A71" i="79"/>
  <c r="A47" i="79"/>
  <c r="A93" i="79"/>
  <c r="B123" i="78"/>
  <c r="B112" i="78"/>
  <c r="B117" i="78"/>
  <c r="B89" i="78"/>
  <c r="B127" i="78"/>
  <c r="B128" i="78"/>
  <c r="B95" i="78"/>
  <c r="B104" i="78"/>
  <c r="B129" i="78"/>
  <c r="A38" i="79"/>
  <c r="A62" i="79"/>
  <c r="A25" i="79"/>
  <c r="A55" i="79"/>
  <c r="A48" i="79"/>
  <c r="A22" i="79"/>
  <c r="A80" i="79"/>
  <c r="A67" i="79"/>
  <c r="A31" i="79"/>
  <c r="A21" i="79"/>
  <c r="B80" i="78"/>
  <c r="B85" i="78"/>
  <c r="B103" i="78"/>
  <c r="B99" i="78"/>
  <c r="B121" i="78"/>
  <c r="B110" i="78"/>
  <c r="B74" i="78"/>
  <c r="B72"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12" i="78"/>
  <c r="G13" i="110"/>
  <c r="P18" i="78"/>
  <c r="G14" i="110"/>
  <c r="G21" i="110"/>
  <c r="P20" i="78"/>
  <c r="G10" i="110"/>
  <c r="P22" i="78"/>
  <c r="F12" i="110"/>
  <c r="I12" i="110" s="1"/>
  <c r="P16" i="78"/>
  <c r="F21" i="110"/>
  <c r="D200" i="115"/>
  <c r="P19" i="78"/>
  <c r="G23" i="110"/>
  <c r="F14" i="110"/>
  <c r="I14" i="110" s="1"/>
  <c r="G15" i="110"/>
  <c r="G11" i="110"/>
  <c r="F17" i="110"/>
  <c r="F24" i="110"/>
  <c r="G17" i="110"/>
  <c r="F23" i="110"/>
  <c r="F22" i="110"/>
  <c r="P14" i="78"/>
  <c r="G16" i="110"/>
  <c r="F13" i="110"/>
  <c r="I13" i="110" s="1"/>
  <c r="F8" i="110"/>
  <c r="F11" i="110"/>
  <c r="I11" i="110" s="1"/>
  <c r="F9" i="110"/>
  <c r="I9" i="110" s="1"/>
  <c r="G24" i="110"/>
  <c r="P23" i="78"/>
  <c r="P21" i="78"/>
  <c r="F18" i="110"/>
  <c r="F15" i="110"/>
  <c r="I15" i="110" s="1"/>
  <c r="F20" i="110"/>
  <c r="G7" i="110"/>
  <c r="D201" i="115" s="1"/>
  <c r="P15" i="78"/>
  <c r="P17" i="78"/>
  <c r="G12" i="110"/>
  <c r="P10" i="78"/>
  <c r="F16" i="110"/>
  <c r="G19" i="110"/>
  <c r="F10" i="110"/>
  <c r="I10" i="110" s="1"/>
  <c r="G20" i="110"/>
  <c r="P11" i="78"/>
  <c r="G18" i="110"/>
  <c r="G22" i="110"/>
  <c r="F7" i="110"/>
  <c r="P13" i="78"/>
  <c r="G8" i="110"/>
  <c r="D202" i="115" s="1"/>
  <c r="C650" i="1"/>
  <c r="I7" i="110" l="1"/>
  <c r="C201" i="115"/>
  <c r="I8" i="110"/>
  <c r="C202" i="115"/>
  <c r="I6" i="110"/>
  <c r="C200" i="115"/>
  <c r="J13" i="78"/>
  <c r="J12" i="78"/>
  <c r="K13" i="78"/>
  <c r="J17" i="78"/>
  <c r="K12" i="78"/>
  <c r="K17" i="78"/>
  <c r="G68" i="78" l="1"/>
  <c r="F60" i="79" s="1"/>
  <c r="F68" i="78"/>
  <c r="E60" i="79" s="1"/>
  <c r="J10"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91" i="78" s="1"/>
  <c r="I79" i="26"/>
  <c r="G87" i="78" s="1"/>
  <c r="J76" i="26"/>
  <c r="J74" i="26"/>
  <c r="O59" i="26"/>
  <c r="O47" i="26"/>
  <c r="O37" i="26"/>
  <c r="O28" i="26"/>
  <c r="O23" i="26"/>
  <c r="K82" i="26"/>
  <c r="I76" i="26"/>
  <c r="G84" i="78" s="1"/>
  <c r="O52" i="26"/>
  <c r="O46" i="26"/>
  <c r="O22" i="26"/>
  <c r="O74" i="26"/>
  <c r="O44" i="26"/>
  <c r="O20" i="26"/>
  <c r="K85" i="26"/>
  <c r="J82" i="26"/>
  <c r="H78" i="26"/>
  <c r="F86" i="78" s="1"/>
  <c r="O75" i="26"/>
  <c r="H74" i="26"/>
  <c r="F82" i="78" s="1"/>
  <c r="O50" i="26"/>
  <c r="O43" i="26"/>
  <c r="O31" i="26"/>
  <c r="K77" i="26"/>
  <c r="O29" i="26"/>
  <c r="O76" i="26"/>
  <c r="J85" i="26"/>
  <c r="I82" i="26"/>
  <c r="G90" i="78" s="1"/>
  <c r="K78" i="26"/>
  <c r="K75" i="26"/>
  <c r="O55" i="26"/>
  <c r="O45" i="26"/>
  <c r="O36" i="26"/>
  <c r="O30" i="26"/>
  <c r="O21" i="26"/>
  <c r="O17" i="26"/>
  <c r="H85" i="26"/>
  <c r="H75" i="26"/>
  <c r="O51" i="26"/>
  <c r="O39" i="26"/>
  <c r="H81" i="26"/>
  <c r="F89" i="78" s="1"/>
  <c r="O53" i="26"/>
  <c r="I85" i="26"/>
  <c r="H82" i="26"/>
  <c r="F90" i="78" s="1"/>
  <c r="O77" i="26"/>
  <c r="I75" i="26"/>
  <c r="O73" i="26"/>
  <c r="O54" i="26"/>
  <c r="O34" i="26"/>
  <c r="O27" i="26"/>
  <c r="K81" i="26"/>
  <c r="O58" i="26"/>
  <c r="I84" i="26"/>
  <c r="G92" i="78" s="1"/>
  <c r="O15" i="26"/>
  <c r="K88" i="26"/>
  <c r="O56" i="26"/>
  <c r="J88" i="26"/>
  <c r="I78" i="26"/>
  <c r="G86" i="78" s="1"/>
  <c r="I77" i="26"/>
  <c r="G85" i="78" s="1"/>
  <c r="J79" i="26"/>
  <c r="K86" i="26"/>
  <c r="O40" i="26"/>
  <c r="O49" i="26"/>
  <c r="O80" i="26"/>
  <c r="K83" i="26"/>
  <c r="O25" i="26"/>
  <c r="K80" i="26"/>
  <c r="O32" i="26"/>
  <c r="K79" i="26"/>
  <c r="H83" i="26"/>
  <c r="F91" i="78" s="1"/>
  <c r="J77" i="26"/>
  <c r="J75" i="26"/>
  <c r="H79" i="26"/>
  <c r="F87" i="78" s="1"/>
  <c r="J84" i="26"/>
  <c r="O33" i="26"/>
  <c r="O79" i="26"/>
  <c r="O82" i="26"/>
  <c r="H80" i="26"/>
  <c r="F88" i="78" s="1"/>
  <c r="I80" i="26"/>
  <c r="G88" i="78" s="1"/>
  <c r="O41" i="26"/>
  <c r="H86" i="26"/>
  <c r="F94" i="78" s="1"/>
  <c r="I86" i="26"/>
  <c r="G94" i="78" s="1"/>
  <c r="J86" i="26"/>
  <c r="J89" i="26"/>
  <c r="H77" i="26"/>
  <c r="F85" i="78" s="1"/>
  <c r="H76" i="26"/>
  <c r="F84" i="78" s="1"/>
  <c r="O48" i="26"/>
  <c r="K89" i="26"/>
  <c r="I81" i="26"/>
  <c r="G89" i="78" s="1"/>
  <c r="J81" i="26"/>
  <c r="J80" i="26"/>
  <c r="K87" i="26"/>
  <c r="J78" i="26"/>
  <c r="J87" i="26"/>
  <c r="I88" i="26"/>
  <c r="G96" i="78" s="1"/>
  <c r="H87" i="26"/>
  <c r="F95" i="78" s="1"/>
  <c r="H84" i="26"/>
  <c r="F92" i="78" s="1"/>
  <c r="O57" i="26"/>
  <c r="I89" i="26"/>
  <c r="I87" i="26"/>
  <c r="G95" i="78" s="1"/>
  <c r="K84" i="26"/>
  <c r="H88" i="26"/>
  <c r="F96" i="78" s="1"/>
  <c r="J16" i="78"/>
  <c r="K16" i="78"/>
  <c r="O6" i="26"/>
  <c r="J23" i="78"/>
  <c r="K23" i="78"/>
  <c r="G16" i="78"/>
  <c r="E15" i="79"/>
  <c r="G14" i="78"/>
  <c r="F7" i="117" s="1"/>
  <c r="E7" i="79"/>
  <c r="G23" i="78"/>
  <c r="F15" i="79" s="1"/>
  <c r="J29" i="26"/>
  <c r="J38" i="26"/>
  <c r="J30" i="26"/>
  <c r="K50" i="26"/>
  <c r="J39" i="26"/>
  <c r="J25" i="78"/>
  <c r="K58" i="26"/>
  <c r="K25" i="78"/>
  <c r="J40" i="26"/>
  <c r="J25" i="26"/>
  <c r="J58" i="26"/>
  <c r="J46" i="26"/>
  <c r="K25" i="26"/>
  <c r="J54" i="26"/>
  <c r="J32" i="26"/>
  <c r="K28" i="26"/>
  <c r="K14" i="78"/>
  <c r="J31" i="26"/>
  <c r="K40" i="26"/>
  <c r="K26" i="78"/>
  <c r="K23" i="26"/>
  <c r="K22" i="26"/>
  <c r="K53" i="26"/>
  <c r="K59" i="26"/>
  <c r="J26" i="78"/>
  <c r="J49" i="26"/>
  <c r="K35" i="26"/>
  <c r="K46" i="26"/>
  <c r="J47" i="26"/>
  <c r="K45" i="26"/>
  <c r="J51" i="26"/>
  <c r="K41" i="26"/>
  <c r="J56" i="26"/>
  <c r="J57" i="26"/>
  <c r="K52" i="26"/>
  <c r="J14" i="78"/>
  <c r="J21" i="26"/>
  <c r="J45" i="26"/>
  <c r="K24" i="78"/>
  <c r="K56" i="26"/>
  <c r="J50" i="26"/>
  <c r="K33" i="26"/>
  <c r="K57" i="26"/>
  <c r="K37" i="26"/>
  <c r="J36" i="26"/>
  <c r="J59" i="26"/>
  <c r="K44" i="26"/>
  <c r="K31" i="26"/>
  <c r="K48" i="26"/>
  <c r="J23" i="26"/>
  <c r="J55" i="26"/>
  <c r="J34" i="26"/>
  <c r="J24" i="78"/>
  <c r="J33" i="26"/>
  <c r="J35" i="26"/>
  <c r="K24" i="26"/>
  <c r="K21" i="26"/>
  <c r="K32" i="26"/>
  <c r="J26" i="26"/>
  <c r="J27" i="78"/>
  <c r="K27"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51" i="78" s="1"/>
  <c r="E43" i="79" s="1"/>
  <c r="I40" i="26"/>
  <c r="G48" i="78" s="1"/>
  <c r="F40" i="79" s="1"/>
  <c r="H58" i="26"/>
  <c r="F66" i="78" s="1"/>
  <c r="I47" i="26"/>
  <c r="G55" i="78" s="1"/>
  <c r="F47" i="79" s="1"/>
  <c r="E19" i="79"/>
  <c r="I24" i="26"/>
  <c r="G32" i="78" s="1"/>
  <c r="F24" i="117" s="1"/>
  <c r="I43" i="26"/>
  <c r="G51" i="78" s="1"/>
  <c r="H22" i="26"/>
  <c r="F30" i="78" s="1"/>
  <c r="E22" i="79" s="1"/>
  <c r="H45" i="26"/>
  <c r="F53" i="78" s="1"/>
  <c r="E45" i="117" s="1"/>
  <c r="H41" i="26"/>
  <c r="F49" i="78" s="1"/>
  <c r="E41" i="117" s="1"/>
  <c r="I57" i="26"/>
  <c r="G65" i="78" s="1"/>
  <c r="F57" i="117" s="1"/>
  <c r="H27" i="26"/>
  <c r="F35" i="78" s="1"/>
  <c r="E27" i="117" s="1"/>
  <c r="I56" i="26"/>
  <c r="G64" i="78" s="1"/>
  <c r="H23" i="26"/>
  <c r="F31" i="78" s="1"/>
  <c r="E23" i="117" s="1"/>
  <c r="G26" i="78"/>
  <c r="F18" i="117" s="1"/>
  <c r="I21" i="26"/>
  <c r="G29" i="78" s="1"/>
  <c r="F21" i="79" s="1"/>
  <c r="I36" i="26"/>
  <c r="G44" i="78" s="1"/>
  <c r="F36" i="79" s="1"/>
  <c r="I52" i="26"/>
  <c r="G60" i="78" s="1"/>
  <c r="F52" i="79" s="1"/>
  <c r="E18" i="79"/>
  <c r="G27" i="78"/>
  <c r="F19" i="117" s="1"/>
  <c r="G24" i="78"/>
  <c r="F16" i="117" s="1"/>
  <c r="I31" i="26"/>
  <c r="G39" i="78" s="1"/>
  <c r="I34" i="26"/>
  <c r="G42" i="78" s="1"/>
  <c r="F34" i="117" s="1"/>
  <c r="H28" i="26"/>
  <c r="F36" i="78" s="1"/>
  <c r="I54" i="26"/>
  <c r="G62" i="78" s="1"/>
  <c r="F54" i="117" s="1"/>
  <c r="I41" i="26"/>
  <c r="G49" i="78" s="1"/>
  <c r="F41" i="79" s="1"/>
  <c r="E17" i="117"/>
  <c r="H24" i="26"/>
  <c r="F32" i="78" s="1"/>
  <c r="I39" i="26"/>
  <c r="G47" i="78" s="1"/>
  <c r="H55" i="26"/>
  <c r="F63" i="78" s="1"/>
  <c r="E55" i="117" s="1"/>
  <c r="I42" i="26"/>
  <c r="G50" i="78" s="1"/>
  <c r="I48" i="26"/>
  <c r="G56" i="78" s="1"/>
  <c r="H50" i="26"/>
  <c r="F58" i="78" s="1"/>
  <c r="H44" i="26"/>
  <c r="F52" i="78" s="1"/>
  <c r="E44" i="117" s="1"/>
  <c r="G25" i="78"/>
  <c r="H51" i="26"/>
  <c r="F59" i="78" s="1"/>
  <c r="E51" i="117" s="1"/>
  <c r="I29" i="26"/>
  <c r="G37" i="78" s="1"/>
  <c r="F29" i="79" s="1"/>
  <c r="I33" i="26"/>
  <c r="G41" i="78" s="1"/>
  <c r="F33" i="117" s="1"/>
  <c r="I50" i="26"/>
  <c r="G58" i="78" s="1"/>
  <c r="F50" i="79" s="1"/>
  <c r="H25" i="26"/>
  <c r="F33" i="78" s="1"/>
  <c r="E25" i="117" s="1"/>
  <c r="H29" i="26"/>
  <c r="F37" i="78" s="1"/>
  <c r="E29" i="117" s="1"/>
  <c r="H46" i="26"/>
  <c r="F54" i="78" s="1"/>
  <c r="E46" i="117" s="1"/>
  <c r="H32" i="26"/>
  <c r="F40" i="78" s="1"/>
  <c r="H48" i="26"/>
  <c r="F56" i="78" s="1"/>
  <c r="E48" i="79" s="1"/>
  <c r="H59" i="26"/>
  <c r="F67" i="78" s="1"/>
  <c r="E59" i="79" s="1"/>
  <c r="H40" i="26"/>
  <c r="F48" i="78" s="1"/>
  <c r="I58" i="26"/>
  <c r="G66" i="78" s="1"/>
  <c r="F58" i="117" s="1"/>
  <c r="I30" i="26"/>
  <c r="G38" i="78" s="1"/>
  <c r="F30" i="79" s="1"/>
  <c r="H53" i="26"/>
  <c r="F61" i="78" s="1"/>
  <c r="E53" i="117" s="1"/>
  <c r="I35" i="26"/>
  <c r="G43" i="78" s="1"/>
  <c r="F35" i="79" s="1"/>
  <c r="I53" i="26"/>
  <c r="G61" i="78" s="1"/>
  <c r="F53" i="79" s="1"/>
  <c r="I26" i="26"/>
  <c r="G34" i="78" s="1"/>
  <c r="F26" i="117" s="1"/>
  <c r="H33" i="26"/>
  <c r="F41" i="78" s="1"/>
  <c r="H56" i="26"/>
  <c r="F64" i="78" s="1"/>
  <c r="I28" i="26"/>
  <c r="G36" i="78" s="1"/>
  <c r="F28" i="79" s="1"/>
  <c r="H26" i="26"/>
  <c r="F34" i="78" s="1"/>
  <c r="E26" i="117" s="1"/>
  <c r="I49" i="26"/>
  <c r="G57" i="78" s="1"/>
  <c r="F49" i="79" s="1"/>
  <c r="H21" i="26"/>
  <c r="E21" i="79" s="1"/>
  <c r="I22" i="26"/>
  <c r="G30" i="78" s="1"/>
  <c r="F22" i="117" s="1"/>
  <c r="H38" i="26"/>
  <c r="F46" i="78" s="1"/>
  <c r="E38" i="117" s="1"/>
  <c r="H30" i="26"/>
  <c r="F38" i="78" s="1"/>
  <c r="E30" i="117" s="1"/>
  <c r="I44" i="26"/>
  <c r="G52" i="78" s="1"/>
  <c r="F44" i="79" s="1"/>
  <c r="I25" i="26"/>
  <c r="G33" i="78" s="1"/>
  <c r="F25" i="79" s="1"/>
  <c r="H49" i="26"/>
  <c r="F57" i="78" s="1"/>
  <c r="H47" i="26"/>
  <c r="F55" i="78" s="1"/>
  <c r="E47" i="79" s="1"/>
  <c r="I37" i="26"/>
  <c r="G45" i="78" s="1"/>
  <c r="F37" i="117" s="1"/>
  <c r="H37" i="26"/>
  <c r="F45" i="78" s="1"/>
  <c r="E37" i="117" s="1"/>
  <c r="H52" i="26"/>
  <c r="F60" i="78" s="1"/>
  <c r="H54" i="26"/>
  <c r="F62" i="78" s="1"/>
  <c r="E54" i="79" s="1"/>
  <c r="I46" i="26"/>
  <c r="G54" i="78" s="1"/>
  <c r="H57" i="26"/>
  <c r="F65" i="78" s="1"/>
  <c r="E57" i="117" s="1"/>
  <c r="H36" i="26"/>
  <c r="F44" i="78" s="1"/>
  <c r="H35" i="26"/>
  <c r="F43" i="78" s="1"/>
  <c r="E35" i="117" s="1"/>
  <c r="I23" i="26"/>
  <c r="G31" i="78" s="1"/>
  <c r="H39" i="26"/>
  <c r="F47" i="78" s="1"/>
  <c r="E39" i="117" s="1"/>
  <c r="H42" i="26"/>
  <c r="F50" i="78" s="1"/>
  <c r="E42" i="79" s="1"/>
  <c r="I51" i="26"/>
  <c r="G59" i="78" s="1"/>
  <c r="F51" i="117" s="1"/>
  <c r="I27" i="26"/>
  <c r="G35" i="78" s="1"/>
  <c r="H73" i="26"/>
  <c r="F118" i="78" s="1"/>
  <c r="I73" i="26"/>
  <c r="G112" i="78" s="1"/>
  <c r="I32" i="26"/>
  <c r="G40" i="78" s="1"/>
  <c r="F32" i="79" s="1"/>
  <c r="I38" i="26"/>
  <c r="G46" i="78" s="1"/>
  <c r="F38" i="79" s="1"/>
  <c r="I45" i="26"/>
  <c r="G53" i="78" s="1"/>
  <c r="F45" i="79" s="1"/>
  <c r="I59" i="26"/>
  <c r="G67" i="78" s="1"/>
  <c r="F59" i="79" s="1"/>
  <c r="I55" i="26"/>
  <c r="G63" i="78" s="1"/>
  <c r="F55" i="79" s="1"/>
  <c r="H34" i="26"/>
  <c r="F42" i="78" s="1"/>
  <c r="E34" i="79" s="1"/>
  <c r="G28" i="78"/>
  <c r="F20" i="117" s="1"/>
  <c r="K30" i="26"/>
  <c r="H31" i="26"/>
  <c r="F39" i="78" s="1"/>
  <c r="E31" i="117" s="1"/>
  <c r="F98" i="78" l="1"/>
  <c r="E91" i="117" s="1"/>
  <c r="F97" i="78"/>
  <c r="E90" i="117" s="1"/>
  <c r="G98" i="78"/>
  <c r="G97" i="78"/>
  <c r="G15" i="111"/>
  <c r="E83" i="79"/>
  <c r="F126" i="78"/>
  <c r="E77" i="117"/>
  <c r="E78" i="117"/>
  <c r="F83" i="78"/>
  <c r="E76" i="79" s="1"/>
  <c r="F81" i="78"/>
  <c r="E74" i="117" s="1"/>
  <c r="E86" i="79"/>
  <c r="F131" i="78"/>
  <c r="F128" i="78"/>
  <c r="F122"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4" i="78"/>
  <c r="E79" i="79"/>
  <c r="F111" i="78"/>
  <c r="F22" i="79"/>
  <c r="F94" i="117"/>
  <c r="F127" i="78"/>
  <c r="F123" i="78"/>
  <c r="F54" i="79"/>
  <c r="E18" i="117"/>
  <c r="E45" i="79"/>
  <c r="G115" i="78"/>
  <c r="G82" i="78"/>
  <c r="F75" i="79" s="1"/>
  <c r="F24" i="79"/>
  <c r="E75" i="79"/>
  <c r="F16" i="79"/>
  <c r="F112" i="78"/>
  <c r="F130" i="78"/>
  <c r="F121" i="78"/>
  <c r="F15" i="117"/>
  <c r="E92" i="117"/>
  <c r="E25" i="79"/>
  <c r="F36" i="117"/>
  <c r="E43" i="117"/>
  <c r="F120" i="78"/>
  <c r="F113"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83" i="78"/>
  <c r="E51" i="79"/>
  <c r="E50" i="117"/>
  <c r="E50" i="79"/>
  <c r="E20" i="79"/>
  <c r="E20" i="117"/>
  <c r="F19" i="79"/>
  <c r="E27" i="79"/>
  <c r="F47" i="117"/>
  <c r="G126" i="78"/>
  <c r="G118" i="78"/>
  <c r="F53" i="117"/>
  <c r="F33" i="79"/>
  <c r="F55" i="117"/>
  <c r="G124" i="78"/>
  <c r="G120" i="78"/>
  <c r="G131" i="78"/>
  <c r="G81" i="78"/>
  <c r="G128" i="78"/>
  <c r="G130" i="78"/>
  <c r="G113" i="78"/>
  <c r="G122" i="78"/>
  <c r="G129" i="78"/>
  <c r="E35" i="79"/>
  <c r="F28" i="117"/>
  <c r="F35" i="117"/>
  <c r="F29" i="117"/>
  <c r="F41" i="117"/>
  <c r="G111" i="78"/>
  <c r="G127" i="78"/>
  <c r="E24" i="117"/>
  <c r="E24" i="79"/>
  <c r="G121" i="78"/>
  <c r="E40" i="79"/>
  <c r="E40" i="117"/>
  <c r="F42" i="117"/>
  <c r="F42" i="79"/>
  <c r="F20" i="79"/>
  <c r="E39" i="79"/>
  <c r="F26" i="79"/>
  <c r="E59" i="117"/>
  <c r="F50" i="117"/>
  <c r="E44" i="79"/>
  <c r="E55" i="79"/>
  <c r="E17" i="79"/>
  <c r="G116" i="78"/>
  <c r="G114" i="78"/>
  <c r="E56" i="79"/>
  <c r="E56" i="117"/>
  <c r="F58" i="79"/>
  <c r="G123" i="78"/>
  <c r="G119" i="78"/>
  <c r="F32" i="117"/>
  <c r="E29" i="79"/>
  <c r="G117" i="78"/>
  <c r="G125" i="78"/>
  <c r="F116" i="78"/>
  <c r="F119" i="78"/>
  <c r="F115" i="78"/>
  <c r="F125" i="78"/>
  <c r="F117" i="78"/>
  <c r="F129" i="78"/>
  <c r="F114"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500-000001000000}">
      <text>
        <r>
          <rPr>
            <b/>
            <sz val="9"/>
            <color indexed="81"/>
            <rFont val="Tahoma"/>
            <family val="2"/>
          </rPr>
          <t>Author:</t>
        </r>
        <r>
          <rPr>
            <sz val="9"/>
            <color indexed="81"/>
            <rFont val="Tahoma"/>
            <family val="2"/>
          </rPr>
          <t xml:space="preserve">
Chưa có bản vẽ</t>
        </r>
      </text>
    </comment>
    <comment ref="H23" authorId="0" shapeId="0" xr:uid="{00000000-0006-0000-15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<sst xmlns="http://schemas.openxmlformats.org/spreadsheetml/2006/main" count="17875" uniqueCount="5411">
  <si>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</si>
  <si>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</si>
  <si>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</si>
  <si>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</si>
  <si>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</si>
  <si>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</si>
  <si>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</si>
  <si>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</si>
  <si>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</si>
  <si>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</si>
  <si>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</si>
  <si>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</si>
  <si>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</si>
  <si>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</si>
  <si>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</si>
  <si>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</si>
  <si>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</si>
  <si>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</si>
  <si>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</si>
  <si>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</si>
  <si>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</si>
  <si>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</si>
  <si>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</si>
  <si>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</si>
  <si>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</si>
  <si>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</si>
  <si>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</si>
  <si>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</si>
  <si>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</si>
  <si>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</si>
  <si>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</si>
  <si>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</si>
  <si>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</si>
  <si>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</si>
  <si>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</si>
  <si>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</si>
  <si>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</si>
  <si>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</si>
  <si>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</si>
  <si>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</si>
  <si>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</si>
  <si>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</si>
  <si>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</si>
  <si>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</si>
  <si>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</si>
  <si>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</si>
  <si>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</si>
  <si>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</si>
  <si>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</si>
  <si>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</si>
  <si>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</si>
  <si>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</si>
  <si>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</si>
  <si>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</si>
  <si>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</si>
  <si>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</si>
  <si>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</si>
  <si>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</si>
  <si>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</si>
  <si>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</si>
  <si>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</si>
  <si>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</si>
  <si>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</si>
  <si>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</si>
  <si>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</si>
  <si>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</si>
  <si>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</si>
  <si>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</si>
  <si>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</si>
  <si>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</si>
  <si>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</si>
  <si>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</si>
  <si>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</si>
  <si>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</si>
  <si>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</si>
  <si>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</si>
  <si>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</si>
  <si>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</si>
  <si>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</si>
  <si>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</si>
  <si>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</si>
  <si>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</si>
  <si>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</si>
  <si>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</si>
  <si>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</si>
  <si>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</si>
  <si>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</si>
  <si>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</si>
  <si>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</si>
  <si>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</si>
  <si>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</si>
  <si>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</si>
  <si>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</si>
  <si>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</si>
  <si>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</si>
  <si>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</si>
  <si>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</si>
  <si>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</si>
  <si>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</si>
  <si>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</si>
  <si>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</si>
  <si>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</si>
  <si>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</si>
  <si>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</si>
  <si>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</si>
  <si>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</si>
  <si>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</si>
  <si>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</si>
  <si>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</si>
  <si>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</si>
  <si>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</si>
  <si>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</si>
  <si>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</si>
  <si>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</si>
  <si>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</si>
  <si>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</si>
  <si>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</si>
  <si>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</si>
  <si>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</si>
  <si>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</si>
  <si>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</si>
  <si>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</si>
  <si>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</si>
  <si>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</si>
  <si>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</si>
  <si>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</si>
  <si>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</si>
  <si>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</si>
  <si>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</si>
  <si>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</si>
  <si>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</si>
  <si>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</si>
  <si>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</si>
  <si>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</si>
  <si>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</si>
  <si>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</si>
  <si>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</si>
  <si>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</si>
  <si>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</si>
  <si>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</si>
  <si>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</si>
  <si>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</si>
  <si>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</si>
  <si>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</si>
  <si>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</si>
  <si>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</si>
  <si>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</si>
  <si>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</si>
  <si>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</si>
  <si>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</si>
  <si>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</si>
  <si>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</si>
  <si>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</si>
  <si>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</si>
  <si>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</si>
  <si>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</si>
  <si>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</si>
  <si>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</si>
  <si>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</si>
  <si>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</si>
  <si>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</si>
  <si>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</si>
  <si>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</si>
  <si>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</si>
  <si>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</si>
  <si>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</si>
  <si>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</si>
  <si>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</si>
  <si>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</si>
  <si>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</si>
  <si>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</si>
  <si>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</si>
  <si>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</si>
  <si>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</si>
  <si>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</si>
  <si>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</si>
  <si>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</si>
  <si>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</si>
  <si>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</si>
  <si>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</si>
  <si>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</si>
  <si>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</si>
  <si>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</si>
  <si>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</si>
  <si>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</si>
  <si>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</si>
  <si>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</si>
  <si>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</si>
  <si>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</si>
  <si>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</si>
  <si>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</si>
  <si>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</si>
  <si>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</si>
  <si>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</si>
  <si>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</si>
  <si>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</si>
  <si>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</si>
  <si>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</si>
  <si>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</si>
  <si>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</si>
  <si>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</si>
  <si>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</si>
  <si>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</si>
  <si>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</si>
  <si>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</si>
  <si>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</si>
  <si>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</si>
  <si>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</si>
  <si>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</si>
  <si>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</si>
  <si>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</si>
  <si>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</si>
  <si>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</si>
  <si>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</si>
  <si>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</si>
  <si>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</si>
  <si>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</si>
  <si>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</si>
  <si>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</si>
  <si>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</si>
  <si>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</si>
  <si>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</si>
  <si>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</si>
  <si>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</si>
  <si>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</si>
  <si>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</si>
  <si>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</si>
  <si>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</si>
  <si>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</si>
  <si>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</si>
  <si>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</si>
  <si>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</si>
  <si>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</si>
  <si>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</si>
  <si>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</si>
  <si>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</si>
  <si>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</si>
  <si>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</si>
  <si>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</si>
  <si>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</si>
  <si>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</si>
  <si>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</si>
  <si>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</si>
  <si>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</si>
  <si>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</si>
  <si>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</si>
  <si>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</si>
  <si>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</si>
  <si>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</si>
  <si>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</si>
  <si>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</si>
  <si>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</si>
  <si>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</si>
  <si>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</si>
  <si>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</si>
  <si>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</si>
  <si>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</si>
  <si>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</si>
  <si>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</si>
  <si>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</si>
  <si>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</si>
  <si>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</si>
  <si>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</si>
  <si>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</si>
  <si>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</si>
  <si>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</si>
  <si>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</si>
  <si>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</si>
  <si>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</si>
  <si>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</si>
  <si>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</si>
  <si>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</si>
  <si>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</si>
  <si>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</si>
  <si>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</si>
  <si>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</si>
  <si>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</si>
  <si>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</si>
  <si>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</si>
  <si>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</si>
  <si>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</si>
  <si>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</si>
  <si>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</si>
  <si>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</si>
  <si>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</si>
  <si>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</si>
  <si>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</si>
  <si>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</si>
  <si>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</si>
  <si>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</si>
  <si>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</si>
  <si>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</si>
  <si>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</si>
  <si>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</si>
  <si>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</si>
  <si>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</si>
  <si>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</si>
  <si>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</si>
  <si>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</si>
  <si>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</si>
  <si>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</si>
  <si>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</si>
  <si>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</si>
  <si>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</si>
  <si>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</si>
  <si>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</si>
  <si>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</si>
  <si>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</si>
  <si>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</si>
  <si>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</si>
  <si>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</si>
  <si>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</si>
  <si>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</si>
  <si>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</si>
  <si>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</si>
  <si>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</si>
  <si>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</si>
  <si>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</si>
  <si>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</si>
  <si>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</si>
  <si>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</si>
  <si>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</si>
  <si>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</si>
  <si>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</si>
  <si>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</si>
  <si>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</si>
  <si>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</si>
  <si>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</si>
  <si>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</si>
  <si>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</si>
  <si>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</si>
  <si>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</si>
  <si>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</si>
  <si>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</si>
  <si>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</si>
  <si>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</si>
  <si>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</si>
  <si>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</si>
  <si>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</si>
  <si>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</si>
  <si>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</si>
  <si>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</si>
  <si>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</si>
  <si>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</si>
  <si>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</si>
  <si>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</si>
  <si>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</si>
  <si>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</si>
  <si>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</si>
  <si>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</si>
  <si>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</si>
  <si>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</si>
  <si>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</si>
  <si>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</si>
  <si>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</si>
  <si>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</si>
  <si>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</si>
  <si>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</si>
  <si>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</si>
  <si>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</si>
  <si>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</si>
  <si>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</si>
  <si>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</si>
  <si>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</si>
  <si>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</si>
  <si>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</si>
  <si>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</si>
  <si>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</si>
  <si>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</si>
  <si>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</si>
  <si>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</si>
  <si>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</si>
  <si>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</si>
  <si>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</si>
  <si>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</si>
  <si>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</si>
  <si>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</si>
  <si>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</si>
  <si>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</si>
  <si>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</si>
  <si>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</si>
  <si>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</si>
  <si>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</si>
  <si>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</si>
  <si>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</si>
  <si>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</si>
  <si>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</si>
  <si>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</si>
  <si>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</si>
  <si>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</si>
  <si>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</si>
  <si>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</si>
  <si>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</si>
  <si>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</si>
  <si>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</si>
  <si>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</si>
  <si>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</si>
  <si>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</si>
  <si>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</si>
  <si>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</si>
  <si>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</si>
  <si>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</si>
  <si>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</si>
  <si>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</si>
  <si>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</si>
  <si>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</si>
  <si>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</si>
  <si>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</si>
  <si>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</si>
  <si>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</si>
  <si>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</si>
  <si>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</si>
  <si>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</si>
  <si>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</si>
  <si>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</si>
  <si>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</si>
  <si>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</si>
  <si>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</si>
  <si>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</si>
  <si>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</si>
  <si>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</si>
  <si>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</si>
  <si>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</si>
  <si>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</si>
  <si>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</si>
  <si>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</si>
  <si>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</si>
  <si>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</si>
  <si>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</si>
  <si>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</si>
  <si>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</si>
  <si>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</si>
  <si>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</si>
  <si>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</si>
  <si>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</si>
  <si>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</si>
  <si>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</si>
  <si>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</si>
  <si>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</si>
  <si>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</si>
  <si>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</si>
  <si>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</si>
  <si>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</si>
  <si>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</si>
  <si>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</si>
  <si>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</si>
  <si>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</si>
  <si>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</si>
  <si>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</si>
  <si>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</si>
  <si>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</si>
  <si>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</si>
  <si>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</si>
  <si>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</si>
  <si>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</si>
  <si>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</si>
  <si>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</si>
  <si>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</si>
  <si>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</si>
  <si>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</si>
  <si>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</si>
  <si>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</si>
  <si>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</si>
  <si>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</si>
  <si>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</si>
  <si>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</si>
  <si>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</si>
  <si>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</si>
  <si>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</si>
  <si>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</si>
  <si>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</si>
  <si>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</si>
  <si>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</si>
  <si>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</si>
  <si>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</si>
  <si>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</si>
  <si>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</si>
  <si>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</si>
  <si>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</si>
  <si>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</si>
  <si>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</si>
  <si>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</si>
  <si>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</si>
  <si>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</si>
  <si>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</si>
  <si>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</si>
  <si>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</si>
  <si>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</si>
  <si>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</si>
  <si>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</si>
  <si>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</si>
  <si>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</si>
  <si>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</si>
  <si>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</si>
  <si>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</si>
  <si>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</si>
  <si>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</si>
  <si>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</si>
  <si>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</si>
  <si>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</si>
  <si>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</si>
  <si>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</si>
  <si>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</si>
  <si>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</si>
  <si>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</si>
  <si>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</si>
  <si>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</si>
  <si>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</si>
  <si>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</si>
  <si>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</si>
  <si>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</si>
  <si>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</si>
  <si>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</si>
  <si>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</si>
  <si>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</si>
  <si>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</si>
  <si>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</si>
  <si>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</si>
  <si>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</si>
  <si>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</si>
  <si>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</si>
  <si>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</si>
  <si>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</si>
  <si>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</si>
  <si>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</si>
  <si>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</si>
  <si>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</si>
  <si>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</si>
  <si>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</si>
  <si>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</si>
  <si>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</si>
  <si>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</si>
  <si>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</si>
  <si>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</si>
  <si>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</si>
  <si>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</si>
  <si>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</si>
  <si>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</si>
  <si>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</si>
  <si>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</si>
  <si>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</si>
  <si>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</si>
  <si>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</si>
  <si>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</si>
  <si>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</si>
  <si>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</si>
  <si>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</si>
  <si>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</si>
  <si>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</si>
  <si>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</si>
  <si>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</si>
  <si>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</si>
  <si>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</si>
  <si>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</si>
  <si>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</si>
  <si>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</si>
  <si>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</si>
  <si>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</si>
  <si>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</si>
  <si>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</si>
  <si>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</si>
  <si>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</si>
  <si>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</si>
  <si>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</si>
  <si>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</si>
  <si>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</si>
  <si>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</si>
  <si>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</si>
  <si>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</si>
  <si>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</si>
  <si>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</si>
  <si>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</si>
  <si>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</si>
  <si>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</si>
  <si>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</si>
  <si>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</si>
  <si>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</si>
  <si>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</si>
  <si>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</si>
  <si>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</si>
  <si>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</si>
  <si>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</si>
  <si>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</si>
  <si>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</si>
  <si>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</si>
  <si>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</si>
  <si>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</si>
  <si>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</si>
  <si>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</si>
  <si>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</si>
  <si>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</si>
  <si>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</si>
  <si>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</si>
  <si>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</si>
  <si>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</si>
  <si>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</si>
  <si>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</si>
  <si>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</si>
  <si>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</si>
  <si>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</si>
  <si>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</si>
  <si>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</si>
  <si>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</si>
  <si>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</si>
  <si>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</si>
  <si>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</si>
  <si>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</si>
  <si>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</si>
  <si>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</si>
  <si>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</si>
  <si>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</si>
  <si>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</si>
  <si>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</si>
  <si>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</si>
  <si>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</si>
  <si>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</si>
  <si>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</si>
  <si>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</si>
  <si>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</si>
  <si>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</si>
  <si>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</si>
  <si>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</si>
  <si>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</si>
  <si>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</si>
  <si>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</si>
  <si>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</si>
  <si>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</si>
  <si>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</si>
  <si>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</si>
  <si>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</si>
  <si>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</si>
  <si>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</si>
  <si>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</si>
  <si>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</si>
  <si>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</si>
  <si>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</si>
  <si>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</si>
  <si>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</si>
  <si>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</si>
  <si>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</si>
  <si>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</si>
  <si>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</si>
  <si>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</si>
  <si>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</si>
  <si>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</si>
  <si>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</si>
  <si>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</si>
  <si>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</si>
  <si>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</si>
  <si>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</si>
  <si>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</si>
  <si>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</si>
  <si>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</si>
  <si>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</si>
  <si>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</si>
  <si>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</si>
  <si>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</si>
  <si>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</si>
  <si>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</si>
  <si>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</si>
  <si>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</si>
  <si>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</si>
  <si>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</si>
  <si>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</si>
  <si>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</si>
  <si>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</si>
  <si>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</si>
  <si>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</si>
  <si>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</si>
  <si>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</si>
  <si>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</si>
  <si>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</si>
  <si>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</si>
  <si>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</si>
  <si>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</si>
  <si>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</si>
  <si>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</si>
  <si>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</si>
  <si>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</si>
  <si>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</si>
  <si>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</si>
  <si>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</si>
  <si>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</si>
  <si>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</si>
  <si>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</si>
  <si>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</si>
  <si>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</si>
  <si>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</si>
  <si>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</si>
  <si>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</si>
  <si>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</si>
  <si>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</si>
  <si>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</si>
  <si>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</si>
  <si>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</si>
  <si>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</si>
  <si>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</si>
  <si>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</si>
  <si>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</si>
  <si>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</si>
  <si>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</si>
  <si>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</si>
  <si>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</si>
  <si>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</si>
  <si>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</si>
  <si>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</si>
  <si>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</si>
  <si>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</si>
  <si>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</si>
  <si>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</si>
  <si>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</si>
  <si>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</si>
  <si>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</si>
  <si>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</si>
  <si>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</si>
  <si>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</si>
  <si>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</si>
  <si>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</si>
  <si>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</si>
  <si>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</si>
  <si>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</si>
  <si>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</si>
  <si>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</si>
  <si>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</si>
  <si>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</si>
  <si>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</si>
  <si>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</si>
  <si>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</si>
  <si>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</si>
  <si>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</si>
  <si>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</si>
  <si>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</si>
  <si>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</si>
  <si>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</si>
  <si>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</si>
  <si>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</si>
  <si>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</si>
  <si>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</si>
  <si>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</si>
  <si>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</si>
  <si>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</si>
  <si>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</si>
  <si>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</si>
  <si>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</si>
  <si>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</si>
  <si>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</si>
  <si>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</si>
  <si>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</si>
  <si>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</si>
  <si>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</si>
  <si>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</si>
  <si>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</si>
  <si>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</si>
  <si>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</si>
  <si>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</si>
  <si>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</si>
  <si>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</si>
  <si>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</si>
  <si>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</si>
  <si>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</si>
  <si>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</si>
  <si>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</si>
  <si>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</si>
  <si>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</si>
  <si>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</si>
  <si>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</si>
  <si>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</si>
  <si>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</si>
  <si>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</si>
  <si>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</si>
  <si>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</si>
  <si>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</si>
  <si>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</si>
  <si>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</si>
  <si>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</si>
  <si>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</si>
  <si>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</si>
  <si>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</si>
  <si>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</si>
  <si>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</si>
  <si>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</si>
  <si>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</si>
  <si>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</si>
  <si>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</si>
  <si>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</si>
  <si>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</si>
  <si>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</si>
  <si>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</si>
  <si>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</si>
  <si>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</si>
  <si>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</si>
  <si>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</si>
  <si>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</si>
  <si>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</si>
  <si>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</si>
  <si>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</si>
  <si>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</si>
  <si>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</si>
  <si>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</si>
  <si>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</si>
  <si>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</si>
  <si>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</si>
  <si>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</si>
  <si>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</si>
  <si>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</si>
  <si>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</si>
  <si>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</si>
  <si>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</si>
  <si>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</si>
  <si>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</si>
  <si>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</si>
  <si>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</si>
  <si>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</si>
  <si>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</si>
  <si>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</si>
  <si>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</si>
  <si>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</si>
  <si>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</si>
  <si>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</si>
  <si>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</si>
  <si>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</si>
  <si>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</si>
  <si>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</si>
  <si>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</si>
  <si>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</si>
  <si>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</si>
  <si>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</si>
  <si>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</si>
  <si>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</si>
  <si>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</si>
  <si>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</si>
  <si>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</si>
  <si>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</si>
  <si>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</si>
  <si>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</si>
  <si>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</si>
  <si>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</si>
  <si>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</si>
  <si>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</si>
  <si>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</si>
  <si>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</si>
  <si>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</si>
  <si>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</si>
  <si>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</si>
  <si>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</si>
  <si>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</si>
  <si>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</si>
  <si>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</si>
  <si>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</si>
  <si>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</si>
  <si>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</si>
  <si>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</si>
  <si>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</si>
  <si>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</si>
  <si>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</si>
  <si>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</si>
  <si>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</si>
  <si>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</si>
  <si>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</si>
  <si>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</si>
  <si>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</si>
  <si>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</si>
  <si>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</si>
  <si>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</si>
  <si>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</si>
  <si>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</si>
  <si>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</si>
  <si>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</si>
  <si>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</si>
  <si>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</si>
  <si>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</si>
  <si>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</si>
  <si>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</si>
  <si>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</si>
  <si>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</si>
  <si>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</si>
  <si>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</si>
  <si>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</si>
  <si>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</si>
  <si>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</si>
  <si>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</si>
  <si>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</si>
  <si>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</si>
  <si>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</si>
  <si>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</si>
  <si>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</si>
  <si>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</si>
  <si>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</si>
  <si>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</si>
  <si>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</si>
  <si>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</si>
  <si>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</si>
  <si>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</si>
  <si>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</si>
  <si>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</si>
  <si>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</si>
  <si>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</si>
  <si>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</si>
  <si>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</si>
  <si>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</si>
  <si>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</si>
  <si>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</si>
  <si>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</si>
  <si>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</si>
  <si>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</si>
  <si>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</si>
  <si>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</si>
  <si>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</si>
  <si>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</si>
  <si>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</si>
  <si>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</si>
  <si>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</si>
  <si>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</si>
  <si>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</si>
  <si>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</si>
  <si>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</si>
  <si>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</si>
  <si>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</si>
  <si>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</si>
  <si>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</si>
  <si>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</si>
  <si>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</si>
  <si>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</si>
  <si>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</si>
  <si>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</si>
  <si>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</si>
  <si>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</si>
  <si>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</si>
  <si>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</si>
  <si>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</si>
  <si>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</si>
  <si>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</si>
  <si>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</si>
  <si>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</si>
  <si>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</si>
  <si>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</si>
  <si>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</si>
  <si>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</si>
  <si>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</si>
  <si>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</si>
  <si>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</si>
  <si>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</si>
  <si>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</si>
  <si>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</si>
  <si>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</si>
  <si>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</si>
  <si>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</si>
  <si>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</si>
  <si>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</si>
  <si>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</si>
  <si>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</si>
  <si>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</si>
  <si>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</si>
  <si>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</si>
  <si>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</si>
  <si>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</si>
  <si>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</si>
  <si>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</si>
  <si>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</si>
  <si>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</si>
  <si>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</si>
  <si>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</si>
  <si>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</si>
  <si>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</si>
  <si>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</si>
  <si>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</si>
  <si>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</si>
  <si>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</si>
  <si>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</si>
  <si>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</si>
  <si>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</si>
  <si>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</si>
  <si>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</si>
  <si>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</si>
  <si>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</si>
  <si>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</si>
  <si>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</si>
  <si>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</si>
  <si>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</si>
  <si>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</si>
  <si>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</si>
  <si>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</si>
  <si>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</si>
  <si>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</si>
  <si>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</si>
  <si>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</si>
  <si>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</si>
  <si>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</si>
  <si>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</si>
  <si>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</si>
  <si>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</si>
  <si>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</si>
  <si>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</si>
  <si>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</si>
  <si>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</si>
  <si>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</si>
  <si>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</si>
  <si>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</si>
  <si>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</si>
  <si>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</si>
  <si>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</si>
  <si>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</si>
  <si>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</si>
  <si>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</si>
  <si>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</si>
  <si>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</si>
  <si>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</si>
  <si>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</si>
  <si>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</si>
  <si>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</si>
  <si>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</si>
  <si>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</si>
  <si>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</si>
  <si>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</si>
  <si>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</si>
  <si>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</si>
  <si>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</si>
  <si>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</si>
  <si>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</si>
  <si>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</si>
  <si>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</si>
  <si>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</si>
  <si>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</si>
  <si>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</si>
  <si>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</si>
  <si>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</si>
  <si>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</si>
  <si>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</si>
  <si>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</si>
  <si>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</si>
  <si>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</si>
  <si>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</si>
  <si>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</si>
  <si>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</si>
  <si>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</si>
  <si>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</si>
  <si>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</si>
  <si>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</si>
  <si>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</si>
  <si>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</si>
  <si>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</si>
  <si>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</si>
  <si>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</si>
  <si>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</si>
  <si>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</si>
  <si>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</si>
  <si>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</si>
  <si>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</si>
  <si>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</si>
  <si>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</si>
  <si>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</si>
  <si>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</si>
  <si>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</si>
  <si>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</si>
  <si>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</si>
  <si>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</si>
  <si>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</si>
  <si>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</si>
  <si>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</si>
  <si>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</si>
  <si>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</si>
  <si>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</si>
  <si>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</si>
  <si>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</si>
  <si>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</si>
  <si>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</si>
  <si>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</si>
  <si>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</si>
  <si>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</si>
  <si>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</si>
  <si>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</si>
  <si>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</si>
  <si>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</si>
  <si>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</si>
  <si>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</si>
  <si>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</si>
  <si>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</si>
  <si>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</si>
  <si>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</si>
  <si>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</si>
  <si>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</si>
  <si>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</si>
  <si>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</si>
  <si>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</si>
  <si>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</si>
  <si>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</si>
  <si>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</si>
  <si>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</si>
  <si>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</si>
  <si>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</si>
  <si>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</si>
  <si>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</si>
  <si>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</si>
  <si>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</si>
  <si>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</si>
  <si>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</si>
  <si>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</si>
  <si>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</si>
  <si>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</si>
  <si>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</si>
  <si>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</si>
  <si>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</si>
  <si>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</si>
  <si>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</si>
  <si>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</si>
  <si>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</si>
  <si>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</si>
  <si>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</si>
  <si>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</si>
  <si>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</si>
  <si>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</si>
  <si>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</si>
  <si>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</si>
  <si>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</si>
  <si>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</si>
  <si>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</si>
  <si>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</si>
  <si>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</si>
  <si>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</si>
  <si>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</si>
  <si>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</si>
  <si>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</si>
  <si>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</si>
  <si>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</si>
  <si>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</si>
  <si>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</si>
  <si>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</si>
  <si>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</si>
  <si>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</si>
  <si>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</si>
  <si>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</si>
  <si>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</si>
  <si>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</si>
  <si>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</si>
  <si>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</si>
  <si>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</si>
  <si>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</si>
  <si>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</si>
  <si>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</si>
  <si>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</si>
  <si>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</si>
  <si>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</si>
  <si>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</si>
  <si>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</si>
  <si>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</si>
  <si>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</si>
  <si>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</si>
  <si>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</si>
  <si>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</si>
  <si>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</si>
  <si>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</si>
  <si>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</si>
  <si>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</si>
  <si>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</si>
  <si>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</si>
  <si>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</si>
  <si>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</si>
  <si>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</si>
  <si>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</si>
  <si>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</si>
  <si>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</si>
  <si>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</si>
  <si>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</si>
  <si>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</si>
  <si>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</si>
  <si>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</si>
  <si>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</si>
  <si>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</si>
  <si>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</si>
  <si>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</si>
  <si>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</si>
  <si>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</si>
  <si>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</si>
  <si>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</si>
  <si>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</si>
  <si>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</si>
  <si>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</si>
  <si>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</si>
  <si>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</si>
  <si>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</si>
  <si>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</si>
  <si>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</si>
  <si>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</si>
  <si>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</si>
  <si>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</si>
  <si>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</si>
  <si>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</si>
  <si>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</si>
  <si>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</si>
  <si>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</si>
  <si>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</si>
  <si>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</si>
  <si>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</si>
  <si>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</si>
  <si>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</si>
  <si>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</si>
  <si>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</si>
  <si>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</si>
  <si>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</si>
  <si>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</si>
  <si>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</si>
  <si>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</si>
  <si>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</si>
  <si>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</si>
  <si>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</si>
  <si>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</si>
  <si>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</si>
  <si>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</si>
  <si>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</si>
  <si>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</si>
  <si>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</si>
  <si>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</si>
  <si>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</si>
  <si>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</si>
  <si>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</si>
  <si>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</si>
  <si>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</si>
  <si>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</si>
  <si>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</si>
  <si>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</si>
  <si>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</si>
  <si>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</si>
  <si>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</si>
  <si>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</si>
  <si>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</si>
  <si>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</si>
  <si>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</si>
  <si>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</si>
  <si>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</si>
  <si>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</si>
  <si>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</si>
  <si>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</si>
  <si>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</si>
  <si>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</si>
  <si>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</si>
  <si>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</si>
  <si>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</si>
  <si>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</si>
  <si>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</si>
  <si>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</si>
  <si>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</si>
  <si>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</si>
  <si>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</si>
  <si>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</si>
  <si>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</si>
  <si>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</si>
  <si>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</si>
  <si>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</si>
  <si>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</si>
  <si>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</si>
  <si>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</si>
  <si>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</si>
  <si>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</si>
  <si>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</si>
  <si>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</si>
  <si>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</si>
  <si>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</si>
  <si>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</si>
  <si>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</si>
  <si>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</si>
  <si>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</si>
  <si>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</si>
  <si>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</si>
  <si>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</si>
  <si>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</si>
  <si>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</si>
  <si>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</si>
  <si>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</si>
  <si>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</si>
  <si>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</si>
  <si>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</si>
  <si>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</si>
  <si>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</si>
  <si>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</si>
  <si>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</si>
  <si>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</si>
  <si>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</si>
  <si>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</si>
  <si>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</si>
  <si>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</si>
  <si>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</si>
  <si>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</si>
  <si>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</si>
  <si>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</si>
  <si>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</si>
  <si>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</si>
  <si>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</si>
  <si>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</si>
  <si>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</si>
  <si>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</si>
  <si>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</si>
  <si>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</si>
  <si>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</si>
  <si>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</si>
  <si>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</si>
  <si>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</si>
  <si>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</si>
  <si>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</si>
  <si>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</si>
  <si>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</si>
  <si>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</si>
  <si>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</si>
  <si>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</si>
  <si>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</si>
  <si>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</si>
  <si>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</si>
  <si>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</si>
  <si>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</si>
  <si>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</si>
  <si>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</si>
  <si>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</si>
  <si>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</si>
  <si>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</si>
  <si>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</si>
  <si>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</si>
  <si>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</si>
  <si>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</si>
  <si>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</si>
  <si>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</si>
  <si>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</si>
  <si>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</si>
  <si>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</si>
  <si>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</si>
  <si>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</si>
  <si>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</si>
  <si>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</si>
  <si>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</si>
  <si>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</si>
  <si>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</si>
  <si>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</si>
  <si>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</si>
  <si>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</si>
  <si>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</si>
  <si>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</si>
  <si>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</si>
  <si>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</si>
  <si>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</si>
  <si>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</si>
  <si>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</si>
  <si>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</si>
  <si>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</si>
  <si>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</si>
  <si>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</si>
  <si>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</si>
  <si>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</si>
  <si>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</si>
  <si>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</si>
  <si>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</si>
  <si>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</si>
  <si>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</si>
  <si>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</si>
  <si>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</si>
  <si>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</si>
  <si>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</si>
  <si>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</si>
  <si>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</si>
  <si>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</si>
  <si>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</si>
  <si>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</si>
  <si>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</si>
  <si>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</si>
  <si>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</si>
  <si>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</si>
  <si>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</si>
  <si>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</si>
  <si>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</si>
  <si>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</si>
  <si>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</si>
  <si>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</si>
  <si>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</si>
  <si>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</si>
  <si>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</si>
  <si>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</si>
  <si>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</si>
  <si>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</si>
  <si>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</si>
  <si>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</si>
  <si>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</si>
  <si>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</si>
  <si>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</si>
  <si>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</si>
  <si>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</si>
  <si>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</si>
  <si>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</si>
  <si>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</si>
  <si>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</si>
  <si>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</si>
  <si>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</si>
  <si>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</si>
  <si>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</si>
  <si>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</si>
  <si>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</si>
  <si>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</si>
  <si>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</si>
  <si>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</si>
  <si>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</si>
  <si>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</si>
  <si>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</si>
  <si>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</si>
  <si>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</si>
  <si>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</si>
  <si>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</si>
  <si>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</si>
  <si>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</si>
  <si>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</si>
  <si>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</si>
  <si>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</si>
  <si>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</si>
  <si>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</si>
  <si>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</si>
  <si>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</si>
  <si>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</si>
  <si>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</si>
  <si>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</si>
  <si>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</si>
  <si>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</si>
  <si>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</si>
  <si>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</si>
  <si>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</si>
  <si>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</si>
  <si>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</si>
  <si>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</si>
  <si>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</si>
  <si>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</si>
  <si>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</si>
  <si>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</si>
  <si>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</si>
  <si>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</si>
  <si>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</si>
  <si>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</si>
  <si>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</si>
  <si>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</si>
  <si>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</si>
  <si>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</si>
  <si>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</si>
  <si>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</si>
  <si>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</si>
  <si>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</si>
  <si>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</si>
  <si>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</si>
  <si>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</si>
  <si>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</si>
  <si>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</si>
  <si>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</si>
  <si>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</si>
  <si>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</si>
  <si>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</si>
  <si>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</si>
  <si>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</si>
  <si>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</si>
  <si>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</si>
  <si>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</si>
  <si>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</si>
  <si>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</si>
  <si>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</si>
  <si>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</si>
  <si>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</si>
  <si>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</si>
  <si>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</si>
  <si>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</si>
  <si>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</si>
  <si>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</si>
  <si>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</si>
  <si>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</si>
  <si>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</si>
  <si>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</si>
  <si>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</si>
  <si>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</si>
  <si>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</si>
  <si>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</si>
  <si>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</si>
  <si>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</si>
  <si>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</si>
  <si>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</si>
  <si>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</si>
  <si>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</si>
  <si>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</si>
  <si>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</si>
  <si>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</si>
  <si>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</si>
  <si>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</si>
  <si>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</si>
  <si>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</si>
  <si>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</si>
  <si>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</si>
  <si>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</si>
  <si>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</si>
  <si>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</si>
  <si>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</si>
  <si>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</si>
  <si>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</si>
  <si>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</si>
  <si>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</si>
  <si>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</si>
  <si>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</si>
  <si>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</si>
  <si>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</si>
  <si>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</si>
  <si>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</si>
  <si>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</si>
  <si>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</si>
  <si>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</si>
  <si>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</si>
  <si>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</si>
  <si>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</si>
  <si>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</si>
  <si>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</si>
  <si>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</si>
  <si>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</si>
  <si>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</si>
  <si>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</si>
  <si>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</si>
  <si>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</si>
  <si>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</si>
  <si>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</si>
  <si>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</si>
  <si>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</si>
  <si>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</si>
  <si>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</si>
  <si>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</si>
  <si>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</si>
  <si>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</si>
  <si>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</si>
  <si>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</si>
  <si>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</si>
  <si>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</si>
  <si>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</si>
  <si>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</si>
  <si>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</si>
  <si>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</si>
  <si>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</si>
  <si>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</si>
  <si>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</si>
  <si>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</si>
  <si>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</si>
  <si>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</si>
  <si>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</si>
  <si>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</si>
  <si>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</si>
  <si>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</si>
  <si>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</si>
  <si>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</si>
  <si>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</si>
  <si>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</si>
  <si>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</si>
  <si>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</si>
  <si>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</si>
  <si>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</si>
  <si>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</si>
  <si>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</si>
  <si>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</si>
  <si>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</si>
  <si>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</si>
  <si>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</si>
  <si>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</si>
  <si>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</si>
  <si>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</si>
  <si>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</si>
  <si>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</si>
  <si>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</si>
  <si>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</si>
  <si>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</si>
  <si>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</si>
  <si>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</si>
  <si>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</si>
  <si>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</si>
  <si>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</si>
  <si>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</si>
  <si>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</si>
  <si>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</si>
  <si>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</si>
  <si>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</si>
  <si>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</si>
  <si>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</si>
  <si>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</si>
  <si>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</si>
  <si>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</si>
  <si>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</si>
  <si>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</si>
  <si>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</si>
  <si>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</si>
  <si>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</si>
  <si>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</si>
  <si>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</si>
  <si>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</si>
  <si>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</si>
  <si>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</si>
  <si>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</si>
  <si>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</si>
  <si>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</si>
  <si>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</si>
  <si>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</si>
  <si>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</si>
  <si>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</si>
  <si>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</si>
  <si>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</si>
  <si>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</si>
  <si>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</si>
  <si>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</si>
  <si>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</si>
  <si>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</si>
  <si>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</si>
  <si>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</si>
  <si>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</si>
  <si>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</si>
  <si>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</si>
  <si>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</si>
  <si>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</si>
  <si>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</si>
  <si>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</si>
  <si>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</si>
  <si>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</si>
  <si>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</si>
  <si>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</si>
  <si>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</si>
  <si>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</si>
  <si>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</si>
  <si>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</si>
  <si>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</si>
  <si>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</si>
  <si>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</si>
  <si>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</si>
  <si>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</si>
  <si>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</si>
  <si>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</si>
  <si>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</si>
  <si>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</si>
  <si>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</si>
  <si>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</si>
  <si>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</si>
  <si>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</si>
  <si>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</si>
  <si>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</si>
  <si>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</si>
  <si>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</si>
  <si>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</si>
  <si>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</si>
  <si>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</si>
  <si>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</si>
  <si>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</si>
  <si>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</si>
  <si>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</si>
  <si>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</si>
  <si>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</si>
  <si>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</si>
  <si>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</si>
  <si>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</si>
  <si>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</si>
  <si>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</si>
  <si>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</si>
  <si>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</si>
  <si>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</si>
  <si>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</si>
  <si>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</si>
  <si>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</si>
  <si>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</si>
  <si>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</si>
  <si>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</si>
  <si>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</si>
  <si>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</si>
  <si>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</si>
  <si>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</si>
  <si>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</si>
  <si>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</si>
  <si>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</si>
  <si>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</si>
  <si>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</si>
  <si>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</si>
  <si>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</si>
  <si>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</si>
  <si>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</si>
  <si>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</si>
  <si>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</si>
  <si>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</si>
  <si>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</si>
  <si>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</si>
  <si>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</si>
  <si>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</si>
  <si>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</si>
  <si>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</si>
  <si>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</si>
  <si>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</si>
  <si>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</si>
  <si>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</si>
  <si>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</si>
  <si>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</si>
  <si>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</si>
  <si>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</si>
  <si>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</si>
  <si>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</si>
  <si>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</si>
  <si>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</si>
  <si>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</si>
  <si>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</si>
  <si>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</si>
  <si>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</si>
  <si>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</si>
  <si>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</si>
  <si>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</si>
  <si>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</si>
  <si>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</si>
  <si>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</si>
  <si>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</si>
  <si>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</si>
  <si>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</si>
  <si>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</si>
  <si>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</si>
  <si>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</si>
  <si>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</si>
  <si>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</si>
  <si>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</si>
  <si>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</si>
  <si>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</si>
  <si>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</si>
  <si>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</si>
  <si>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</si>
  <si>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</si>
  <si>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</si>
  <si>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</si>
  <si>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</si>
  <si>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</si>
  <si>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</si>
  <si>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</si>
  <si>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</si>
  <si>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</si>
  <si>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</si>
  <si>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</si>
  <si>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</si>
  <si>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</si>
  <si>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</si>
  <si>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</si>
  <si>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</si>
  <si>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</si>
  <si>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</si>
  <si>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</si>
  <si>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</si>
  <si>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</si>
  <si>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</si>
  <si>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</si>
  <si>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</si>
  <si>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</si>
  <si>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</si>
  <si>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</si>
  <si>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</si>
  <si>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</si>
  <si>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</si>
  <si>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</si>
  <si>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</si>
  <si>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</si>
  <si>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</si>
  <si>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</si>
  <si>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</si>
  <si>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</si>
  <si>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</si>
  <si>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</si>
  <si>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</si>
  <si>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</si>
  <si>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</si>
  <si>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</si>
  <si>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</si>
  <si>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</si>
  <si>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</si>
  <si>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</si>
  <si>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</si>
  <si>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</si>
  <si>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</si>
  <si>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</si>
  <si>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</si>
  <si>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</si>
  <si>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</si>
  <si>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</si>
  <si>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</si>
  <si>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</si>
  <si>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</si>
  <si>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</si>
  <si>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</si>
  <si>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</si>
  <si>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</si>
  <si>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</si>
  <si>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</si>
  <si>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</si>
  <si>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</si>
  <si>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</si>
  <si>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</si>
  <si>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</si>
  <si>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</si>
  <si>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</si>
  <si>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</si>
  <si>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</si>
  <si>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</si>
  <si>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</si>
  <si>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</si>
  <si>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</si>
  <si>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</si>
  <si>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</si>
  <si>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</si>
  <si>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</si>
  <si>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</si>
  <si>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</si>
  <si>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</si>
  <si>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</si>
  <si>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</si>
  <si>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</si>
  <si>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</si>
  <si>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</si>
  <si>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</si>
  <si>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</si>
  <si>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</si>
  <si>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</si>
  <si>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</si>
  <si>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</si>
  <si>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</si>
  <si>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</si>
  <si>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</si>
  <si>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</si>
  <si>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</si>
  <si>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</si>
  <si>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</si>
  <si>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</si>
  <si>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</si>
  <si>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</si>
  <si>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</si>
  <si>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</si>
  <si>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</si>
  <si>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</si>
  <si>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</si>
  <si>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</si>
  <si>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</si>
  <si>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</si>
  <si>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</si>
  <si>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</si>
  <si>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</si>
  <si>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</si>
  <si>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</si>
  <si>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</si>
  <si>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</si>
  <si>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</si>
  <si>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</si>
  <si>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</si>
  <si>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</si>
  <si>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</si>
  <si>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</si>
  <si>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</si>
  <si>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</si>
  <si>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</si>
  <si>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</si>
  <si>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</si>
  <si>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</si>
  <si>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</si>
  <si>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</si>
  <si>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</si>
  <si>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</si>
  <si>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</si>
  <si>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</si>
  <si>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</si>
  <si>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</si>
  <si>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</si>
  <si>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</si>
  <si>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</si>
  <si>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</si>
  <si>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</si>
  <si>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</si>
  <si>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</si>
  <si>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</si>
  <si>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</si>
  <si>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</si>
  <si>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</si>
  <si>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</si>
  <si>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</si>
  <si>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</si>
  <si>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</si>
  <si>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</si>
  <si>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</si>
  <si>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</si>
  <si>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</si>
  <si>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</si>
  <si>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</si>
  <si>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</si>
  <si>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</si>
  <si>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</si>
  <si>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</si>
  <si>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</si>
  <si>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</si>
  <si>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</si>
  <si>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</si>
  <si>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</si>
  <si>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</si>
  <si>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</si>
  <si>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</si>
  <si>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</si>
  <si>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</si>
  <si>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</si>
  <si>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</si>
  <si>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</si>
  <si>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</si>
  <si>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</si>
  <si>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</si>
  <si>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</si>
  <si>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</si>
  <si>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</si>
  <si>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</si>
  <si>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</si>
  <si>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</si>
  <si>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</si>
  <si>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</si>
  <si>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</si>
  <si>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</si>
  <si>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</si>
  <si>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</si>
  <si>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</si>
  <si>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</si>
  <si>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</si>
  <si>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</si>
  <si>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</si>
  <si>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</si>
  <si>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</si>
  <si>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</si>
  <si>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</si>
  <si>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</si>
  <si>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</si>
  <si>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</si>
  <si>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</si>
  <si>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</si>
  <si>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</si>
  <si>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</si>
  <si>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</si>
  <si>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</si>
  <si>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</si>
  <si>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</si>
  <si>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</si>
  <si>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</si>
  <si>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</si>
  <si>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</si>
  <si>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</si>
  <si>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</si>
  <si>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</si>
  <si>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</si>
  <si>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</si>
  <si>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</si>
  <si>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</si>
  <si>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</si>
  <si>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</si>
  <si>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</si>
  <si>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</si>
  <si>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</si>
  <si>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</si>
  <si>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</si>
  <si>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</si>
  <si>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</si>
  <si>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</si>
  <si>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</si>
  <si>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</si>
  <si>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</si>
  <si>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</si>
  <si>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</si>
  <si>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</si>
  <si>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</si>
  <si>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</si>
  <si>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</si>
  <si>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</si>
  <si>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</si>
  <si>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</si>
  <si>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</si>
  <si>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</si>
  <si>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</si>
  <si>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</si>
  <si>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</si>
  <si>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</si>
  <si>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</si>
  <si>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</si>
  <si>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</si>
  <si>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</si>
  <si>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</si>
  <si>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</si>
  <si>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</si>
  <si>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</si>
  <si>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</si>
  <si>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</si>
  <si>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</si>
  <si>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</si>
  <si>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</si>
  <si>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</si>
  <si>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</si>
  <si>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</si>
  <si>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</si>
  <si>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</si>
  <si>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</si>
  <si>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</si>
  <si>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</si>
  <si>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</si>
  <si>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</si>
  <si>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</si>
  <si>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</si>
  <si>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</si>
  <si>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</si>
  <si>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</si>
  <si>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</si>
  <si>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</si>
  <si>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</si>
  <si>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</si>
  <si>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</si>
  <si>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</si>
  <si>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</si>
  <si>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</si>
  <si>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</si>
  <si>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</si>
  <si>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</si>
  <si>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</si>
  <si>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</si>
  <si>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</si>
  <si>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</si>
  <si>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</si>
  <si>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</si>
  <si>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</si>
  <si>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</si>
  <si>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</si>
  <si>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</si>
  <si>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</si>
  <si>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</si>
  <si>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</si>
  <si>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</si>
  <si>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</si>
  <si>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</si>
  <si>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</si>
  <si>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</si>
  <si>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</si>
  <si>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</si>
  <si>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</si>
  <si>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</si>
  <si>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</si>
  <si>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</si>
  <si>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</si>
  <si>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</si>
  <si>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</si>
  <si>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</si>
  <si>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</si>
  <si>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</si>
  <si>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</si>
  <si>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</si>
  <si>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</si>
  <si>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</si>
  <si>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</si>
  <si>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</si>
  <si>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</si>
  <si>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</si>
  <si>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</si>
  <si>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</si>
  <si>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</si>
  <si>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</si>
  <si>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</si>
  <si>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</si>
  <si>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</si>
  <si>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</si>
  <si>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</si>
  <si>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</si>
  <si>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</si>
  <si>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</si>
  <si>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</si>
  <si>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</si>
  <si>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</si>
  <si>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</si>
  <si>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</si>
  <si>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</si>
  <si>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</si>
  <si>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</si>
  <si>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</si>
  <si>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</si>
  <si>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</si>
  <si>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</si>
  <si>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</si>
  <si>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</si>
  <si>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</si>
  <si>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</si>
  <si>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</si>
  <si>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</si>
  <si>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</si>
  <si>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</si>
  <si>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</si>
  <si>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</si>
  <si>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</si>
  <si>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</si>
  <si>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</si>
  <si>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</si>
  <si>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</si>
  <si>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</si>
  <si>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</si>
  <si>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</si>
  <si>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</si>
  <si>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</si>
  <si>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</si>
  <si>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</si>
  <si>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</si>
  <si>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</si>
  <si>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</si>
  <si>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</si>
  <si>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</si>
  <si>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</si>
  <si>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</si>
  <si>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</si>
  <si>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</si>
  <si>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</si>
  <si>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</si>
  <si>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</si>
  <si>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</si>
  <si>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</si>
  <si>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</si>
  <si>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</si>
  <si>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</si>
  <si>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</si>
  <si>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</si>
  <si>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</si>
  <si>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</si>
  <si>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</si>
  <si>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</si>
  <si>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</si>
  <si>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</si>
  <si>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</si>
  <si>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</si>
  <si>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</si>
  <si>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</si>
  <si>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</si>
  <si>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</si>
  <si>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</si>
  <si>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</si>
  <si>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</si>
  <si>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</si>
  <si>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</si>
  <si>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</si>
  <si>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</si>
  <si>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</si>
  <si>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</si>
  <si>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</si>
  <si>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</si>
  <si>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</si>
  <si>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</si>
  <si>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</si>
  <si>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</si>
  <si>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</si>
  <si>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</si>
  <si>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</si>
  <si>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</si>
  <si>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</si>
  <si>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</si>
  <si>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</si>
  <si>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</si>
  <si>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</si>
  <si>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</si>
  <si>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</si>
  <si>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</si>
  <si>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</si>
  <si>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</si>
  <si>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</si>
  <si>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</si>
  <si>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</si>
  <si>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</si>
  <si>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</si>
  <si>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</si>
  <si>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</si>
  <si>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</si>
  <si>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</si>
  <si>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</si>
  <si>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</si>
  <si>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</si>
  <si>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</si>
  <si>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</si>
  <si>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</si>
  <si>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</si>
  <si>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</si>
  <si>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</si>
  <si>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</si>
  <si>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</si>
  <si>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</si>
  <si>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</si>
  <si>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</si>
  <si>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</si>
  <si>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</si>
  <si>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</si>
  <si>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</si>
  <si>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</si>
  <si>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</si>
  <si>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</si>
  <si>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</si>
  <si>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</si>
  <si>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</si>
  <si>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</si>
  <si>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</si>
  <si>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</si>
  <si>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</si>
  <si>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</si>
  <si>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</si>
  <si>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</si>
  <si>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</si>
  <si>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</si>
  <si>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</si>
  <si>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</si>
  <si>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</si>
  <si>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</si>
  <si>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</si>
  <si>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</si>
  <si>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</si>
  <si>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</si>
  <si>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</si>
  <si>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</si>
  <si>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</si>
  <si>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</si>
  <si>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</si>
  <si>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</si>
  <si>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</si>
  <si>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</si>
  <si>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</si>
  <si>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</si>
  <si>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</si>
  <si>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</si>
  <si>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</si>
  <si>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</si>
  <si>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</si>
  <si>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</si>
  <si>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</si>
  <si>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</si>
  <si>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</si>
  <si>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</si>
  <si>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</si>
  <si>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</si>
  <si>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</si>
  <si>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</si>
  <si>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</si>
  <si>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</si>
  <si>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</si>
  <si>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</si>
  <si>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</si>
  <si>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</si>
  <si>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</si>
  <si>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</si>
  <si>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</si>
  <si>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</si>
  <si>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</si>
  <si>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</si>
  <si>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</si>
  <si>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</si>
  <si>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</si>
  <si>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</si>
  <si>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</si>
  <si>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</si>
  <si>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</si>
  <si>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</si>
  <si>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</si>
  <si>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</si>
  <si>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</si>
  <si>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</si>
  <si>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</si>
  <si>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</si>
  <si>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</si>
  <si>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</si>
  <si>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</si>
  <si>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</si>
  <si>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</si>
  <si>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</si>
  <si>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</si>
  <si>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</si>
  <si>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</si>
  <si>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</si>
  <si>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</si>
  <si>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</si>
  <si>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</si>
  <si>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</si>
  <si>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</si>
  <si>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</si>
  <si>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</si>
  <si>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</si>
  <si>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</si>
  <si>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</si>
  <si>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</si>
  <si>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</si>
  <si>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</si>
  <si>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</si>
  <si>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</si>
  <si>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</si>
  <si>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</si>
  <si>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</si>
  <si>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</si>
  <si>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</si>
  <si>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</si>
  <si>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</si>
  <si>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</si>
  <si>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</si>
  <si>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</si>
  <si>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</si>
  <si>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</si>
  <si>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</si>
  <si>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</si>
  <si>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</si>
  <si>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</si>
  <si>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</si>
  <si>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</si>
  <si>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</si>
  <si>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</si>
  <si>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</si>
  <si>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</si>
  <si>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</si>
  <si>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</si>
  <si>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</si>
  <si>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</si>
  <si>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</si>
  <si>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</si>
  <si>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</si>
  <si>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</si>
  <si>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</si>
  <si>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</si>
  <si>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</si>
  <si>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</si>
  <si>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</si>
  <si>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</si>
  <si>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</si>
  <si>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</si>
  <si>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</si>
  <si>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</si>
  <si>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</si>
  <si>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</si>
  <si>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</si>
  <si>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</si>
  <si>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</si>
  <si>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</si>
  <si>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</si>
  <si>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</si>
  <si>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</si>
  <si>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</si>
  <si>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</si>
  <si>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</si>
  <si>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</si>
  <si>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</si>
  <si>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</si>
  <si>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</si>
  <si>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</si>
  <si>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</si>
  <si>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</si>
  <si>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</si>
  <si>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</si>
  <si>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</si>
  <si>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</si>
  <si>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</si>
  <si>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</si>
  <si>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</si>
  <si>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</si>
  <si>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</si>
  <si>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</si>
  <si>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</si>
  <si>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</si>
  <si>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</si>
  <si>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</si>
  <si>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</si>
  <si>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</si>
  <si>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</si>
  <si>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</si>
  <si>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</si>
  <si>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</si>
  <si>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</si>
  <si>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</si>
  <si>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</si>
  <si>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</si>
  <si>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</si>
  <si>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</si>
  <si>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</si>
  <si>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</si>
  <si>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</si>
  <si>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</si>
  <si>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</si>
  <si>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</si>
  <si>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</si>
  <si>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</si>
  <si>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</si>
  <si>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</si>
  <si>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</si>
  <si>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</si>
  <si>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</si>
  <si>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</si>
  <si>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</si>
  <si>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</si>
  <si>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</si>
  <si>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</si>
  <si>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</si>
  <si>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</si>
  <si>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</si>
  <si>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</si>
  <si>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</si>
  <si>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</si>
  <si>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</si>
  <si>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</si>
  <si>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</si>
  <si>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</si>
  <si>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</si>
  <si>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</si>
  <si>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</si>
  <si>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</si>
  <si>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</si>
  <si>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</si>
  <si>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</si>
  <si>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</si>
  <si>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</si>
  <si>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</si>
  <si>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</si>
  <si>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</si>
  <si>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</si>
  <si>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</si>
  <si>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</si>
  <si>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</si>
  <si>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</si>
  <si>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</si>
  <si>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</si>
  <si>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</si>
  <si>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</si>
  <si>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</si>
  <si>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</si>
  <si>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</si>
  <si>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</si>
  <si>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</si>
  <si>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</si>
  <si>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</si>
  <si>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</si>
  <si>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</si>
  <si>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</si>
  <si>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</si>
  <si>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</si>
  <si>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</si>
  <si>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</si>
  <si>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</si>
  <si>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</si>
  <si>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</si>
  <si>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</si>
  <si>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</si>
  <si>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</si>
  <si>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</si>
  <si>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</si>
  <si>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</si>
  <si>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</si>
  <si>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</si>
  <si>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</si>
  <si>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</si>
  <si>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</si>
  <si>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</si>
  <si>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</si>
  <si>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</si>
  <si>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</si>
  <si>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</si>
  <si>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</si>
  <si>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</si>
  <si>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</si>
  <si>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</si>
  <si>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</si>
  <si>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</si>
  <si>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</si>
  <si>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</si>
  <si>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</si>
  <si>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</si>
  <si>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</si>
  <si>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</si>
  <si>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</si>
  <si>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</si>
  <si>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</si>
  <si>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</si>
  <si>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</si>
  <si>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</si>
  <si>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</si>
  <si>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</si>
  <si>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</si>
  <si>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</si>
  <si>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</si>
  <si>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</si>
  <si>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</si>
  <si>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</si>
  <si>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</si>
  <si>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</si>
  <si>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</si>
  <si>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</si>
  <si>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</si>
  <si>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</si>
  <si>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</si>
  <si>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</si>
  <si>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</si>
  <si>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</si>
  <si>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</si>
  <si>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</si>
  <si>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</si>
  <si>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</si>
  <si>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</si>
  <si>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</si>
  <si>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</si>
  <si>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</si>
  <si>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</si>
  <si>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</si>
  <si>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</si>
  <si>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</si>
  <si>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</si>
  <si>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</si>
  <si>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</si>
  <si>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</si>
  <si>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</si>
  <si>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</si>
  <si>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</si>
  <si>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</si>
  <si>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</si>
  <si>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</si>
  <si>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</si>
  <si>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</si>
  <si>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</si>
  <si>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</si>
  <si>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</si>
  <si>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</si>
  <si>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</si>
  <si>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</si>
  <si>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</si>
  <si>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</si>
  <si>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</si>
  <si>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</si>
  <si>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</si>
  <si>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</si>
  <si>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</si>
  <si>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</si>
  <si>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</si>
  <si>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</si>
  <si>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</si>
  <si>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</si>
  <si>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</si>
  <si>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</si>
  <si>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</si>
  <si>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</si>
  <si>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</si>
  <si>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</si>
  <si>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</si>
  <si>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</si>
  <si>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</si>
  <si>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</si>
  <si>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</si>
  <si>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</si>
  <si>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</si>
  <si>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</si>
  <si>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</si>
  <si>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</si>
  <si>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</si>
  <si>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</si>
  <si>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</si>
  <si>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</si>
  <si>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</si>
  <si>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</si>
  <si>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</si>
  <si>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</si>
  <si>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</si>
  <si>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</si>
  <si>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</si>
  <si>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</si>
  <si>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</si>
  <si>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</si>
  <si>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</si>
  <si>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</si>
  <si>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</si>
  <si>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</si>
  <si>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</si>
  <si>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</si>
  <si>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</si>
  <si>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</si>
  <si>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</si>
  <si>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</si>
  <si>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</si>
  <si>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</si>
  <si>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</si>
  <si>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</si>
  <si>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</si>
  <si>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</si>
  <si>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</si>
  <si>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</si>
  <si>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</si>
  <si>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</si>
  <si>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</si>
  <si>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</si>
  <si>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</si>
  <si>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</si>
  <si>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</si>
  <si>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</si>
  <si>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</si>
  <si>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</si>
  <si>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</si>
  <si>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</si>
  <si>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</si>
  <si>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</si>
  <si>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</si>
  <si>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</si>
  <si>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</si>
  <si>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</si>
  <si>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</si>
  <si>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</si>
  <si>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</si>
  <si>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</si>
  <si>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</si>
  <si>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</si>
  <si>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</si>
  <si>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</si>
  <si>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</si>
  <si>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</si>
  <si>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</si>
  <si>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</si>
  <si>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</si>
  <si>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</si>
  <si>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</si>
  <si>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</si>
  <si>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</si>
  <si>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</si>
  <si>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</si>
  <si>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</si>
  <si>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</si>
  <si>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</si>
  <si>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</si>
  <si>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</si>
  <si>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</si>
  <si>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</si>
  <si>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</si>
  <si>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</si>
  <si>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</si>
  <si>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</si>
  <si>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</si>
  <si>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</si>
  <si>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</si>
  <si>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</si>
  <si>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</si>
  <si>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</si>
  <si>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</si>
  <si>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</si>
  <si>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</si>
  <si>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</si>
  <si>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</si>
  <si>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</si>
  <si>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</si>
  <si>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</si>
  <si>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</si>
  <si>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</si>
  <si>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</si>
  <si>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</si>
  <si>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</si>
  <si>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</si>
  <si>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</si>
  <si>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</si>
  <si>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</si>
  <si>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</si>
  <si>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</si>
  <si>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</si>
  <si>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</si>
  <si>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</si>
  <si>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</si>
  <si>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</si>
  <si>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</si>
  <si>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</si>
  <si>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</si>
  <si>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</si>
  <si>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</si>
  <si>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</si>
  <si>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</si>
  <si>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</si>
  <si>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</si>
  <si>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</si>
  <si>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</si>
  <si>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</si>
  <si>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</si>
  <si>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</si>
  <si>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</si>
  <si>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</si>
  <si>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</si>
  <si>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</si>
  <si>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</si>
  <si>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</si>
  <si>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</si>
  <si>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</si>
  <si>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</si>
  <si>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</si>
  <si>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</si>
  <si>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</si>
  <si>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</si>
  <si>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</si>
  <si>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</si>
  <si>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</si>
  <si>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</si>
  <si>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</si>
  <si>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</si>
  <si>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</si>
  <si>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</si>
  <si>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</si>
  <si>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</si>
  <si>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</si>
  <si>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</si>
  <si>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</si>
  <si>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</si>
  <si>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</si>
  <si>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</si>
  <si>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</si>
  <si>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</si>
  <si>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</si>
  <si>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</si>
  <si>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</si>
  <si>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</si>
  <si>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</si>
  <si>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</si>
  <si>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</si>
  <si>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</si>
  <si>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</si>
  <si>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</si>
  <si>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</si>
  <si>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</si>
  <si>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</si>
  <si>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</si>
  <si>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</si>
  <si>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</si>
  <si>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</si>
  <si>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</si>
  <si>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</si>
  <si>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</si>
  <si>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</si>
  <si>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</si>
  <si>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</si>
  <si>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</si>
  <si>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</si>
  <si>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</si>
  <si>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</si>
  <si>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</si>
  <si>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</si>
  <si>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</si>
  <si>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</si>
  <si>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</si>
  <si>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</si>
  <si>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</si>
  <si>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</si>
  <si>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</si>
  <si>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</si>
  <si>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</si>
  <si>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</si>
  <si>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</si>
  <si>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</si>
  <si>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</si>
  <si>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</si>
  <si>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</si>
  <si>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</si>
  <si>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</si>
  <si>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</si>
  <si>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</si>
  <si>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</si>
  <si>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</si>
  <si>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</si>
  <si>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</si>
  <si>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</si>
  <si>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</si>
  <si>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</si>
  <si>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</si>
  <si>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</si>
  <si>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</si>
  <si>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</si>
  <si>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</si>
  <si>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</si>
  <si>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</si>
  <si>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</si>
  <si>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</si>
  <si>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</si>
  <si>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</si>
  <si>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</si>
  <si>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</si>
  <si>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</si>
  <si>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</si>
  <si>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</si>
  <si>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</si>
  <si>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</si>
  <si>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</si>
  <si>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</si>
  <si>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</si>
  <si>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</si>
  <si>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</si>
  <si>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</si>
  <si>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</si>
  <si>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</si>
  <si>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</si>
  <si>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</si>
  <si>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</si>
  <si>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</si>
  <si>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</si>
  <si>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</si>
  <si>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</si>
  <si>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</si>
  <si>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</si>
  <si>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</si>
  <si>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</si>
  <si>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</si>
  <si>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</si>
  <si>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</si>
  <si>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</si>
  <si>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</si>
  <si>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</si>
  <si>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</si>
  <si>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</si>
  <si>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</si>
  <si>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</si>
  <si>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</si>
  <si>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</si>
  <si>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</si>
  <si>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</si>
  <si>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</si>
  <si>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</si>
  <si>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</si>
  <si>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</si>
  <si>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</si>
  <si>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</si>
  <si>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</si>
  <si>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</si>
  <si>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</si>
  <si>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</si>
  <si>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</si>
  <si>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</si>
  <si>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</si>
  <si>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</si>
  <si>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</si>
  <si>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</si>
  <si>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</si>
  <si>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</si>
  <si>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</si>
  <si>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</si>
  <si>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</si>
  <si>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</si>
  <si>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</si>
  <si>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</si>
  <si>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</si>
  <si>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</si>
  <si>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</si>
  <si>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</si>
  <si>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</si>
  <si>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</si>
  <si>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</si>
  <si>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</si>
  <si>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</si>
  <si>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</si>
  <si>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</si>
  <si>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</si>
  <si>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</si>
  <si>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</si>
  <si>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</si>
  <si>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</si>
  <si>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</si>
  <si>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</si>
  <si>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</si>
  <si>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</si>
  <si>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</si>
  <si>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</si>
  <si>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</si>
  <si>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</si>
  <si>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</si>
  <si>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</si>
  <si>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</si>
  <si>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</si>
  <si>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</si>
  <si>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</si>
  <si>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</si>
  <si>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</si>
  <si>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</si>
  <si>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</si>
  <si>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</si>
  <si>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</si>
  <si>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</si>
  <si>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</si>
  <si>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</si>
  <si>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</si>
  <si>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</si>
  <si>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</si>
  <si>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</si>
  <si>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</si>
  <si>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</si>
  <si>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</si>
  <si>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</si>
  <si>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</si>
  <si>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</si>
  <si>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</si>
  <si>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</si>
  <si>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</si>
  <si>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</si>
  <si>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</si>
  <si>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</si>
  <si>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</si>
  <si>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</si>
  <si>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</si>
  <si>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</si>
  <si>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</si>
  <si>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</si>
  <si>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</si>
  <si>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</si>
  <si>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</si>
  <si>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</si>
  <si>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</si>
  <si>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</si>
  <si>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</si>
  <si>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</si>
  <si>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</si>
  <si>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</si>
  <si>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</si>
  <si>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</si>
  <si>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</si>
  <si>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</si>
  <si>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</si>
  <si>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</si>
  <si>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</si>
  <si>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</si>
  <si>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</si>
  <si>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</si>
  <si>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</si>
  <si>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</si>
  <si>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</si>
  <si>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</si>
  <si>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</si>
  <si>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</si>
  <si>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</si>
  <si>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</si>
  <si>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</si>
  <si>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</si>
  <si>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</si>
  <si>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</si>
  <si>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</si>
  <si>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</si>
  <si>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</si>
  <si>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</si>
  <si>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</si>
  <si>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</si>
  <si>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</si>
  <si>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</si>
  <si>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</si>
  <si>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</si>
  <si>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</si>
  <si>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</si>
  <si>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</si>
  <si>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</si>
  <si>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</si>
  <si>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</si>
  <si>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</si>
  <si>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</si>
  <si>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</si>
  <si>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</si>
  <si>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</si>
  <si>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</si>
  <si>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</si>
  <si>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</si>
  <si>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</si>
  <si>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</si>
  <si>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</si>
  <si>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</si>
  <si>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</si>
  <si>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</si>
  <si>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</si>
  <si>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</si>
  <si>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</si>
  <si>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</si>
  <si>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</si>
  <si>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</si>
  <si>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</si>
  <si>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</si>
  <si>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</si>
  <si>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</si>
  <si>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</si>
  <si>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</si>
  <si>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</si>
  <si>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</si>
  <si>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</si>
  <si>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</si>
  <si>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</si>
  <si>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</si>
  <si>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</si>
  <si>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</si>
  <si>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</si>
  <si>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</si>
  <si>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</si>
  <si>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</si>
  <si>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</si>
  <si>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</si>
  <si>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</si>
  <si>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</si>
  <si>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</si>
  <si>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</si>
  <si>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</si>
  <si>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</si>
  <si>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</si>
  <si>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</si>
  <si>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</si>
  <si>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</si>
  <si>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</si>
  <si>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</si>
  <si>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</si>
  <si>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</si>
  <si>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</si>
  <si>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</si>
  <si>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</si>
  <si>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</si>
  <si>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</si>
  <si>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</si>
  <si>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</si>
  <si>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</si>
  <si>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</si>
  <si>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</si>
  <si>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</si>
  <si>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</si>
  <si>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</si>
  <si>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</si>
  <si>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</si>
  <si>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</si>
  <si>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</si>
  <si>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</si>
  <si>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</si>
  <si>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</si>
  <si>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</si>
  <si>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</si>
  <si>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</si>
  <si>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</si>
  <si>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</si>
  <si>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</si>
  <si>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</si>
  <si>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</si>
  <si>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</si>
  <si>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</si>
  <si>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</si>
  <si>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</si>
  <si>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</si>
  <si>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</si>
  <si>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</si>
  <si>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</si>
  <si>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</si>
  <si>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</si>
  <si>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</si>
  <si>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</si>
  <si>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</si>
  <si>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</si>
  <si>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</si>
  <si>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</si>
  <si>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</si>
  <si>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</si>
  <si>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</si>
  <si>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</si>
  <si>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</si>
  <si>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</si>
  <si>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</si>
  <si>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</si>
  <si>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</si>
  <si>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</si>
  <si>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</si>
  <si>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</si>
  <si>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</si>
  <si>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</si>
  <si>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</si>
  <si>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</si>
  <si>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</si>
  <si>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</si>
  <si>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</si>
  <si>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</si>
  <si>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</si>
  <si>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</si>
  <si>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</si>
  <si>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</si>
  <si>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</si>
  <si>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</si>
  <si>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</si>
  <si>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</si>
  <si>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</si>
  <si>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</si>
  <si>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</si>
  <si>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</si>
  <si>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</si>
  <si>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</si>
  <si>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</si>
  <si>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</si>
  <si>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</si>
  <si>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</si>
  <si>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</si>
  <si>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</si>
  <si>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</si>
  <si>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</si>
  <si>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</si>
  <si>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</si>
  <si>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</si>
  <si>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</si>
  <si>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</si>
  <si>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</si>
  <si>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</si>
  <si>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</si>
  <si>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</si>
  <si>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</si>
  <si>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</si>
  <si>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</si>
  <si>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</si>
  <si>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</si>
  <si>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</si>
  <si>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</si>
  <si>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</si>
  <si>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</si>
  <si>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</si>
  <si>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</si>
  <si>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</si>
  <si>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</si>
  <si>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</si>
  <si>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</si>
  <si>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</si>
  <si>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</si>
  <si>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</si>
  <si>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</si>
  <si>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</si>
  <si>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</si>
  <si>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</si>
  <si>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</si>
  <si>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</si>
  <si>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</si>
  <si>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</si>
  <si>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</si>
  <si>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</si>
  <si>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</si>
  <si>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</si>
  <si>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</si>
  <si>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</si>
  <si>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</si>
  <si>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</si>
  <si>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</si>
  <si>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</si>
  <si>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</si>
  <si>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</si>
  <si>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</si>
  <si>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</si>
  <si>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</si>
  <si>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</si>
  <si>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</si>
  <si>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</si>
  <si>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</si>
  <si>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</si>
  <si>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</si>
  <si>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</si>
  <si>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</si>
  <si>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</si>
  <si>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</si>
  <si>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</si>
  <si>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</si>
  <si>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</si>
  <si>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</si>
  <si>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</si>
  <si>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</si>
  <si>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</si>
  <si>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</si>
  <si>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</si>
  <si>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</si>
  <si>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</si>
  <si>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</si>
  <si>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</si>
  <si>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</si>
  <si>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</si>
  <si>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</si>
  <si>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</si>
  <si>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</si>
  <si>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</si>
  <si>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</si>
  <si>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</si>
  <si>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</si>
  <si>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</si>
  <si>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</si>
  <si>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</si>
  <si>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</si>
  <si>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</si>
  <si>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</si>
  <si>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</si>
  <si>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</si>
  <si>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</si>
  <si>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</si>
  <si>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</si>
  <si>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</si>
  <si>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</si>
  <si>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</si>
  <si>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</si>
  <si>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</si>
  <si>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</si>
  <si>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</si>
  <si>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</si>
  <si>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</si>
  <si>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</si>
  <si>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</si>
  <si>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</si>
  <si>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</si>
  <si>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</si>
  <si>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</si>
  <si>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</si>
  <si>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</si>
  <si>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</si>
  <si>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</si>
  <si>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</si>
  <si>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</si>
  <si>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</si>
  <si>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</si>
  <si>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</si>
  <si>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</si>
  <si>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</si>
  <si>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</si>
  <si>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</si>
  <si>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</si>
  <si>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</si>
  <si>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</si>
  <si>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</si>
  <si>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</si>
  <si>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</si>
  <si>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</si>
  <si>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</si>
  <si>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</si>
  <si>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</si>
  <si>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</si>
  <si>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</si>
  <si>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</si>
  <si>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</si>
  <si>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</si>
  <si>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</si>
  <si>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</si>
  <si>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</si>
  <si>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</si>
  <si>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</si>
  <si>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</si>
  <si>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</si>
  <si>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</si>
  <si>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</si>
  <si>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</si>
  <si>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</si>
  <si>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</si>
  <si>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</si>
  <si>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</si>
  <si>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</si>
  <si>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</si>
  <si>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</si>
  <si>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</si>
  <si>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</si>
  <si>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</si>
  <si>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</si>
  <si>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</si>
  <si>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</si>
  <si>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</si>
  <si>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</si>
  <si>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</si>
  <si>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</si>
  <si>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</si>
  <si>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</si>
  <si>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</si>
  <si>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</si>
  <si>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</si>
  <si>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</si>
  <si>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</si>
  <si>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</si>
  <si>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</si>
  <si>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</si>
  <si>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</si>
  <si>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</si>
  <si>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</si>
  <si>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</si>
  <si>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</si>
  <si>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</si>
  <si>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</si>
  <si>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</si>
  <si>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</si>
  <si>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</si>
  <si>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</si>
  <si>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</si>
  <si>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</si>
  <si>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</si>
  <si>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</si>
  <si>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</si>
  <si>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</si>
  <si>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</si>
  <si>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</si>
  <si>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</si>
  <si>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</si>
  <si>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</si>
  <si>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</si>
  <si>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</si>
  <si>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</si>
  <si>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</si>
  <si>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</si>
  <si>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</si>
  <si>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</si>
  <si>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</si>
  <si>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</si>
  <si>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</si>
  <si>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</si>
  <si>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</si>
  <si>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</si>
  <si>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</si>
  <si>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</si>
  <si>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</si>
  <si>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</si>
  <si>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</si>
  <si>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</si>
  <si>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</si>
  <si>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</si>
  <si>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</si>
  <si>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</si>
  <si>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</si>
  <si>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</si>
  <si>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</si>
  <si>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</si>
  <si>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</si>
  <si>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</si>
  <si>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</si>
  <si>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</si>
  <si>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</si>
  <si>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</si>
  <si>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</si>
  <si>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</si>
  <si>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</si>
  <si>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</si>
  <si>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</si>
  <si>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</si>
  <si>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</si>
  <si>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</si>
  <si>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</si>
  <si>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</si>
  <si>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</si>
  <si>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</si>
  <si>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</si>
  <si>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</si>
  <si>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</si>
  <si>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</si>
  <si>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</si>
  <si>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</si>
  <si>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</si>
  <si>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</si>
  <si>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</si>
  <si>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</si>
  <si>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</si>
  <si>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</si>
  <si>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</si>
  <si>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</si>
  <si>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</si>
  <si>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</si>
  <si>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</si>
  <si>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</si>
  <si>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</si>
  <si>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</si>
  <si>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</si>
  <si>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</si>
  <si>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</si>
  <si>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</si>
  <si>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</si>
  <si>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</si>
  <si>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</si>
  <si>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</si>
  <si>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</si>
  <si>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</si>
  <si>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</si>
  <si>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</si>
  <si>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</si>
  <si>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</si>
  <si>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</si>
  <si>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</si>
  <si>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</si>
  <si>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</si>
  <si>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</si>
  <si>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</si>
  <si>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</si>
  <si>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</si>
  <si>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</si>
  <si>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</si>
  <si>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</si>
  <si>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</si>
  <si>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</si>
  <si>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</si>
  <si>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</si>
  <si>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</si>
  <si>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</si>
  <si>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</si>
  <si>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</si>
  <si>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</si>
  <si>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</si>
  <si>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</si>
  <si>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</si>
  <si>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</si>
  <si>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</si>
  <si>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</si>
  <si>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</si>
  <si>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</si>
  <si>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</si>
  <si>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</si>
  <si>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</si>
  <si>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</si>
  <si>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</si>
  <si>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</si>
  <si>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</si>
  <si>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</si>
  <si>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</si>
  <si>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</si>
  <si>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</si>
  <si>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</si>
  <si>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</si>
  <si>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</si>
  <si>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</si>
  <si>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</si>
  <si>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</si>
  <si>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</si>
  <si>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</si>
  <si>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</si>
  <si>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</si>
  <si>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</si>
  <si>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</si>
  <si>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</si>
  <si>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</si>
  <si>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</si>
  <si>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</si>
  <si>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</si>
  <si>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</si>
  <si>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</si>
  <si>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</si>
  <si>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</si>
  <si>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</si>
  <si>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</si>
  <si>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</si>
  <si>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</si>
  <si>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</si>
  <si>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</si>
  <si>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</si>
  <si>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</si>
  <si>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</si>
  <si>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</si>
  <si>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</si>
  <si>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</si>
  <si>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</si>
  <si>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</si>
  <si>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</si>
  <si>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</si>
  <si>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</si>
  <si>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</si>
  <si>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</si>
  <si>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</si>
  <si>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</si>
  <si>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</si>
  <si>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</si>
  <si>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</si>
  <si>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</si>
  <si>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</si>
  <si>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</si>
  <si>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</si>
  <si>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</si>
  <si>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</si>
  <si>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</si>
  <si>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</si>
  <si>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</si>
  <si>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</si>
  <si>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</si>
  <si>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</si>
  <si>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</si>
  <si>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</si>
  <si>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</si>
  <si>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</si>
  <si>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</si>
  <si>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</si>
  <si>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</si>
  <si>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</si>
  <si>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</si>
  <si>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</si>
  <si>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</si>
  <si>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</si>
  <si>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</si>
  <si>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</si>
  <si>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</si>
  <si>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</si>
  <si>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</si>
  <si>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</si>
  <si>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</si>
  <si>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</si>
  <si>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</si>
  <si>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</si>
  <si>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</si>
  <si>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</si>
  <si>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</si>
  <si>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</si>
  <si>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</si>
  <si>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</si>
  <si>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</si>
  <si>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</si>
  <si>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</si>
  <si>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</si>
  <si>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</si>
  <si>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</si>
  <si>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</si>
  <si>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</si>
  <si>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</si>
  <si>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</si>
  <si>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</si>
  <si>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</si>
  <si>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</si>
  <si>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</si>
  <si>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</si>
  <si>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</si>
  <si>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</si>
  <si>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</si>
  <si>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</si>
  <si>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</si>
  <si>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</si>
  <si>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</si>
  <si>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</si>
  <si>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</si>
  <si>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</si>
  <si>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</si>
  <si>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</si>
  <si>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</si>
  <si>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</si>
  <si>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</si>
  <si>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</si>
  <si>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</si>
  <si>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</si>
  <si>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</si>
  <si>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</si>
  <si>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</si>
  <si>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</si>
  <si>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</si>
  <si>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</si>
  <si>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</si>
  <si>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</si>
  <si>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</si>
  <si>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</si>
  <si>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</si>
  <si>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</si>
  <si>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</si>
  <si>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</si>
  <si>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</si>
  <si>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</si>
  <si>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</si>
  <si>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</si>
  <si>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</si>
  <si>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</si>
  <si>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</si>
  <si>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</si>
  <si>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</si>
  <si>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</si>
  <si>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</si>
  <si>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</si>
  <si>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</si>
  <si>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</si>
  <si>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</si>
  <si>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</si>
  <si>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</si>
  <si>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</si>
  <si>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</si>
  <si>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</si>
  <si>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</si>
  <si>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</si>
  <si>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</si>
  <si>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</si>
  <si>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</si>
  <si>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</si>
  <si>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</si>
  <si>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</si>
  <si>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</si>
  <si>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</si>
  <si>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</si>
  <si>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</si>
  <si>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</si>
  <si>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</si>
  <si>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</si>
  <si>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</si>
  <si>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</si>
  <si>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</si>
  <si>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</si>
  <si>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</si>
  <si>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</si>
  <si>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</si>
  <si>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</si>
  <si>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</si>
  <si>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</si>
  <si>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</si>
  <si>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</si>
  <si>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</si>
  <si>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</si>
  <si>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</si>
  <si>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</si>
  <si>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</si>
  <si>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</si>
  <si>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</si>
  <si>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</si>
  <si>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</si>
  <si>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</si>
  <si>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</si>
  <si>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</si>
  <si>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</si>
  <si>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</si>
  <si>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</si>
  <si>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</si>
  <si>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</si>
  <si>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</si>
  <si>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</si>
  <si>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</si>
  <si>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</si>
  <si>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</si>
  <si>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</si>
  <si>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</si>
  <si>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</si>
  <si>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</si>
  <si>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</si>
  <si>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</si>
  <si>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</si>
  <si>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</si>
  <si>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</si>
  <si>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</si>
  <si>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</si>
  <si>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</si>
  <si>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</si>
  <si>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</si>
  <si>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</si>
  <si>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</si>
  <si>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</si>
  <si>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</si>
  <si>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</si>
  <si>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</si>
  <si>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</si>
  <si>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</si>
  <si>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</si>
  <si>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</si>
  <si>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</si>
  <si>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</si>
  <si>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</si>
  <si>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</si>
  <si>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</si>
  <si>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</si>
  <si>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</si>
  <si>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</si>
  <si>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</si>
  <si>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</si>
  <si>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</si>
  <si>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</si>
  <si>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</si>
  <si>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</si>
  <si>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</si>
  <si>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</si>
  <si>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</si>
  <si>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</si>
  <si>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</si>
  <si>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</si>
  <si>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</si>
  <si>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</si>
  <si>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</si>
  <si>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</si>
  <si>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</si>
  <si>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</si>
  <si>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</si>
  <si>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</si>
  <si>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</si>
  <si>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</si>
  <si>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</si>
  <si>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</si>
  <si>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</si>
  <si>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</si>
  <si>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</si>
  <si>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</si>
  <si>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</si>
  <si>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</si>
  <si>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</si>
  <si>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</si>
  <si>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</si>
  <si>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</si>
  <si>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</si>
  <si>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</si>
  <si>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</si>
  <si>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</si>
  <si>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</si>
  <si>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</si>
  <si>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</si>
  <si>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</si>
  <si>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</si>
  <si>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</si>
  <si>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</si>
  <si>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</si>
  <si>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</si>
  <si>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</si>
  <si>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</si>
  <si>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</si>
  <si>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</si>
  <si>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</si>
  <si>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</si>
  <si>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</si>
  <si>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</si>
  <si>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</si>
  <si>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</si>
  <si>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</si>
  <si>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</si>
  <si>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</si>
  <si>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</si>
  <si>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</si>
  <si>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</si>
  <si>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</si>
  <si>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</si>
  <si>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</si>
  <si>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</si>
  <si>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</si>
  <si>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</si>
  <si>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</si>
  <si>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</si>
  <si>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</si>
  <si>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</si>
  <si>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</si>
  <si>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</si>
  <si>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</si>
  <si>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</si>
  <si>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</si>
  <si>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</si>
  <si>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</si>
  <si>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</si>
  <si>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</si>
  <si>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</si>
  <si>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</si>
  <si>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</si>
  <si>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</si>
  <si>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</si>
  <si>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</si>
  <si>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</si>
  <si>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</si>
  <si>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</si>
  <si>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</si>
  <si>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</si>
  <si>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</si>
  <si>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</si>
  <si>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</si>
  <si>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</si>
  <si>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</si>
  <si>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</si>
  <si>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</si>
  <si>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</si>
  <si>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</si>
  <si>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</si>
  <si>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</si>
  <si>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</si>
  <si>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</si>
  <si>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</si>
  <si>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</si>
  <si>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</si>
  <si>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</si>
  <si>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</si>
  <si>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</si>
  <si>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</si>
  <si>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</si>
  <si>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</si>
  <si>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</si>
  <si>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</si>
  <si>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</si>
  <si>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</si>
  <si>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</si>
  <si>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</si>
  <si>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</si>
  <si>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</si>
  <si>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</si>
  <si>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</si>
  <si>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</si>
  <si>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</si>
  <si>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</si>
  <si>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</si>
  <si>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</si>
  <si>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</si>
  <si>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</si>
  <si>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</si>
  <si>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</si>
  <si>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</si>
  <si>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</si>
  <si>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</si>
  <si>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</si>
  <si>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</si>
  <si>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</si>
  <si>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</si>
  <si>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</si>
  <si>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</si>
  <si>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</si>
  <si>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</si>
  <si>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</si>
  <si>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</si>
  <si>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</si>
  <si>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</si>
  <si>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</si>
  <si>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</si>
  <si>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</si>
  <si>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</si>
  <si>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</si>
  <si>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</si>
  <si>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</si>
  <si>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</si>
  <si>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</si>
  <si>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</si>
  <si>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</si>
  <si>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</si>
  <si>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</si>
  <si>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</si>
  <si>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</si>
  <si>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</si>
  <si>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</si>
  <si>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</si>
  <si>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</si>
  <si>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</si>
  <si>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</si>
  <si>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</si>
  <si>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</si>
  <si>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</si>
  <si>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</si>
  <si>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</si>
  <si>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</si>
  <si>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</si>
  <si>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</si>
  <si>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</si>
  <si>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</si>
  <si>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</si>
  <si>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</si>
  <si>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</si>
  <si>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</si>
  <si>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</si>
  <si>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</si>
  <si>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</si>
  <si>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</si>
  <si>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</si>
  <si>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</si>
  <si>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</si>
  <si>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</si>
  <si>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</si>
  <si>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</si>
  <si>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</si>
  <si>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</si>
  <si>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</si>
  <si>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</si>
  <si>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</si>
  <si>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</si>
  <si>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</si>
  <si>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</si>
  <si>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</si>
  <si>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</si>
  <si>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</si>
  <si>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</si>
  <si>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</si>
  <si>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</si>
  <si>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</si>
  <si>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</si>
  <si>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</si>
  <si>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</si>
  <si>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</si>
  <si>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</si>
  <si>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</si>
  <si>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</si>
  <si>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</si>
  <si>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</si>
  <si>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</si>
  <si>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</si>
  <si>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</si>
  <si>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</si>
  <si>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</si>
  <si>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</si>
  <si>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</si>
  <si>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</si>
  <si>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</si>
  <si>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</si>
  <si>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</si>
  <si>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</si>
  <si>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</si>
  <si>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</si>
  <si>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</si>
  <si>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</si>
  <si>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</si>
  <si>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</si>
  <si>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</si>
  <si>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</si>
  <si>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</si>
  <si>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</si>
  <si>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</si>
  <si>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</si>
  <si>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</si>
  <si>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</si>
  <si>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</si>
  <si>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</si>
  <si>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</si>
  <si>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</si>
  <si>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</si>
  <si>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</si>
  <si>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</si>
  <si>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</si>
  <si>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</si>
  <si>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</si>
  <si>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</si>
  <si>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</si>
  <si>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</si>
  <si>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</si>
  <si>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</si>
  <si>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</si>
  <si>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</si>
  <si>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</si>
  <si>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</si>
  <si>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</si>
  <si>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</si>
  <si>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</si>
  <si>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</si>
  <si>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</si>
  <si>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</si>
  <si>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</si>
  <si>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</si>
  <si>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</si>
  <si>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</si>
  <si>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</si>
  <si>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</si>
  <si>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</si>
  <si>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</si>
  <si>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</si>
  <si>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</si>
  <si>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</si>
  <si>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</si>
  <si>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</si>
  <si>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</si>
  <si>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</si>
  <si>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</si>
  <si>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</si>
  <si>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</si>
  <si>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</si>
  <si>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</si>
  <si>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</si>
  <si>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</si>
  <si>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</si>
  <si>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</si>
  <si>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</si>
  <si>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</si>
  <si>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</si>
  <si>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</si>
  <si>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</si>
  <si>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</si>
  <si>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</si>
  <si>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</si>
  <si>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</si>
  <si>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</si>
  <si>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</si>
  <si>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</si>
  <si>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</si>
  <si>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</si>
  <si>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</si>
  <si>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</si>
  <si>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</si>
  <si>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</si>
  <si>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</si>
  <si>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</si>
  <si>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</si>
  <si>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</si>
  <si>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</si>
  <si>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</si>
  <si>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</si>
  <si>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</si>
  <si>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</si>
  <si>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</si>
  <si>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</si>
  <si>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</si>
  <si>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</si>
  <si>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</si>
  <si>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</si>
  <si>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</si>
  <si>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</si>
  <si>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</si>
  <si>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</si>
  <si>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</si>
  <si>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</si>
  <si>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</si>
  <si>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</si>
  <si>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</si>
  <si>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</si>
  <si>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</si>
  <si>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</si>
  <si>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</si>
  <si>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</si>
  <si>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</si>
  <si>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</si>
  <si>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</si>
  <si>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</si>
  <si>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</si>
  <si>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</si>
  <si>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</si>
  <si>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</si>
  <si>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</si>
  <si>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</si>
  <si>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</si>
  <si>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</si>
  <si>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</si>
  <si>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</si>
  <si>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</si>
  <si>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</si>
  <si>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</si>
  <si>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</si>
  <si>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</si>
  <si>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</si>
  <si>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</si>
  <si>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</si>
  <si>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</si>
  <si>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</si>
  <si>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</si>
  <si>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</si>
  <si>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</si>
  <si>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</si>
  <si>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</si>
  <si>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</si>
  <si>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</si>
  <si>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</si>
  <si>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</si>
  <si>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</si>
  <si>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</si>
  <si>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</si>
  <si>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</si>
  <si>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</si>
  <si>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</si>
  <si>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</si>
  <si>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</si>
  <si>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</si>
  <si>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</si>
  <si>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</si>
  <si>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</si>
  <si>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</si>
  <si>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</si>
  <si>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</si>
  <si>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</si>
  <si>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</si>
  <si>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</si>
  <si>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</si>
  <si>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</si>
  <si>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</si>
  <si>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</si>
  <si>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</si>
  <si>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</si>
  <si>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</si>
  <si>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</si>
  <si>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</si>
  <si>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</si>
  <si>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</si>
  <si>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</si>
  <si>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</si>
  <si>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</si>
  <si>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</si>
  <si>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</si>
  <si>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</si>
  <si>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</si>
  <si>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</si>
  <si>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</si>
  <si>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</si>
  <si>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</si>
  <si>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</si>
  <si>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</si>
  <si>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</si>
  <si>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</si>
  <si>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</si>
  <si>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</si>
  <si>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</si>
  <si>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</si>
  <si>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</si>
  <si>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</si>
  <si>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</si>
  <si>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</si>
  <si>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</si>
  <si>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</si>
  <si>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</si>
  <si>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</si>
  <si>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</si>
  <si>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</si>
  <si>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</si>
  <si>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</si>
  <si>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</si>
  <si>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</si>
  <si>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</si>
  <si>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</si>
  <si>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</si>
  <si>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</si>
  <si>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</si>
  <si>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</si>
  <si>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</si>
  <si>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</si>
  <si>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</si>
  <si>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</si>
  <si>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</si>
  <si>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</si>
  <si>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</si>
  <si>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</si>
  <si>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</si>
  <si>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</si>
  <si>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</si>
  <si>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</si>
  <si>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</si>
  <si>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</si>
  <si>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</si>
  <si>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</si>
  <si>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</si>
  <si>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</si>
  <si>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</si>
  <si>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</si>
  <si>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</si>
  <si>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</si>
  <si>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</si>
  <si>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</si>
  <si>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</si>
  <si>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</si>
  <si>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</si>
  <si>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</si>
  <si>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</si>
  <si>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</si>
  <si>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</si>
  <si>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</si>
  <si>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</si>
  <si>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</si>
  <si>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</si>
  <si>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</si>
  <si>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</si>
  <si>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</si>
  <si>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</si>
  <si>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</si>
  <si>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</si>
  <si>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</si>
  <si>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</si>
  <si>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</si>
  <si>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</si>
  <si>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</si>
  <si>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</si>
  <si>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</si>
  <si>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</si>
  <si>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</si>
  <si>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</si>
  <si>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</si>
  <si>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</si>
  <si>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</si>
  <si>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</si>
  <si>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</si>
  <si>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</si>
  <si>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</si>
  <si>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</si>
  <si>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</si>
  <si>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</si>
  <si>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</si>
  <si>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</si>
  <si>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</si>
  <si>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</si>
  <si>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</si>
  <si>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</si>
  <si>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</si>
  <si>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</si>
  <si>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</si>
  <si>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</si>
  <si>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</si>
  <si>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</si>
  <si>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</si>
  <si>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</si>
  <si>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</si>
  <si>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</si>
  <si>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</si>
  <si>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</si>
  <si>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</si>
  <si>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</si>
  <si>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</si>
  <si>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</si>
  <si>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</si>
  <si>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</si>
  <si>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</si>
  <si>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</si>
  <si>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</si>
  <si>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</si>
  <si>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</si>
  <si>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</si>
  <si>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</si>
  <si>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</si>
  <si>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</si>
  <si>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</si>
  <si>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</si>
  <si>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</si>
  <si>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</si>
  <si>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</si>
  <si>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</si>
  <si>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</si>
  <si>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</si>
  <si>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</si>
  <si>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</si>
  <si>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</si>
  <si>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</si>
  <si>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</si>
  <si>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</si>
  <si>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</si>
  <si>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</si>
  <si>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</si>
  <si>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</si>
  <si>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</si>
  <si>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</si>
  <si>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</si>
  <si>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</si>
  <si>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</si>
  <si>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</si>
  <si>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</si>
  <si>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</si>
  <si>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</si>
  <si>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</si>
  <si>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</si>
  <si>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</si>
  <si>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</si>
  <si>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</si>
  <si>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</si>
  <si>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</si>
  <si>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</si>
  <si>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</si>
  <si>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</si>
  <si>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</si>
  <si>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</si>
  <si>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</si>
  <si>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</si>
  <si>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</si>
  <si>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</si>
  <si>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</si>
  <si>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</si>
  <si>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</si>
  <si>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</si>
  <si>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</si>
  <si>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</si>
  <si>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</si>
  <si>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</si>
  <si>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</si>
  <si>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</si>
  <si>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</si>
  <si>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</si>
  <si>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</si>
  <si>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</si>
  <si>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</si>
  <si>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</si>
  <si>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</si>
  <si>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</si>
  <si>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</si>
  <si>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</si>
  <si>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</si>
  <si>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</si>
  <si>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</si>
  <si>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</si>
  <si>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</si>
  <si>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</si>
  <si>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</si>
  <si>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</si>
  <si>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</si>
  <si>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</si>
  <si>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</si>
  <si>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</si>
  <si>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</si>
  <si>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</si>
  <si>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</si>
  <si>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</si>
  <si>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</si>
  <si>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</si>
  <si>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</si>
  <si>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</si>
  <si>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</si>
  <si>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</si>
  <si>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</si>
  <si>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</si>
  <si>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</si>
  <si>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</si>
  <si>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</si>
  <si>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</si>
  <si>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</si>
  <si>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</si>
  <si>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</si>
  <si>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</si>
  <si>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</si>
  <si>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</si>
  <si>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</si>
  <si>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</si>
  <si>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</si>
  <si>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</si>
  <si>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</si>
  <si>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</si>
  <si>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</si>
  <si>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</si>
  <si>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</si>
  <si>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</si>
  <si>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</si>
  <si>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</si>
  <si>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</si>
  <si>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</si>
  <si>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</si>
  <si>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</si>
  <si>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</si>
  <si>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</si>
  <si>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</si>
  <si>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</si>
  <si>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</si>
  <si>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</si>
  <si>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</si>
  <si>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</si>
  <si>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</si>
  <si>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</si>
  <si>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</si>
  <si>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</si>
  <si>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</si>
  <si>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</si>
  <si>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</si>
  <si>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</si>
  <si>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</si>
  <si>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</si>
  <si>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</si>
  <si>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</si>
  <si>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</si>
  <si>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</si>
  <si>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</si>
  <si>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</si>
  <si>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</si>
  <si>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</si>
  <si>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</si>
  <si>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</si>
  <si>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</si>
  <si>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</si>
  <si>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</si>
  <si>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</si>
  <si>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</si>
  <si>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</si>
  <si>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</si>
  <si>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</si>
  <si>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</si>
  <si>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</si>
  <si>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</si>
  <si>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</si>
  <si>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</si>
  <si>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</si>
  <si>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</si>
  <si>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</si>
  <si>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</si>
  <si>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</si>
  <si>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</si>
  <si>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</si>
  <si>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</si>
  <si>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</si>
  <si>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</si>
  <si>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</si>
  <si>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</si>
  <si>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</si>
  <si>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</si>
  <si>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</si>
  <si>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</si>
  <si>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</si>
  <si>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</si>
  <si>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</si>
  <si>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</si>
  <si>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</si>
  <si>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</si>
  <si>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</si>
  <si>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</si>
  <si>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</si>
  <si>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</si>
  <si>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</si>
  <si>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</si>
  <si>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</si>
  <si>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</si>
  <si>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</si>
  <si>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</si>
  <si>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</si>
  <si>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</si>
  <si>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</si>
  <si>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</si>
  <si>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</si>
  <si>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</si>
  <si>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</si>
  <si>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</si>
  <si>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</si>
  <si>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</si>
  <si>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</si>
  <si>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</si>
  <si>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</si>
  <si>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</si>
  <si>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</si>
  <si>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</si>
  <si>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</si>
  <si>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</si>
  <si>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</si>
  <si>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</si>
  <si>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</si>
  <si>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</si>
  <si>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</si>
  <si>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</si>
  <si>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</si>
  <si>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</si>
  <si>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</si>
  <si>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</si>
  <si>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</si>
  <si>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</si>
  <si>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</si>
  <si>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</si>
  <si>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</si>
  <si>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</si>
  <si>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</si>
  <si>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</si>
  <si>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</si>
  <si>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</si>
  <si>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</si>
  <si>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</si>
  <si>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</si>
  <si>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</si>
  <si>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</si>
  <si>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</si>
  <si>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</si>
  <si>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</si>
  <si>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</si>
  <si>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</si>
  <si>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</si>
  <si>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</si>
  <si>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</si>
  <si>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</si>
  <si>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</si>
  <si>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</si>
  <si>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</si>
  <si>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</si>
  <si>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</si>
  <si>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</si>
  <si>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</si>
  <si>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</si>
  <si>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</si>
  <si>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</si>
  <si>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</si>
  <si>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</si>
  <si>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</si>
  <si>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</si>
  <si>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</si>
  <si>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</si>
  <si>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</si>
  <si>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</si>
  <si>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</si>
  <si>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</si>
  <si>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</si>
  <si>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</si>
  <si>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</si>
  <si>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</si>
  <si>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</si>
  <si>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</si>
  <si>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</si>
  <si>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</si>
  <si>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</si>
  <si>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</si>
  <si>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</si>
  <si>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</si>
  <si>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</si>
  <si>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</si>
  <si>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</si>
  <si>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</si>
  <si>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</si>
  <si>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</si>
  <si>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</si>
  <si>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</si>
  <si>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</si>
  <si>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</si>
  <si>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</si>
  <si>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</si>
  <si>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</si>
  <si>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</si>
  <si>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</si>
  <si>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</si>
  <si>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</si>
  <si>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</si>
  <si>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</si>
  <si>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</si>
  <si>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</si>
  <si>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</si>
  <si>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</si>
  <si>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</si>
  <si>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</si>
  <si>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</si>
  <si>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</si>
  <si>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</si>
  <si>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</si>
  <si>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</si>
  <si>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</si>
  <si>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</si>
  <si>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</si>
  <si>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</si>
  <si>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</si>
  <si>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</si>
  <si>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</si>
  <si>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</si>
  <si>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</si>
  <si>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</si>
  <si>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</si>
  <si>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</si>
  <si>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</si>
  <si>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</si>
  <si>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</si>
  <si>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</si>
  <si>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</si>
  <si>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</si>
  <si>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</si>
  <si>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</si>
  <si>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</si>
  <si>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</si>
  <si>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</si>
  <si>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</si>
  <si>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</si>
  <si>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</si>
  <si>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</si>
  <si>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</si>
  <si>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</si>
  <si>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</si>
  <si>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</si>
  <si>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</si>
  <si>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</si>
  <si>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</si>
  <si>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</si>
  <si>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</si>
  <si>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</si>
  <si>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</si>
  <si>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</si>
  <si>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</si>
  <si>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</si>
  <si>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</si>
  <si>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</si>
  <si>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</si>
  <si>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</si>
  <si>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</si>
  <si>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</si>
  <si>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</si>
  <si>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</si>
  <si>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</si>
  <si>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</si>
  <si>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</si>
  <si>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</si>
  <si>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</si>
  <si>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</si>
  <si>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</si>
  <si>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</si>
  <si>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</si>
  <si>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</si>
  <si>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</si>
  <si>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</si>
  <si>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</si>
  <si>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</si>
  <si>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</si>
  <si>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</si>
  <si>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</si>
  <si>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</si>
  <si>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</si>
  <si>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</si>
  <si>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</si>
  <si>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</si>
  <si>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</si>
  <si>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</si>
  <si>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</si>
  <si>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</si>
  <si>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</si>
  <si>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</si>
  <si>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</si>
  <si>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</si>
  <si>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</si>
  <si>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</si>
  <si>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</si>
  <si>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</si>
  <si>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</si>
  <si>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</si>
  <si>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</si>
  <si>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</si>
  <si>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</si>
  <si>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</si>
  <si>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</si>
  <si>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</si>
  <si>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</si>
  <si>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</si>
  <si>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</si>
  <si>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</si>
  <si>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</si>
  <si>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</si>
  <si>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</si>
  <si>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</si>
  <si>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</si>
  <si>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</si>
  <si>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</si>
  <si>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</si>
  <si>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</si>
  <si>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</si>
  <si>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</si>
  <si>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</si>
  <si>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</si>
  <si>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</si>
  <si>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</si>
  <si>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</si>
  <si>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</si>
  <si>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</si>
  <si>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</si>
  <si>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</si>
  <si>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</si>
  <si>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</si>
  <si>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</si>
  <si>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</si>
  <si>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</si>
  <si>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</si>
  <si>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</si>
  <si>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</si>
  <si>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</si>
  <si>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</si>
  <si>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</si>
  <si>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</si>
  <si>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</si>
  <si>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</si>
  <si>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</si>
  <si>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</si>
  <si>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</si>
  <si>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</si>
  <si>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</si>
  <si>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</si>
  <si>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</si>
  <si>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</si>
  <si>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</si>
  <si>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</si>
  <si>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</si>
  <si>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</si>
  <si>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</si>
  <si>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</si>
  <si>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</si>
  <si>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</si>
  <si>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</si>
  <si>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</si>
  <si>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</si>
  <si>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</si>
  <si>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</si>
  <si>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</si>
  <si>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</si>
  <si>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</si>
  <si>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</si>
  <si>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</si>
  <si>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</si>
  <si>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</si>
  <si>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</si>
  <si>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</si>
  <si>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</si>
  <si>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</si>
  <si>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</si>
  <si>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</si>
  <si>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</si>
  <si>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</si>
  <si>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</si>
  <si>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</si>
  <si>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</si>
  <si>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</si>
  <si>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</si>
  <si>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</si>
  <si>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</si>
  <si>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</si>
  <si>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</si>
  <si>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</si>
  <si>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</si>
  <si>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</si>
  <si>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</si>
  <si>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</si>
  <si>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</si>
  <si>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</si>
  <si>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</si>
  <si>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</si>
  <si>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</si>
  <si>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</si>
  <si>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</si>
  <si>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</si>
  <si>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</si>
  <si>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</si>
  <si>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</si>
  <si>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</si>
  <si>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</si>
  <si>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</si>
  <si>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</si>
  <si>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</si>
  <si>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</si>
  <si>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</si>
  <si>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</si>
  <si>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</si>
  <si>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</si>
  <si>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</si>
  <si>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</si>
  <si>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</si>
  <si>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</si>
  <si>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</si>
  <si>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</si>
  <si>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</si>
  <si>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</si>
  <si>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</si>
  <si>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</si>
  <si>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</si>
  <si>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</si>
  <si>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</si>
  <si>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</si>
  <si>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</si>
  <si>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</si>
  <si>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</si>
  <si>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</si>
  <si>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</si>
  <si>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</si>
  <si>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</si>
  <si>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</si>
  <si>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</si>
  <si>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</si>
  <si>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</si>
  <si>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</si>
  <si>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</si>
  <si>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</si>
  <si>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</si>
  <si>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</si>
  <si>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</si>
  <si>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</si>
  <si>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</si>
  <si>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</si>
  <si>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</si>
  <si>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</si>
  <si>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</si>
  <si>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</si>
  <si>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</si>
  <si>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</si>
  <si>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</si>
  <si>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</si>
  <si>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</si>
  <si>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</si>
  <si>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</si>
  <si>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</si>
  <si>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</si>
  <si>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</si>
  <si>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</si>
  <si>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</si>
  <si>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</si>
  <si>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</si>
  <si>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</si>
  <si>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</si>
  <si>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</si>
  <si>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</si>
  <si>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</si>
  <si>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</si>
  <si>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</si>
  <si>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</si>
  <si>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</si>
  <si>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</si>
  <si>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</si>
  <si>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</si>
  <si>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</si>
  <si>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</si>
  <si>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</si>
  <si>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</si>
  <si>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</si>
  <si>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</si>
  <si>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</si>
  <si>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</si>
  <si>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</si>
  <si>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</si>
  <si>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</si>
  <si>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</si>
  <si>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</si>
  <si>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</si>
  <si>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</si>
  <si>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</si>
  <si>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</si>
  <si>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</si>
  <si>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</si>
  <si>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</si>
  <si>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</si>
  <si>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</si>
  <si>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</si>
  <si>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</si>
  <si>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</si>
  <si>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</si>
  <si>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</si>
  <si>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</si>
  <si>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</si>
  <si>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</si>
  <si>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</si>
  <si>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</si>
  <si>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</si>
  <si>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</si>
  <si>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</si>
  <si>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</si>
  <si>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</si>
  <si>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</si>
  <si>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</si>
  <si>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</si>
  <si>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</si>
  <si>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</si>
  <si>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</si>
  <si>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</si>
  <si>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</si>
  <si>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</si>
  <si>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</si>
  <si>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</si>
  <si>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</si>
  <si>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</si>
  <si>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</si>
  <si>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</si>
  <si>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</si>
  <si>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</si>
  <si>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</si>
  <si>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</si>
  <si>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</si>
  <si>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</si>
  <si>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</si>
  <si>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</si>
  <si>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</si>
  <si>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</si>
  <si>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</si>
  <si>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</si>
  <si>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</si>
  <si>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</si>
  <si>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</si>
  <si>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</si>
  <si>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</si>
  <si>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</si>
  <si>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</si>
  <si>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</si>
  <si>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</si>
  <si>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</si>
  <si>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</si>
  <si>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</si>
  <si>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</si>
  <si>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</si>
  <si>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</si>
  <si>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</si>
  <si>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</si>
  <si>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</si>
  <si>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</si>
  <si>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</si>
  <si>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</si>
  <si>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</si>
  <si>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</si>
  <si>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</si>
  <si>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</si>
  <si>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</si>
  <si>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</si>
  <si>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</si>
  <si>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</si>
  <si>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</si>
  <si>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</si>
  <si>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</si>
  <si>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</si>
  <si>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</si>
  <si>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</si>
  <si>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</si>
  <si>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</si>
  <si>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</si>
  <si>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</si>
  <si>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</si>
  <si>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</si>
  <si>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</si>
  <si>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</si>
  <si>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</si>
  <si>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</si>
  <si>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</si>
  <si>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</si>
  <si>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</si>
  <si>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</si>
  <si>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</si>
  <si>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</si>
  <si>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</si>
  <si>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</si>
  <si>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</si>
  <si>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</si>
  <si>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</si>
  <si>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</si>
  <si>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</si>
  <si>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</si>
  <si>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</si>
  <si>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</si>
  <si>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</si>
  <si>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</si>
  <si>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</si>
  <si>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</si>
  <si>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</si>
  <si>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</si>
  <si>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</si>
  <si>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</si>
  <si>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</si>
  <si>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</si>
  <si>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</si>
  <si>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</si>
  <si>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</si>
  <si>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</si>
  <si>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</si>
  <si>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</si>
  <si>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</si>
  <si>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</si>
  <si>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</si>
  <si>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</si>
  <si>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</si>
  <si>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</si>
  <si>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</si>
  <si>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</si>
  <si>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</si>
  <si>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</si>
  <si>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</si>
  <si>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</si>
  <si>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</si>
  <si>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</si>
  <si>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</si>
  <si>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</si>
  <si>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</si>
  <si>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</si>
  <si>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</si>
  <si>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</si>
  <si>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</si>
  <si>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</si>
  <si>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</si>
  <si>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</si>
  <si>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</si>
  <si>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</si>
  <si>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</si>
  <si>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</si>
  <si>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</si>
  <si>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</si>
  <si>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</si>
  <si>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</si>
  <si>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</si>
  <si>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</si>
  <si>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</si>
  <si>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</si>
  <si>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</si>
  <si>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</si>
  <si>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</si>
  <si>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</si>
  <si>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</si>
  <si>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</si>
  <si>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</si>
  <si>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</si>
  <si>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</si>
  <si>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</si>
  <si>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</si>
  <si>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</si>
  <si>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</si>
  <si>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</si>
  <si>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</si>
  <si>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</si>
  <si>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</si>
  <si>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</si>
  <si>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</si>
  <si>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</si>
  <si>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</si>
  <si>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</si>
  <si>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</si>
  <si>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</si>
  <si>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</si>
  <si>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</si>
  <si>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</si>
  <si>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</si>
  <si>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</si>
  <si>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</si>
  <si>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</si>
  <si>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</si>
  <si>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</si>
  <si>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</si>
  <si>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</si>
  <si>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</si>
  <si>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</si>
  <si>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</si>
  <si>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</si>
  <si>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</si>
  <si>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</si>
  <si>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</si>
  <si>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</si>
  <si>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</si>
  <si>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</si>
  <si>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</si>
  <si>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</si>
  <si>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</si>
  <si>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</si>
  <si>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</si>
  <si>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</si>
  <si>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</si>
  <si>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</si>
  <si>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</si>
  <si>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</si>
  <si>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</si>
  <si>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</si>
  <si>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</si>
  <si>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</si>
  <si>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</si>
  <si>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</si>
  <si>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</si>
  <si>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</si>
  <si>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</si>
  <si>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</si>
  <si>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</si>
  <si>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</si>
  <si>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</si>
  <si>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</si>
  <si>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</si>
  <si>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</si>
  <si>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</si>
  <si>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</si>
  <si>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</si>
  <si>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</si>
  <si>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</si>
  <si>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</si>
  <si>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</si>
  <si>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</si>
  <si>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</si>
  <si>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</si>
  <si>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</si>
  <si>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</si>
  <si>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</si>
  <si>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</si>
  <si>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</si>
  <si>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</si>
  <si>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</si>
  <si>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</si>
  <si>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</si>
  <si>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</si>
  <si>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</si>
  <si>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</si>
  <si>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</si>
  <si>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</si>
  <si>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</si>
  <si>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</si>
  <si>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</si>
  <si>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</si>
  <si>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</si>
  <si>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</si>
  <si>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</si>
  <si>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</si>
  <si>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</si>
  <si>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</si>
  <si>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</si>
  <si>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</si>
  <si>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</si>
  <si>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</si>
  <si>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</si>
  <si>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</si>
  <si>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</si>
  <si>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</si>
  <si>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</si>
  <si>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</si>
  <si>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</si>
  <si>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</si>
  <si>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</si>
  <si>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</si>
  <si>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</si>
  <si>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</si>
  <si>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</si>
  <si>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</si>
  <si>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</si>
  <si>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</si>
  <si>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</si>
  <si>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</si>
  <si>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</si>
  <si>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</si>
  <si>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</si>
  <si>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</si>
  <si>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</si>
  <si>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</si>
  <si>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</si>
  <si>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</si>
  <si>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</si>
  <si>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</si>
  <si>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</si>
  <si>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</si>
  <si>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</si>
  <si>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</si>
  <si>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</si>
  <si>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</si>
  <si>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</si>
  <si>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</si>
  <si>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</si>
  <si>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</si>
  <si>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</si>
  <si>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</si>
  <si>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</si>
  <si>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</si>
  <si>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</si>
  <si>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</si>
  <si>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</si>
  <si>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</si>
  <si>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</si>
  <si>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</si>
  <si>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</si>
  <si>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</si>
  <si>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</si>
  <si>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</si>
  <si>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</si>
  <si>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</si>
  <si>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</si>
  <si>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</si>
  <si>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</si>
  <si>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</si>
  <si>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</si>
  <si>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</si>
  <si>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</si>
  <si>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</si>
  <si>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</si>
  <si>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</si>
  <si>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</si>
  <si>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</si>
  <si>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</si>
  <si>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</si>
  <si>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</si>
  <si>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</si>
  <si>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</si>
  <si>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</si>
  <si>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</si>
  <si>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</si>
  <si>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</si>
  <si>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</si>
  <si>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</si>
  <si>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</si>
  <si>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</si>
  <si>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</si>
  <si>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</si>
  <si>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</si>
  <si>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</si>
  <si>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</si>
  <si>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</si>
  <si>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</si>
  <si>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</si>
  <si>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</si>
  <si>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</si>
  <si>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</si>
  <si>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</si>
  <si>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</si>
  <si>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</si>
  <si>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</si>
  <si>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</si>
  <si>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</si>
  <si>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</si>
  <si>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</si>
  <si>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</si>
  <si>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</si>
  <si>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</si>
  <si>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</si>
  <si>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</si>
  <si>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</si>
  <si>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</si>
  <si>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</si>
  <si>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</si>
  <si>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</si>
  <si>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</si>
  <si>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</si>
  <si>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</si>
  <si>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</si>
  <si>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</si>
  <si>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</si>
  <si>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</si>
  <si>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</si>
  <si>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</si>
  <si>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</si>
  <si>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</si>
  <si>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</si>
  <si>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</si>
  <si>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</si>
  <si>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</si>
  <si>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</si>
  <si>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</si>
  <si>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</si>
  <si>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</si>
  <si>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</si>
  <si>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</si>
  <si>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</si>
  <si>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</si>
  <si>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</si>
  <si>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</si>
  <si>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</si>
  <si>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</si>
  <si>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</si>
  <si>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</si>
  <si>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</si>
  <si>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</si>
  <si>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</si>
  <si>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</si>
  <si>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</si>
  <si>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</si>
  <si>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</si>
  <si>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</si>
  <si>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</si>
  <si>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</si>
  <si>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</si>
  <si>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</si>
  <si>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</si>
  <si>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</si>
  <si>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</si>
  <si>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</si>
  <si>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</si>
  <si>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</si>
  <si>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</si>
  <si>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</si>
  <si>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</si>
  <si>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</si>
  <si>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</si>
  <si>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</si>
  <si>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</si>
  <si>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</si>
  <si>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</si>
  <si>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</si>
  <si>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</si>
  <si>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</si>
  <si>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</si>
  <si>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</si>
  <si>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</si>
  <si>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</si>
  <si>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</si>
  <si>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</si>
  <si>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</si>
  <si>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</si>
  <si>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</si>
  <si>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</si>
  <si>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</si>
  <si>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</si>
  <si>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</si>
  <si>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</si>
  <si>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</si>
  <si>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</si>
  <si>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</si>
  <si>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</si>
  <si>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</si>
  <si>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</si>
  <si>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</si>
  <si>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</si>
  <si>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</si>
  <si>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</si>
  <si>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</si>
  <si>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</si>
  <si>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</si>
  <si>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</si>
  <si>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</si>
  <si>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</si>
  <si>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</si>
  <si>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</si>
  <si>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</si>
  <si>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</si>
  <si>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</si>
  <si>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</si>
  <si>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</si>
  <si>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</si>
  <si>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</si>
  <si>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</si>
  <si>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</si>
  <si>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</si>
  <si>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</si>
  <si>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</si>
  <si>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</si>
  <si>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</si>
  <si>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</si>
  <si>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</si>
  <si>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</si>
  <si>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</si>
  <si>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</si>
  <si>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</si>
  <si>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</si>
  <si>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</si>
  <si>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</si>
  <si>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</si>
  <si>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</si>
  <si>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</si>
  <si>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</si>
  <si>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</si>
  <si>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</si>
  <si>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</si>
  <si>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</si>
  <si>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</si>
  <si>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</si>
  <si>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</si>
  <si>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</si>
  <si>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</si>
  <si>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</si>
  <si>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</si>
  <si>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</si>
  <si>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</si>
  <si>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</si>
  <si>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</si>
  <si>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</si>
  <si>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</si>
  <si>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</si>
  <si>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</si>
  <si>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</si>
  <si>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</si>
  <si>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</si>
  <si>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</si>
  <si>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</si>
  <si>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</si>
  <si>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</si>
  <si>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</si>
  <si>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</si>
  <si>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</si>
  <si>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</si>
  <si>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</si>
  <si>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</si>
  <si>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</si>
  <si>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</si>
  <si>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</si>
  <si>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</si>
  <si>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</si>
  <si>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</si>
  <si>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</si>
  <si>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</si>
  <si>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</si>
  <si>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</si>
  <si>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</si>
  <si>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</si>
  <si>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</si>
  <si>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</si>
  <si>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</si>
  <si>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</si>
  <si>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</si>
  <si>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</si>
  <si>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</si>
  <si>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</si>
  <si>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</si>
  <si>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</si>
  <si>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</si>
  <si>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</si>
  <si>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</si>
  <si>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</si>
  <si>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</si>
  <si>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</si>
  <si>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</si>
  <si>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</si>
  <si>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</si>
  <si>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</si>
  <si>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</si>
  <si>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</si>
  <si>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</si>
  <si>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</si>
  <si>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</si>
  <si>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</si>
  <si>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</si>
  <si>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</si>
  <si>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</si>
  <si>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</si>
  <si>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</si>
  <si>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</si>
  <si>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</si>
  <si>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</si>
  <si>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</si>
  <si>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</si>
  <si>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</si>
  <si>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</si>
  <si>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</si>
  <si>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</si>
  <si>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</si>
  <si>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</si>
  <si>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</si>
  <si>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</si>
  <si>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</si>
  <si>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</si>
  <si>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Lê Hoàng Linh</t>
  </si>
  <si>
    <t>KHỐI LƯỢNG NGHIỆM THU HOÀN THÀNH</t>
  </si>
  <si>
    <t>bb</t>
  </si>
  <si>
    <t>HẠNG MỤC</t>
  </si>
  <si>
    <t>Công ty CP TV XD Trung Nam VN</t>
  </si>
  <si>
    <t>CÔNG TY CP TV XD
TRUNG NAM VN</t>
  </si>
  <si>
    <t>Lê Trung Hiếu</t>
  </si>
  <si>
    <t>HẠNG MỤC: HỆ THỐNG ĐIỆN CHIẾU SÁNG</t>
  </si>
  <si>
    <t>NỘI DUNG CÔNG VIỆC</t>
  </si>
  <si>
    <t>Điện chiếu sáng</t>
  </si>
  <si>
    <t>Cung cấp, lắp dựng cột đèn thép cao 9m, dày 4mm, đường kính đế 191mm, đường kính đỉnh 76mm</t>
  </si>
  <si>
    <t>1 cột</t>
  </si>
  <si>
    <t>Lắp đặt cần đèn đơn loại đường kính 76, chiều dài cần đèn &lt;= 2m</t>
  </si>
  <si>
    <t>1 cần đèn</t>
  </si>
  <si>
    <t>Lắp đặt cần đèn đôi loại đường kính 76, chiều dài cần đèn &lt;= 2m</t>
  </si>
  <si>
    <t>Lắp đặt cần đèn ba loại đường kính 76, chiều dài cần đèn &lt;= 2m</t>
  </si>
  <si>
    <t>Cung cấp, lắp đăt đèn chiếu sáng LED 150W-220V</t>
  </si>
  <si>
    <t>bộ</t>
  </si>
  <si>
    <t>Lắt chóa đèn (lắp lốp), chóa cao áp ở độ cao ≤ 12m</t>
  </si>
  <si>
    <t>choá</t>
  </si>
  <si>
    <t>Đào móng băng, rộng &lt;=3m,sâu &gt;2m, đất cấp III (Kt: 0,6*0,6*1,2)</t>
  </si>
  <si>
    <t>Bê tông lót móng rộng &lt;=250cm đá 4x6, vữa BT mác 150 (0,6*0,6*0,1)</t>
  </si>
  <si>
    <t>Bê tông móng, mố trụ cầu trên cạn đá 1x2, vữa BT mác 200 (0,6*0,6*1,1)</t>
  </si>
  <si>
    <t>Công tác lắp đặt bu lông các loại bằng thủ công</t>
  </si>
  <si>
    <t>cái</t>
  </si>
  <si>
    <t>Cung cấp bộ bu lông ren 24-1100 (bộ móng chiếu sáng)</t>
  </si>
  <si>
    <t>1 bộ</t>
  </si>
  <si>
    <t>Đào kênh mương rộng &lt;=6m bằng máy đào 0,8m3, đất cấp III (0,3+0,5)/2*0,6</t>
  </si>
  <si>
    <t>100m3</t>
  </si>
  <si>
    <t>Đắp đất đường mương cáp, độ chặt K=0,85</t>
  </si>
  <si>
    <t>Cung cấp đất mương cáp</t>
  </si>
  <si>
    <t>Cung cấp đất cấp III đắp mương cáp</t>
  </si>
  <si>
    <t>Cung cấp gạch thẻ làm dấu (6 viên/m)</t>
  </si>
  <si>
    <t>Cung cấp ống nhựa HDPE xoắn 65/50</t>
  </si>
  <si>
    <t>Cung cấp cáp bọc đồng CVV 2x3.0 mm2</t>
  </si>
  <si>
    <t>Rải cáp ngầm</t>
  </si>
  <si>
    <t>Luồn cáp cửa cột</t>
  </si>
  <si>
    <t>Luồn dây từ cáp treo lên đèn</t>
  </si>
  <si>
    <t>Đầu coss ép dây đồng Cu 16mm2</t>
  </si>
  <si>
    <t>Họp Domino 4p-60A</t>
  </si>
  <si>
    <t>Bảng gỗ phíp cách điện</t>
  </si>
  <si>
    <t>Vít bắt hộp domino</t>
  </si>
  <si>
    <t>Cầu chì hộp</t>
  </si>
  <si>
    <t>Lắp bảng điện cửa cột</t>
  </si>
  <si>
    <t>1 bảng</t>
  </si>
  <si>
    <t>Lắp cầu chì đuôi cá</t>
  </si>
  <si>
    <t>1 cầu chì</t>
  </si>
  <si>
    <t>Cọc tiếp đất D16 x 2400mm, mạ đồng</t>
  </si>
  <si>
    <t>cọc</t>
  </si>
  <si>
    <t>Kẹp cọc tiếp đất bằng đồng</t>
  </si>
  <si>
    <t>Ốc xiết cáp đồng M11</t>
  </si>
  <si>
    <t>Bulong D8x30</t>
  </si>
  <si>
    <t xml:space="preserve">Cáp đồng trần 11mm2 </t>
  </si>
  <si>
    <t>Đầu coss ép dây đồng Cu 11mm2</t>
  </si>
  <si>
    <t>Lắp đặt hệ thống tiếp địa lặp lại cho lưới điện cáp ngầm (phụ điện)</t>
  </si>
  <si>
    <t>Cung cấp, lắp đặt tủ điều khiển chiếu sáng 2 ngăn, dày 2mm, kích thước 870x450x400mm, sơn tĩnh điện (thiết bị 1 MCCB 3P-75A, 3 time 24h, 03 công tơ các loại 50A)</t>
  </si>
  <si>
    <t>Lắp đặt tủ điện điều khiển chiếu sáng cao &lt;2m (phụ kiện)</t>
  </si>
  <si>
    <t>Đánh số cột thép</t>
  </si>
  <si>
    <t>10 cột</t>
  </si>
  <si>
    <t>Lắp cửa cột</t>
  </si>
  <si>
    <t>1 cửa</t>
  </si>
  <si>
    <t>Băng keo cách điện</t>
  </si>
  <si>
    <t>cuộn</t>
  </si>
  <si>
    <t>Công tác thí nghiệm cáp, thí nghiệm đèn, đo địa toàn bộ</t>
  </si>
  <si>
    <t>toàn bộ</t>
  </si>
  <si>
    <t>Gói Thầu Số 06 (Xây Dựng): Hệ thống điện chiếu sáng - Thuộc dự án: Đường Nguyễn Thị Minh Khai, Huyện Xuân Lộc</t>
  </si>
  <si>
    <t>Cung cấp, Đắp cát đường mương cáp.</t>
  </si>
  <si>
    <t>Dựng cột đèn</t>
  </si>
  <si>
    <t>Lắp cần đèn, đèn chiếu sáng</t>
  </si>
  <si>
    <t>Móng trụ đèn</t>
  </si>
  <si>
    <t>Cáp chiếu sáng</t>
  </si>
  <si>
    <t>Thiết bị đóng cắt</t>
  </si>
  <si>
    <t>Đèn chiếu sáng LED 150W-220V</t>
  </si>
  <si>
    <t>Chóa cao áp</t>
  </si>
  <si>
    <t>Bulon các loại</t>
  </si>
  <si>
    <t>Bộ bu lông ren 24-1100</t>
  </si>
  <si>
    <t>Gạch thẻ làm dấu (6 viên/m)</t>
  </si>
  <si>
    <t>Ố́ng nhựa HDPE xoắn 65/50</t>
  </si>
  <si>
    <t>Cáp bọc đồng CVV 2x3.0 mm2</t>
  </si>
  <si>
    <t>Hộp Domino 4p-60A</t>
  </si>
  <si>
    <t>Tủ điều khiển chiếu sáng 2 ngăn, dày 2mm</t>
  </si>
  <si>
    <t>CB 03 cực</t>
  </si>
  <si>
    <t>201367/BB-TNĐ</t>
  </si>
  <si>
    <t>CB 03 cực 75A</t>
  </si>
  <si>
    <t>CB 03 cực 70A</t>
  </si>
  <si>
    <t>201368/BB-TNĐ</t>
  </si>
  <si>
    <t>Cáp ngầm CXV/DSTA-3x35mm2-0.6/KV</t>
  </si>
  <si>
    <t>201361/BB-TNĐ</t>
  </si>
  <si>
    <t>201362/BB-TNĐ</t>
  </si>
  <si>
    <t>………………………</t>
  </si>
  <si>
    <t>Ban Quản lý dự án huyện Xuân Lộc</t>
  </si>
  <si>
    <t>Nguyễn Văn Quả</t>
  </si>
  <si>
    <t>XLHT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</si>
</sst>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3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46" fillId="0" borderId="0" xfId="21" applyFont="1" applyAlignment="1">
      <alignment vertical="center" wrapText="1"/>
    </xf>
    <xf numFmtId="0" fontId="26" fillId="0" borderId="0" xfId="21" applyFont="1" applyAlignment="1">
      <alignment horizontal="centerContinuous" vertical="center" wrapText="1"/>
    </xf>
    <xf numFmtId="0" fontId="46" fillId="0" borderId="0" xfId="21" applyFont="1" applyAlignment="1">
      <alignment horizontal="centerContinuous" vertical="center" wrapText="1"/>
    </xf>
    <xf numFmtId="3" fontId="46" fillId="0" borderId="0" xfId="21" applyNumberFormat="1" applyFont="1" applyAlignment="1">
      <alignment horizontal="centerContinuous" vertical="center" wrapText="1"/>
    </xf>
    <xf numFmtId="14" fontId="46" fillId="0" borderId="0" xfId="21" applyNumberFormat="1" applyFont="1" applyAlignment="1">
      <alignment vertical="center" wrapText="1"/>
    </xf>
    <xf numFmtId="0" fontId="26" fillId="0" borderId="0" xfId="21" applyFont="1" applyAlignment="1">
      <alignment vertical="center" wrapText="1"/>
    </xf>
    <xf numFmtId="3" fontId="26" fillId="0" borderId="0" xfId="21" applyNumberFormat="1" applyFont="1" applyAlignment="1">
      <alignment horizontal="centerContinuous" vertical="center" wrapText="1"/>
    </xf>
    <xf numFmtId="14" fontId="26" fillId="0" borderId="0" xfId="21" applyNumberFormat="1" applyFont="1" applyAlignment="1">
      <alignment vertical="center" wrapText="1"/>
    </xf>
    <xf numFmtId="3" fontId="46" fillId="0" borderId="0" xfId="21" applyNumberFormat="1" applyFont="1" applyAlignment="1">
      <alignment vertical="center" wrapText="1"/>
    </xf>
    <xf numFmtId="0" fontId="46" fillId="0" borderId="0" xfId="21" applyFont="1" applyAlignment="1">
      <alignment horizontal="center" vertical="center" wrapText="1"/>
    </xf>
    <xf numFmtId="0" fontId="26" fillId="0" borderId="3" xfId="21" applyFont="1" applyBorder="1" applyAlignment="1">
      <alignment horizontal="center" vertical="center" wrapText="1"/>
    </xf>
    <xf numFmtId="0" fontId="26" fillId="0" borderId="3" xfId="21" applyFont="1" applyBorder="1" applyAlignment="1" applyProtection="1">
      <alignment horizontal="center" vertical="center" wrapText="1"/>
      <protection locked="0"/>
    </xf>
    <xf numFmtId="3" fontId="26" fillId="0" borderId="3" xfId="21" applyNumberFormat="1" applyFont="1" applyBorder="1" applyAlignment="1">
      <alignment horizontal="center" vertical="center" wrapText="1"/>
    </xf>
    <xf numFmtId="3" fontId="26" fillId="0" borderId="3" xfId="72" applyNumberFormat="1" applyFont="1" applyBorder="1" applyAlignment="1">
      <alignment horizontal="center" vertical="center" wrapText="1"/>
    </xf>
    <xf numFmtId="14" fontId="46" fillId="0" borderId="0" xfId="21" applyNumberFormat="1" applyFont="1" applyAlignment="1">
      <alignment horizontal="center" vertical="center" wrapText="1"/>
    </xf>
    <xf numFmtId="0" fontId="46" fillId="0" borderId="3" xfId="21" applyFont="1" applyBorder="1" applyAlignment="1">
      <alignment vertical="center" wrapText="1"/>
    </xf>
    <xf numFmtId="0" fontId="26" fillId="0" borderId="3" xfId="21" applyFont="1" applyBorder="1" applyAlignment="1">
      <alignment horizontal="left" vertical="center" wrapText="1"/>
    </xf>
    <xf numFmtId="0" fontId="46" fillId="0" borderId="3" xfId="21" applyFont="1" applyBorder="1" applyAlignment="1">
      <alignment horizontal="center" vertical="center" wrapText="1"/>
    </xf>
    <xf numFmtId="3" fontId="46" fillId="0" borderId="3" xfId="21" applyNumberFormat="1" applyFont="1" applyBorder="1" applyAlignment="1">
      <alignment vertical="center" wrapText="1"/>
    </xf>
    <xf numFmtId="3" fontId="26" fillId="0" borderId="3" xfId="21" applyNumberFormat="1" applyFont="1" applyBorder="1" applyAlignment="1">
      <alignment vertical="center" wrapText="1"/>
    </xf>
    <xf numFmtId="0" fontId="46" fillId="0" borderId="3" xfId="21" applyFont="1" applyBorder="1" applyAlignment="1">
      <alignment horizontal="left" vertical="center" wrapText="1"/>
    </xf>
    <xf numFmtId="0" fontId="134" fillId="0" borderId="3" xfId="21" applyFont="1" applyBorder="1" applyAlignment="1">
      <alignment vertical="center" wrapText="1"/>
    </xf>
    <xf numFmtId="0" fontId="47" fillId="0" borderId="3" xfId="21" applyFont="1" applyBorder="1" applyAlignment="1">
      <alignment vertical="center" wrapText="1"/>
    </xf>
    <xf numFmtId="0" fontId="0" fillId="0" borderId="0" xfId="21" applyFont="1" applyAlignment="1">
      <alignment horizontal="center" vertical="center" wrapText="1"/>
    </xf>
    <xf numFmtId="0" fontId="0" fillId="0" borderId="0" xfId="21" applyFont="1" applyAlignment="1">
      <alignment vertical="center" wrapText="1"/>
    </xf>
    <xf numFmtId="0" fontId="0" fillId="0" borderId="3" xfId="21" applyFont="1" applyBorder="1" applyAlignment="1">
      <alignment horizontal="left"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3" fontId="26" fillId="0" borderId="3" xfId="21" applyNumberFormat="1" applyFont="1" applyBorder="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5000000}"/>
    <cellStyle name="Normal_DU TOANTICH THIEN2 2" xfId="68" xr:uid="{00000000-0005-0000-0000-000036000000}"/>
    <cellStyle name="Normal_DuToan KCN3" xfId="27" xr:uid="{00000000-0005-0000-0000-000037000000}"/>
    <cellStyle name="Normal_HANUL" xfId="70" xr:uid="{00000000-0005-0000-0000-000038000000}"/>
    <cellStyle name="Normal_Vinh Thanh" xfId="14" xr:uid="{00000000-0005-0000-0000-000039000000}"/>
    <cellStyle name="Normal_Vinh Thanh 2" xfId="67" xr:uid="{00000000-0005-0000-0000-00003A000000}"/>
    <cellStyle name="Normal_Vinh Trach Dong(hc)" xfId="15" xr:uid="{00000000-0005-0000-0000-00003B000000}"/>
    <cellStyle name="Normal_Vinh Trach Dong(hc) 2" xfId="69" xr:uid="{00000000-0005-0000-0000-00003C000000}"/>
    <cellStyle name="Normal_xuan tan xuan dinh" xfId="74" xr:uid="{00000000-0005-0000-0000-00003D000000}"/>
    <cellStyle name="Normal_xuan tan xuan dinh_7. du toan lap dat bo sung den trang tri" xfId="73" xr:uid="{00000000-0005-0000-0000-00003E000000}"/>
    <cellStyle name="Percent" xfId="66" builtinId="5"/>
    <cellStyle name="Percent [2]" xfId="16" xr:uid="{00000000-0005-0000-0000-000040000000}"/>
    <cellStyle name="Percent [2] 2" xfId="40" xr:uid="{00000000-0005-0000-0000-000041000000}"/>
    <cellStyle name="Percent [2] 3" xfId="56" xr:uid="{00000000-0005-0000-0000-000042000000}"/>
    <cellStyle name="Percent 2" xfId="25" xr:uid="{00000000-0005-0000-0000-000043000000}"/>
    <cellStyle name="Percent 2 2" xfId="41" xr:uid="{00000000-0005-0000-0000-000044000000}"/>
    <cellStyle name="Percent 3" xfId="26" xr:uid="{00000000-0005-0000-0000-000045000000}"/>
    <cellStyle name="Percent 3 2" xfId="42" xr:uid="{00000000-0005-0000-0000-000046000000}"/>
    <cellStyle name="S¬" xfId="17" xr:uid="{00000000-0005-0000-0000-000047000000}"/>
    <cellStyle name="S¬ 2" xfId="43" xr:uid="{00000000-0005-0000-0000-000048000000}"/>
    <cellStyle name="subhead" xfId="18" xr:uid="{00000000-0005-0000-0000-000049000000}"/>
    <cellStyle name="subhead 2" xfId="44" xr:uid="{00000000-0005-0000-0000-00004A000000}"/>
  </cellStyles>
  <dxfs count="1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121920</xdr:colOff>
      <xdr:row>49</xdr:row>
      <xdr:rowOff>30480</xdr:rowOff>
    </xdr:from>
    <xdr:to>
      <xdr:col>62</xdr:col>
      <xdr:colOff>524692</xdr:colOff>
      <xdr:row>65</xdr:row>
      <xdr:rowOff>144916</xdr:rowOff>
    </xdr:to>
    <xdr:grpSp>
      <xdr:nvGrpSpPr>
        <xdr:cNvPr id="2" name="Group 1">
          <a:extLst>
            <a:ext uri="{FF2B5EF4-FFF2-40B4-BE49-F238E27FC236}">
              <a16:creationId xmlns:a16="http://schemas.microsoft.com/office/drawing/2014/main" id="{3BA2C764-3843-4EAF-9C0B-D773A0F4D83E}"/>
            </a:ext>
          </a:extLst>
        </xdr:cNvPr>
        <xdr:cNvGrpSpPr/>
      </xdr:nvGrpSpPr>
      <xdr:grpSpPr>
        <a:xfrm>
          <a:off x="3028406" y="5636623"/>
          <a:ext cx="9666515" cy="3597864"/>
          <a:chOff x="2762249" y="21549501"/>
          <a:chExt cx="9800167" cy="3491915"/>
        </a:xfrm>
      </xdr:grpSpPr>
      <xdr:grpSp>
        <xdr:nvGrpSpPr>
          <xdr:cNvPr id="3" name="Group 2">
            <a:extLst>
              <a:ext uri="{FF2B5EF4-FFF2-40B4-BE49-F238E27FC236}">
                <a16:creationId xmlns:a16="http://schemas.microsoft.com/office/drawing/2014/main" id="{63679584-ECA6-477C-BB4D-3427D7B99197}"/>
              </a:ext>
            </a:extLst>
          </xdr:cNvPr>
          <xdr:cNvGrpSpPr/>
        </xdr:nvGrpSpPr>
        <xdr:grpSpPr>
          <a:xfrm>
            <a:off x="2762249" y="21549501"/>
            <a:ext cx="9800167" cy="3491910"/>
            <a:chOff x="2595282" y="23458236"/>
            <a:chExt cx="9762366" cy="3491910"/>
          </a:xfrm>
        </xdr:grpSpPr>
        <xdr:grpSp>
          <xdr:nvGrpSpPr>
            <xdr:cNvPr id="7" name="Group 6">
              <a:extLst>
                <a:ext uri="{FF2B5EF4-FFF2-40B4-BE49-F238E27FC236}">
                  <a16:creationId xmlns:a16="http://schemas.microsoft.com/office/drawing/2014/main" id="{00C82F2B-829B-416D-9971-448487ACE47C}"/>
                </a:ext>
              </a:extLst>
            </xdr:cNvPr>
            <xdr:cNvGrpSpPr/>
          </xdr:nvGrpSpPr>
          <xdr:grpSpPr>
            <a:xfrm>
              <a:off x="2595282" y="23458236"/>
              <a:ext cx="9688354" cy="2068763"/>
              <a:chOff x="2329509" y="12166542"/>
              <a:chExt cx="8890992" cy="2068764"/>
            </a:xfrm>
          </xdr:grpSpPr>
          <xdr:sp macro="" textlink="">
            <xdr:nvSpPr>
              <xdr:cNvPr id="11" name="TextBox 10">
                <a:extLst>
                  <a:ext uri="{FF2B5EF4-FFF2-40B4-BE49-F238E27FC236}">
                    <a16:creationId xmlns:a16="http://schemas.microsoft.com/office/drawing/2014/main" id="{04D2F994-8107-4734-8063-AD7357FD0807}"/>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72B47BD5-B812-453B-9E58-2BEBC1C27EA7}"/>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FB3EDF-45B8-4AEC-BA54-709115B23DCD}"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290C1866-A460-47AC-8FF4-6F4B36C00B3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7CD35237-565D-4B54-A4F5-DCD3635999E9}"/>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17D75F-A114-4052-A797-A8AD2E6EADF4}" type="TxLink">
                  <a:rPr lang="en-US" sz="1200" b="1" i="0" u="none" strike="noStrike">
                    <a:solidFill>
                      <a:srgbClr val="000000"/>
                    </a:solidFill>
                    <a:latin typeface="Times New Roman"/>
                    <a:cs typeface="Times New Roman"/>
                  </a:rPr>
                  <a:pPr algn="ctr"/>
                  <a:t> </a:t>
                </a:fld>
                <a:endParaRPr lang="en-US" sz="1400" b="1">
                  <a:latin typeface="+mj-lt"/>
                </a:endParaRPr>
              </a:p>
            </xdr:txBody>
          </xdr:sp>
          <xdr:sp macro="" textlink="">
            <xdr:nvSpPr>
              <xdr:cNvPr id="15" name="TextBox 14">
                <a:extLst>
                  <a:ext uri="{FF2B5EF4-FFF2-40B4-BE49-F238E27FC236}">
                    <a16:creationId xmlns:a16="http://schemas.microsoft.com/office/drawing/2014/main" id="{89D2B6C1-C3FB-437E-99C3-1AA3D51F5EF1}"/>
                  </a:ext>
                </a:extLst>
              </xdr:cNvPr>
              <xdr:cNvSpPr txBox="1"/>
            </xdr:nvSpPr>
            <xdr:spPr>
              <a:xfrm>
                <a:off x="2436404" y="12166543"/>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9FDBEEC5-6C2B-40E6-8ED2-03D9976E7E40}"/>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F3EB234E-F26F-47EB-8844-5A88BF40130D}"/>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497B82CF-28C6-4B03-9977-7961604909E4}"/>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62C35DA9-9A30-42B2-A900-14CA6790A659}"/>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FA9E1EFA-77D7-4D3E-A679-A1B48E240435}"/>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299E7-66DE-49FA-B736-C45685A1C64B}" type="TxLink">
              <a:rPr lang="en-US" sz="1400" b="1" i="0" u="none" strike="noStrike">
                <a:solidFill>
                  <a:srgbClr val="000000"/>
                </a:solidFill>
                <a:latin typeface="Times New Roman"/>
                <a:cs typeface="Times New Roman"/>
              </a:rPr>
              <a:pPr algn="ctr"/>
              <a:t>CÔNG TY TNHH MTV 
THỊNH TOÀN PHÚC</a:t>
            </a:fld>
            <a:endParaRPr lang="en-US" sz="1800" b="1">
              <a:latin typeface="+mj-lt"/>
            </a:endParaRPr>
          </a:p>
        </xdr:txBody>
      </xdr:sp>
      <xdr:sp macro="" textlink="">
        <xdr:nvSpPr>
          <xdr:cNvPr id="5" name="TextBox 4">
            <a:extLst>
              <a:ext uri="{FF2B5EF4-FFF2-40B4-BE49-F238E27FC236}">
                <a16:creationId xmlns:a16="http://schemas.microsoft.com/office/drawing/2014/main" id="{177ED58C-7A35-4B96-9D95-A51FC1CD9DDE}"/>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5975296F-55D3-4D28-8096-64E4F02D359B}"/>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7AAA38-06F2-42F3-9511-4081DC09B162}" type="TxLink">
              <a:rPr lang="en-US" sz="1400" b="1" i="0" u="none" strike="noStrike">
                <a:solidFill>
                  <a:srgbClr val="000000"/>
                </a:solidFill>
                <a:latin typeface="Times New Roman"/>
                <a:cs typeface="Times New Roman"/>
              </a:rPr>
              <a:pPr algn="ctr"/>
              <a:t>Lê Hoàng Linh</a:t>
            </a:fld>
            <a:endParaRPr lang="en-US" sz="18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440056</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923163" y="15411450"/>
          <a:ext cx="6651243" cy="3644400"/>
          <a:chOff x="2763770" y="21549501"/>
          <a:chExt cx="9750480"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1075765</xdr:colOff>
      <xdr:row>131</xdr:row>
      <xdr:rowOff>246530</xdr:rowOff>
    </xdr:from>
    <xdr:to>
      <xdr:col>13</xdr:col>
      <xdr:colOff>233083</xdr:colOff>
      <xdr:row>136</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1127442"/>
          <a:ext cx="6127377" cy="1482785"/>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uTo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pp1p"/>
      <sheetName val="PPHTCS"/>
      <sheetName val="klHTDL"/>
      <sheetName val="ppht NC"/>
      <sheetName val="ppht"/>
      <sheetName val="pp3p1m"/>
      <sheetName val="kl3p1m"/>
      <sheetName val="kl1p"/>
      <sheetName val="CT_tram"/>
      <sheetName val="chitiet"/>
      <sheetName val="PL-1"/>
      <sheetName val="PL-2"/>
      <sheetName val="PL-3"/>
      <sheetName val="PL-4"/>
      <sheetName val="NT-VTTB"/>
      <sheetName val="Hoan cong VL-NC-MTC"/>
      <sheetName val="2Mong"/>
      <sheetName val="3Tru"/>
      <sheetName val="4BT"/>
      <sheetName val="5Neo"/>
      <sheetName val="6PK"/>
      <sheetName val="7day"/>
      <sheetName val="8TB"/>
      <sheetName val="9TD"/>
      <sheetName val="10DN"/>
      <sheetName val="NK"/>
      <sheetName val="Solieu"/>
      <sheetName val="Du thau"/>
      <sheetName val="TongHopKL"/>
      <sheetName val="NT-VT"/>
      <sheetName val="B_CAP"/>
      <sheetName val="A_CAP"/>
      <sheetName val="CHI TIET GIA DU  THAU"/>
    </sheetNames>
    <sheetDataSet>
      <sheetData sheetId="0">
        <row r="1">
          <cell r="A1" t="str">
            <v>giá</v>
          </cell>
          <cell r="B1" t="str">
            <v>MHĐG</v>
          </cell>
          <cell r="C1" t="str">
            <v>Tên vật tư</v>
          </cell>
          <cell r="D1" t="str">
            <v>Đơn vị</v>
          </cell>
          <cell r="E1">
            <v>0</v>
          </cell>
          <cell r="F1" t="str">
            <v>STT</v>
          </cell>
          <cell r="G1" t="str">
            <v>NTVT</v>
          </cell>
          <cell r="H1" t="str">
            <v>Tạo mã1</v>
          </cell>
          <cell r="I1" t="str">
            <v>Tạo mã2</v>
          </cell>
        </row>
        <row r="2">
          <cell r="A2">
            <v>0</v>
          </cell>
          <cell r="B2">
            <v>2</v>
          </cell>
          <cell r="C2">
            <v>3</v>
          </cell>
          <cell r="D2">
            <v>4</v>
          </cell>
          <cell r="E2">
            <v>0</v>
          </cell>
          <cell r="F2">
            <v>3000</v>
          </cell>
        </row>
        <row r="3">
          <cell r="A3" t="str">
            <v>D12</v>
          </cell>
          <cell r="B3" t="str">
            <v>04.4001</v>
          </cell>
          <cell r="C3" t="str">
            <v>Đà cản BTCT 1,2m</v>
          </cell>
          <cell r="D3" t="str">
            <v>cái</v>
          </cell>
          <cell r="E3" t="str">
            <v>D1</v>
          </cell>
          <cell r="F3">
            <v>50</v>
          </cell>
          <cell r="G3" t="str">
            <v>x</v>
          </cell>
          <cell r="J3" t="str">
            <v>D12</v>
          </cell>
        </row>
        <row r="4">
          <cell r="A4" t="str">
            <v>D15</v>
          </cell>
          <cell r="B4" t="str">
            <v>04.3801</v>
          </cell>
          <cell r="C4" t="str">
            <v>Đà cản BTCT 1,5m</v>
          </cell>
          <cell r="D4" t="str">
            <v>cái</v>
          </cell>
          <cell r="E4" t="str">
            <v>D1</v>
          </cell>
          <cell r="F4">
            <v>50</v>
          </cell>
          <cell r="G4" t="str">
            <v>x</v>
          </cell>
          <cell r="J4" t="str">
            <v>D15</v>
          </cell>
        </row>
        <row r="5">
          <cell r="A5" t="str">
            <v>D20</v>
          </cell>
          <cell r="B5" t="str">
            <v>04.3802</v>
          </cell>
          <cell r="C5" t="str">
            <v>Đà cản BTCT 2,0m</v>
          </cell>
          <cell r="D5" t="str">
            <v>cái</v>
          </cell>
          <cell r="E5" t="str">
            <v>D2</v>
          </cell>
          <cell r="F5">
            <v>50</v>
          </cell>
          <cell r="G5" t="str">
            <v>x</v>
          </cell>
          <cell r="J5" t="str">
            <v>D20</v>
          </cell>
        </row>
        <row r="6">
          <cell r="A6" t="str">
            <v>D25</v>
          </cell>
          <cell r="B6" t="str">
            <v>04.3802</v>
          </cell>
          <cell r="C6" t="str">
            <v>Đà cản BTCT 2,5m</v>
          </cell>
          <cell r="D6" t="str">
            <v>cái</v>
          </cell>
          <cell r="E6" t="str">
            <v>D2</v>
          </cell>
          <cell r="F6">
            <v>50</v>
          </cell>
          <cell r="G6" t="str">
            <v>x</v>
          </cell>
          <cell r="J6" t="str">
            <v>D25</v>
          </cell>
        </row>
        <row r="7">
          <cell r="A7" t="str">
            <v>DN0212</v>
          </cell>
          <cell r="B7" t="str">
            <v>04.3801</v>
          </cell>
          <cell r="C7" t="str">
            <v>Đế neo BTCT 200x1200</v>
          </cell>
          <cell r="D7" t="str">
            <v>cái</v>
          </cell>
          <cell r="E7" t="str">
            <v>DN</v>
          </cell>
          <cell r="F7">
            <v>50</v>
          </cell>
          <cell r="G7" t="str">
            <v>x</v>
          </cell>
          <cell r="J7" t="str">
            <v>DN0212</v>
          </cell>
        </row>
        <row r="8">
          <cell r="A8" t="str">
            <v>DN0412</v>
          </cell>
          <cell r="B8" t="str">
            <v>04.3801</v>
          </cell>
          <cell r="C8" t="str">
            <v>Đế neo BTCT 400x1200</v>
          </cell>
          <cell r="D8" t="str">
            <v>cái</v>
          </cell>
          <cell r="E8" t="str">
            <v>DN</v>
          </cell>
          <cell r="F8">
            <v>50</v>
          </cell>
          <cell r="G8" t="str">
            <v>x</v>
          </cell>
          <cell r="J8" t="str">
            <v>DN0412</v>
          </cell>
        </row>
        <row r="9">
          <cell r="A9" t="str">
            <v>DN0415</v>
          </cell>
          <cell r="B9" t="str">
            <v>04.3802</v>
          </cell>
          <cell r="C9" t="str">
            <v>Đế neo BTCT 400x1500</v>
          </cell>
          <cell r="D9" t="str">
            <v>cái</v>
          </cell>
          <cell r="E9" t="str">
            <v>DN</v>
          </cell>
          <cell r="F9">
            <v>50</v>
          </cell>
          <cell r="G9" t="str">
            <v>x</v>
          </cell>
          <cell r="J9" t="str">
            <v>DN0415</v>
          </cell>
        </row>
        <row r="10">
          <cell r="A10" t="str">
            <v>DN0615</v>
          </cell>
          <cell r="B10" t="str">
            <v>04.3802</v>
          </cell>
          <cell r="C10" t="str">
            <v>Đế neo BTCT 600x1500</v>
          </cell>
          <cell r="D10" t="str">
            <v>cái</v>
          </cell>
          <cell r="E10" t="str">
            <v>DN</v>
          </cell>
          <cell r="F10">
            <v>50</v>
          </cell>
          <cell r="G10" t="str">
            <v>x</v>
          </cell>
          <cell r="J10" t="str">
            <v>DN0615</v>
          </cell>
        </row>
        <row r="11">
          <cell r="A11" t="str">
            <v>DN0618</v>
          </cell>
          <cell r="B11" t="str">
            <v>04.3802</v>
          </cell>
          <cell r="C11" t="str">
            <v>Đế neo BTCT 600x1800</v>
          </cell>
          <cell r="D11" t="str">
            <v>cái</v>
          </cell>
          <cell r="E11" t="str">
            <v>DN</v>
          </cell>
          <cell r="F11">
            <v>50</v>
          </cell>
          <cell r="G11" t="str">
            <v>x</v>
          </cell>
          <cell r="J11" t="str">
            <v>DN0618</v>
          </cell>
        </row>
        <row r="12">
          <cell r="A12" t="str">
            <v>DN1500</v>
          </cell>
          <cell r="B12" t="str">
            <v>04.3802</v>
          </cell>
          <cell r="C12" t="str">
            <v>Đế neo BTCT 1500x500</v>
          </cell>
          <cell r="D12" t="str">
            <v>cái</v>
          </cell>
          <cell r="E12" t="str">
            <v>DN</v>
          </cell>
          <cell r="F12">
            <v>50</v>
          </cell>
          <cell r="G12" t="str">
            <v>x</v>
          </cell>
          <cell r="J12" t="str">
            <v>DN1500</v>
          </cell>
        </row>
        <row r="13">
          <cell r="A13" t="str">
            <v>DN1200</v>
          </cell>
          <cell r="B13" t="str">
            <v>04.3801</v>
          </cell>
          <cell r="C13" t="str">
            <v>Đế neo BTCT 1200x500</v>
          </cell>
          <cell r="D13" t="str">
            <v>cái</v>
          </cell>
          <cell r="E13" t="str">
            <v>DN</v>
          </cell>
          <cell r="F13">
            <v>50</v>
          </cell>
          <cell r="G13" t="str">
            <v>x</v>
          </cell>
          <cell r="J13" t="str">
            <v>DN1200</v>
          </cell>
        </row>
        <row r="14">
          <cell r="A14" t="str">
            <v>BNH</v>
          </cell>
          <cell r="B14">
            <v>0</v>
          </cell>
          <cell r="C14" t="str">
            <v>Biển số - Bảng nguy hiểm</v>
          </cell>
          <cell r="D14" t="str">
            <v>cái</v>
          </cell>
          <cell r="E14" t="str">
            <v>BN</v>
          </cell>
          <cell r="F14">
            <v>50</v>
          </cell>
          <cell r="G14" t="str">
            <v>x</v>
          </cell>
          <cell r="J14" t="str">
            <v>BNH</v>
          </cell>
        </row>
        <row r="15">
          <cell r="A15" t="str">
            <v>BBD</v>
          </cell>
          <cell r="B15">
            <v>0</v>
          </cell>
          <cell r="C15" t="str">
            <v>Biển báo độ cao</v>
          </cell>
          <cell r="D15" t="str">
            <v>cái</v>
          </cell>
          <cell r="E15" t="str">
            <v>BB</v>
          </cell>
          <cell r="F15">
            <v>50</v>
          </cell>
          <cell r="G15" t="str">
            <v>x</v>
          </cell>
          <cell r="J15" t="str">
            <v>BBD</v>
          </cell>
        </row>
        <row r="16">
          <cell r="A16" t="str">
            <v>B460</v>
          </cell>
          <cell r="B16">
            <v>0</v>
          </cell>
          <cell r="C16" t="str">
            <v>Boulon 4x60+ 2 long đền vuông</v>
          </cell>
          <cell r="D16" t="str">
            <v>bộ</v>
          </cell>
          <cell r="E16" t="str">
            <v>B4</v>
          </cell>
          <cell r="F16">
            <v>50</v>
          </cell>
          <cell r="G16" t="str">
            <v>x</v>
          </cell>
          <cell r="J16" t="str">
            <v>B460</v>
          </cell>
        </row>
        <row r="17">
          <cell r="A17" t="str">
            <v>B630</v>
          </cell>
          <cell r="B17">
            <v>0</v>
          </cell>
          <cell r="C17" t="str">
            <v>Boulon 6x30+ 2 long đền vuông</v>
          </cell>
          <cell r="D17" t="str">
            <v>bộ</v>
          </cell>
          <cell r="E17" t="str">
            <v>B6</v>
          </cell>
          <cell r="F17">
            <v>50</v>
          </cell>
          <cell r="G17" t="str">
            <v>x</v>
          </cell>
          <cell r="J17" t="str">
            <v>B630</v>
          </cell>
        </row>
        <row r="18">
          <cell r="A18" t="str">
            <v>B1030TH</v>
          </cell>
          <cell r="B18">
            <v>0</v>
          </cell>
          <cell r="C18" t="str">
            <v>Boulon thau 10x30 + 2 long đền vuông</v>
          </cell>
          <cell r="D18" t="str">
            <v>bộ</v>
          </cell>
          <cell r="E18" t="str">
            <v>B1</v>
          </cell>
          <cell r="F18">
            <v>50</v>
          </cell>
          <cell r="G18" t="str">
            <v>x</v>
          </cell>
          <cell r="J18" t="str">
            <v>B1030TH</v>
          </cell>
        </row>
        <row r="19">
          <cell r="A19" t="str">
            <v>B1040</v>
          </cell>
          <cell r="B19">
            <v>0</v>
          </cell>
          <cell r="C19" t="str">
            <v>Boulon 10x40+ 2 long đền vuông D12-50x50x3/Zn</v>
          </cell>
          <cell r="D19" t="str">
            <v>bộ</v>
          </cell>
          <cell r="E19" t="str">
            <v>B1</v>
          </cell>
          <cell r="F19">
            <v>50</v>
          </cell>
          <cell r="G19" t="str">
            <v>x</v>
          </cell>
          <cell r="J19" t="str">
            <v>B1040</v>
          </cell>
        </row>
        <row r="20">
          <cell r="A20" t="str">
            <v>B1050</v>
          </cell>
          <cell r="B20">
            <v>0</v>
          </cell>
          <cell r="C20" t="str">
            <v>Boulon 10x50+ 2 long đền vuông D12-50x50x3/Zn</v>
          </cell>
          <cell r="D20" t="str">
            <v>bộ</v>
          </cell>
          <cell r="E20" t="str">
            <v>B1</v>
          </cell>
          <cell r="F20">
            <v>50</v>
          </cell>
          <cell r="G20" t="str">
            <v>x</v>
          </cell>
          <cell r="J20" t="str">
            <v>B1050</v>
          </cell>
        </row>
        <row r="21">
          <cell r="A21" t="str">
            <v>B10250</v>
          </cell>
          <cell r="B21">
            <v>0</v>
          </cell>
          <cell r="C21" t="str">
            <v>Boulon 10x250+ 2 long đền vuông D14-50x50x3/Zn</v>
          </cell>
          <cell r="D21" t="str">
            <v>bộ</v>
          </cell>
          <cell r="E21" t="str">
            <v>B1</v>
          </cell>
          <cell r="F21">
            <v>50</v>
          </cell>
          <cell r="G21" t="str">
            <v>x</v>
          </cell>
          <cell r="J21" t="str">
            <v>B10250</v>
          </cell>
        </row>
        <row r="22">
          <cell r="A22" t="str">
            <v>B1230</v>
          </cell>
          <cell r="B22">
            <v>0</v>
          </cell>
          <cell r="C22" t="str">
            <v>Boulon 12x30+ 2 long đền vuông D14-50x50x3/Zn</v>
          </cell>
          <cell r="D22" t="str">
            <v>bộ</v>
          </cell>
          <cell r="E22" t="str">
            <v>B1</v>
          </cell>
          <cell r="F22">
            <v>50</v>
          </cell>
          <cell r="G22" t="str">
            <v>x</v>
          </cell>
          <cell r="J22" t="str">
            <v>B1230</v>
          </cell>
        </row>
        <row r="23">
          <cell r="A23" t="str">
            <v>B1240</v>
          </cell>
          <cell r="B23">
            <v>0</v>
          </cell>
          <cell r="C23" t="str">
            <v>Boulon 12x40+ 2 long đền vuông D14-50x50x3/Zn</v>
          </cell>
          <cell r="D23" t="str">
            <v>bộ</v>
          </cell>
          <cell r="E23" t="str">
            <v>B1</v>
          </cell>
          <cell r="F23">
            <v>50</v>
          </cell>
          <cell r="G23" t="str">
            <v>x</v>
          </cell>
          <cell r="J23" t="str">
            <v>B1240</v>
          </cell>
        </row>
        <row r="24">
          <cell r="A24" t="str">
            <v>B1250</v>
          </cell>
          <cell r="B24">
            <v>0</v>
          </cell>
          <cell r="C24" t="str">
            <v>Boulon 12x50+ 2 long đền vuông D14-50x50x3/Zn</v>
          </cell>
          <cell r="D24" t="str">
            <v>bộ</v>
          </cell>
          <cell r="E24" t="str">
            <v>B1</v>
          </cell>
          <cell r="F24">
            <v>50</v>
          </cell>
          <cell r="G24" t="str">
            <v>x</v>
          </cell>
          <cell r="J24" t="str">
            <v>B1250</v>
          </cell>
        </row>
        <row r="25">
          <cell r="A25" t="str">
            <v>B1260</v>
          </cell>
          <cell r="B25">
            <v>0</v>
          </cell>
          <cell r="C25" t="str">
            <v>Boulon 12x60+ 2 long đền vuông D14-50x50x3/Zn</v>
          </cell>
          <cell r="D25" t="str">
            <v>bộ</v>
          </cell>
          <cell r="E25" t="str">
            <v>B1</v>
          </cell>
          <cell r="F25">
            <v>50</v>
          </cell>
          <cell r="G25" t="str">
            <v>x</v>
          </cell>
          <cell r="J25" t="str">
            <v>B1260</v>
          </cell>
        </row>
        <row r="26">
          <cell r="A26" t="str">
            <v>B1280</v>
          </cell>
          <cell r="B26">
            <v>0</v>
          </cell>
          <cell r="C26" t="str">
            <v>Boulon 12x80+ 2 long đền vuông D14-50x50x3/Zn</v>
          </cell>
          <cell r="D26" t="str">
            <v>bộ</v>
          </cell>
          <cell r="E26" t="str">
            <v>B1</v>
          </cell>
          <cell r="F26">
            <v>50</v>
          </cell>
          <cell r="G26" t="str">
            <v>x</v>
          </cell>
          <cell r="J26" t="str">
            <v>B1280</v>
          </cell>
        </row>
        <row r="27">
          <cell r="A27" t="str">
            <v>B12100</v>
          </cell>
          <cell r="B27">
            <v>0</v>
          </cell>
          <cell r="C27" t="str">
            <v>Boulon 12x100+ 2 long đền vuông D14-50x50x3/Zn</v>
          </cell>
          <cell r="D27" t="str">
            <v>bộ</v>
          </cell>
          <cell r="E27" t="str">
            <v>B1</v>
          </cell>
          <cell r="F27">
            <v>50</v>
          </cell>
          <cell r="G27" t="str">
            <v>x</v>
          </cell>
          <cell r="J27" t="str">
            <v>B12100</v>
          </cell>
        </row>
        <row r="28">
          <cell r="A28" t="str">
            <v>B12150</v>
          </cell>
          <cell r="B28">
            <v>0</v>
          </cell>
          <cell r="C28" t="str">
            <v>Boulon 12x150+ 2 long đền vuông D14-50x50x3/Zn</v>
          </cell>
          <cell r="D28" t="str">
            <v>bộ</v>
          </cell>
          <cell r="E28" t="str">
            <v>B1</v>
          </cell>
          <cell r="F28">
            <v>50</v>
          </cell>
          <cell r="G28" t="str">
            <v>x</v>
          </cell>
          <cell r="J28" t="str">
            <v>B12150</v>
          </cell>
        </row>
        <row r="29">
          <cell r="A29" t="str">
            <v>B12200</v>
          </cell>
          <cell r="B29">
            <v>0</v>
          </cell>
          <cell r="C29" t="str">
            <v>Boulon 12x200+ 2 long đền vuông D14-50x50x3/Zn</v>
          </cell>
          <cell r="D29" t="str">
            <v>bộ</v>
          </cell>
          <cell r="E29" t="str">
            <v>B1</v>
          </cell>
          <cell r="F29">
            <v>50</v>
          </cell>
          <cell r="G29" t="str">
            <v>x</v>
          </cell>
          <cell r="J29" t="str">
            <v>B12200</v>
          </cell>
        </row>
        <row r="30">
          <cell r="A30" t="str">
            <v>B1230TH</v>
          </cell>
          <cell r="B30">
            <v>0</v>
          </cell>
          <cell r="C30" t="str">
            <v>Boulon thau 12x30 + 2 long đền vuông D14-50x50x3/Zn</v>
          </cell>
          <cell r="D30" t="str">
            <v>bộ</v>
          </cell>
          <cell r="E30" t="str">
            <v>B1</v>
          </cell>
          <cell r="F30">
            <v>50</v>
          </cell>
          <cell r="G30" t="str">
            <v>x</v>
          </cell>
          <cell r="J30" t="str">
            <v>B1230TH</v>
          </cell>
        </row>
        <row r="31">
          <cell r="A31" t="str">
            <v>B1240TH</v>
          </cell>
          <cell r="B31">
            <v>0</v>
          </cell>
          <cell r="C31" t="str">
            <v>Boulon thau 12x40 + 2 long đền vuông D14-50x50x3/Zn</v>
          </cell>
          <cell r="D31" t="str">
            <v>bộ</v>
          </cell>
          <cell r="E31" t="str">
            <v>B1</v>
          </cell>
          <cell r="F31">
            <v>50</v>
          </cell>
          <cell r="G31" t="str">
            <v>x</v>
          </cell>
          <cell r="J31" t="str">
            <v>B1240TH</v>
          </cell>
        </row>
        <row r="32">
          <cell r="A32" t="str">
            <v>B1250TH</v>
          </cell>
          <cell r="B32">
            <v>0</v>
          </cell>
          <cell r="C32" t="str">
            <v>Boulon thau 12x50 + 2 long đền vuông D14-50x50x3/Zn</v>
          </cell>
          <cell r="D32" t="str">
            <v>bộ</v>
          </cell>
          <cell r="E32" t="str">
            <v>B1</v>
          </cell>
          <cell r="F32">
            <v>50</v>
          </cell>
          <cell r="G32" t="str">
            <v>x</v>
          </cell>
          <cell r="J32" t="str">
            <v>B1250TH</v>
          </cell>
        </row>
        <row r="33">
          <cell r="A33" t="str">
            <v>B14100</v>
          </cell>
          <cell r="B33">
            <v>0</v>
          </cell>
          <cell r="C33" t="str">
            <v>Boulon 14x100+ 2 long đền vuông D16-50x50x3/Zn</v>
          </cell>
          <cell r="D33" t="str">
            <v>bộ</v>
          </cell>
          <cell r="E33" t="str">
            <v>B1</v>
          </cell>
          <cell r="F33">
            <v>50</v>
          </cell>
          <cell r="G33" t="str">
            <v>x</v>
          </cell>
          <cell r="J33" t="str">
            <v>B14100</v>
          </cell>
        </row>
        <row r="34">
          <cell r="A34" t="str">
            <v>B14150</v>
          </cell>
          <cell r="B34">
            <v>0</v>
          </cell>
          <cell r="C34" t="str">
            <v>Boulon 14x150+ 2 long đền vuông D16-50x50x3/Zn</v>
          </cell>
          <cell r="D34" t="str">
            <v>bộ</v>
          </cell>
          <cell r="E34" t="str">
            <v>B1</v>
          </cell>
          <cell r="F34">
            <v>50</v>
          </cell>
          <cell r="G34" t="str">
            <v>x</v>
          </cell>
          <cell r="J34" t="str">
            <v>B14150</v>
          </cell>
        </row>
        <row r="35">
          <cell r="A35" t="str">
            <v>B1635</v>
          </cell>
          <cell r="B35">
            <v>0</v>
          </cell>
          <cell r="C35" t="str">
            <v>Boulon 16x35+ 2 long đền vuông D18-50x50x3/Zn</v>
          </cell>
          <cell r="D35" t="str">
            <v>bộ</v>
          </cell>
          <cell r="E35" t="str">
            <v>B1</v>
          </cell>
          <cell r="F35">
            <v>50</v>
          </cell>
          <cell r="G35" t="str">
            <v>x</v>
          </cell>
          <cell r="J35" t="str">
            <v>B1635</v>
          </cell>
        </row>
        <row r="36">
          <cell r="A36" t="str">
            <v>B1640</v>
          </cell>
          <cell r="B36">
            <v>0</v>
          </cell>
          <cell r="C36" t="str">
            <v>Boulon 16x40+ 2 long đền vuông D18-50x50x3/Zn</v>
          </cell>
          <cell r="D36" t="str">
            <v>bộ</v>
          </cell>
          <cell r="E36" t="str">
            <v>B1</v>
          </cell>
          <cell r="F36">
            <v>50</v>
          </cell>
          <cell r="G36" t="str">
            <v>x</v>
          </cell>
          <cell r="J36" t="str">
            <v>B1640</v>
          </cell>
        </row>
        <row r="37">
          <cell r="A37" t="str">
            <v>B1650</v>
          </cell>
          <cell r="B37">
            <v>0</v>
          </cell>
          <cell r="C37" t="str">
            <v>Boulon 16x50+ 2 long đền vuông D18-50x50x3/Zn</v>
          </cell>
          <cell r="D37" t="str">
            <v>bộ</v>
          </cell>
          <cell r="E37" t="str">
            <v>B1</v>
          </cell>
          <cell r="F37">
            <v>50</v>
          </cell>
          <cell r="G37" t="str">
            <v>x</v>
          </cell>
          <cell r="J37" t="str">
            <v>B1650</v>
          </cell>
        </row>
        <row r="38">
          <cell r="A38" t="str">
            <v>B16100</v>
          </cell>
          <cell r="B38">
            <v>0</v>
          </cell>
          <cell r="C38" t="str">
            <v>Boulon 16x100+ 2 long đền vuông D18-50x50x3/Zn</v>
          </cell>
          <cell r="D38" t="str">
            <v>bộ</v>
          </cell>
          <cell r="E38" t="str">
            <v>B1</v>
          </cell>
          <cell r="F38">
            <v>50</v>
          </cell>
          <cell r="G38" t="str">
            <v>x</v>
          </cell>
          <cell r="J38" t="str">
            <v>B16100</v>
          </cell>
        </row>
        <row r="39">
          <cell r="A39" t="str">
            <v>B16150</v>
          </cell>
          <cell r="B39">
            <v>0</v>
          </cell>
          <cell r="C39" t="str">
            <v>Boulon 16x150+ 2 long đền vuông D18-50x50x3/Zn</v>
          </cell>
          <cell r="D39" t="str">
            <v>bộ</v>
          </cell>
          <cell r="E39" t="str">
            <v>B1</v>
          </cell>
          <cell r="F39">
            <v>50</v>
          </cell>
          <cell r="G39" t="str">
            <v>x</v>
          </cell>
          <cell r="J39" t="str">
            <v>B16150</v>
          </cell>
        </row>
        <row r="40">
          <cell r="A40" t="str">
            <v>B16200</v>
          </cell>
          <cell r="B40">
            <v>0</v>
          </cell>
          <cell r="C40" t="str">
            <v>Boulon 16x200+ 2 long đền vuông D18-50x50x3/Zn</v>
          </cell>
          <cell r="D40" t="str">
            <v>bộ</v>
          </cell>
          <cell r="E40" t="str">
            <v>B1</v>
          </cell>
          <cell r="F40">
            <v>50</v>
          </cell>
          <cell r="G40" t="str">
            <v>x</v>
          </cell>
          <cell r="J40" t="str">
            <v>B16200</v>
          </cell>
        </row>
        <row r="41">
          <cell r="A41" t="str">
            <v>B16230</v>
          </cell>
          <cell r="B41">
            <v>0</v>
          </cell>
          <cell r="C41" t="str">
            <v>Boulon 16x230/80+ 2 long đền vuông D18-50x50x3/Zn</v>
          </cell>
          <cell r="D41" t="str">
            <v>bộ</v>
          </cell>
          <cell r="E41" t="str">
            <v>B1</v>
          </cell>
          <cell r="F41">
            <v>50</v>
          </cell>
          <cell r="G41" t="str">
            <v>x</v>
          </cell>
          <cell r="J41" t="str">
            <v>B16230</v>
          </cell>
        </row>
        <row r="42">
          <cell r="A42" t="str">
            <v>B16240</v>
          </cell>
          <cell r="B42">
            <v>0</v>
          </cell>
          <cell r="C42" t="str">
            <v>Boulon 16x240/80+ 2 long đền vuông D18-50x50x3/Zn</v>
          </cell>
          <cell r="D42" t="str">
            <v>bộ</v>
          </cell>
          <cell r="E42" t="str">
            <v>B1</v>
          </cell>
          <cell r="F42">
            <v>50</v>
          </cell>
          <cell r="G42" t="str">
            <v>x</v>
          </cell>
          <cell r="J42" t="str">
            <v>B16240</v>
          </cell>
        </row>
        <row r="43">
          <cell r="A43" t="str">
            <v>B16250</v>
          </cell>
          <cell r="B43">
            <v>0</v>
          </cell>
          <cell r="C43" t="str">
            <v>Boulon 16x250+ 2 long đền vuông D18-50x50x3/Zn</v>
          </cell>
          <cell r="D43" t="str">
            <v>bộ</v>
          </cell>
          <cell r="E43" t="str">
            <v>B1</v>
          </cell>
          <cell r="F43">
            <v>50</v>
          </cell>
          <cell r="G43" t="str">
            <v>x</v>
          </cell>
          <cell r="J43" t="str">
            <v>B16250</v>
          </cell>
        </row>
        <row r="44">
          <cell r="A44" t="str">
            <v>B16260</v>
          </cell>
          <cell r="B44">
            <v>0</v>
          </cell>
          <cell r="C44" t="str">
            <v>Boulon 16x260/80+ 2 long đền vuông D18-50x50x3/Zn</v>
          </cell>
          <cell r="D44" t="str">
            <v>bộ</v>
          </cell>
          <cell r="E44" t="str">
            <v>B1</v>
          </cell>
          <cell r="F44">
            <v>50</v>
          </cell>
          <cell r="G44" t="str">
            <v>x</v>
          </cell>
          <cell r="J44" t="str">
            <v>B16260</v>
          </cell>
        </row>
        <row r="45">
          <cell r="A45" t="str">
            <v>B16270</v>
          </cell>
          <cell r="B45">
            <v>0</v>
          </cell>
          <cell r="C45" t="str">
            <v>Boulon 16x270/80+ 2 long đền vuông D18-50x50x3/Zn</v>
          </cell>
          <cell r="D45" t="str">
            <v>bộ</v>
          </cell>
          <cell r="E45" t="str">
            <v>B1</v>
          </cell>
          <cell r="F45">
            <v>50</v>
          </cell>
          <cell r="G45" t="str">
            <v>x</v>
          </cell>
          <cell r="J45" t="str">
            <v>B16270</v>
          </cell>
        </row>
        <row r="46">
          <cell r="A46" t="str">
            <v>B16280</v>
          </cell>
          <cell r="B46">
            <v>0</v>
          </cell>
          <cell r="C46" t="str">
            <v>Boulon 16x280/80+ 2 long đền vuông D18-50x50x3/Zn</v>
          </cell>
          <cell r="D46" t="str">
            <v>bộ</v>
          </cell>
          <cell r="E46" t="str">
            <v>B1</v>
          </cell>
          <cell r="F46">
            <v>50</v>
          </cell>
          <cell r="G46" t="str">
            <v>x</v>
          </cell>
          <cell r="J46" t="str">
            <v>B16280</v>
          </cell>
        </row>
        <row r="47">
          <cell r="A47" t="str">
            <v>B16300</v>
          </cell>
          <cell r="B47">
            <v>0</v>
          </cell>
          <cell r="C47" t="str">
            <v>Boulon 16x300+ 2 long đền vuông D18-50x50x3/Zn</v>
          </cell>
          <cell r="D47" t="str">
            <v>bộ</v>
          </cell>
          <cell r="E47" t="str">
            <v>B1</v>
          </cell>
          <cell r="F47">
            <v>50</v>
          </cell>
          <cell r="G47" t="str">
            <v>x</v>
          </cell>
          <cell r="J47" t="str">
            <v>B16300</v>
          </cell>
        </row>
        <row r="48">
          <cell r="A48" t="str">
            <v>B16320</v>
          </cell>
          <cell r="B48">
            <v>0</v>
          </cell>
          <cell r="C48" t="str">
            <v>Boulon 16x320+ 2 long đền vuông D18-50x50x3/Zn</v>
          </cell>
          <cell r="D48" t="str">
            <v>bộ</v>
          </cell>
          <cell r="E48" t="str">
            <v>B1</v>
          </cell>
          <cell r="F48">
            <v>50</v>
          </cell>
          <cell r="G48" t="str">
            <v>x</v>
          </cell>
          <cell r="J48" t="str">
            <v>B16320</v>
          </cell>
        </row>
        <row r="49">
          <cell r="A49" t="str">
            <v>B16350</v>
          </cell>
          <cell r="B49">
            <v>0</v>
          </cell>
          <cell r="C49" t="str">
            <v>Boulon 16x350+ 2 long đền vuông D18-50x50x3/Zn</v>
          </cell>
          <cell r="D49" t="str">
            <v>bộ</v>
          </cell>
          <cell r="E49" t="str">
            <v>B1</v>
          </cell>
          <cell r="F49">
            <v>50</v>
          </cell>
          <cell r="G49" t="str">
            <v>x</v>
          </cell>
          <cell r="J49" t="str">
            <v>B16350</v>
          </cell>
        </row>
        <row r="50">
          <cell r="A50" t="str">
            <v>B16400</v>
          </cell>
          <cell r="B50">
            <v>0</v>
          </cell>
          <cell r="C50" t="str">
            <v>Boulon 16x400+ 2 long đền vuông D18-50x50x3/Zn</v>
          </cell>
          <cell r="D50" t="str">
            <v>bộ</v>
          </cell>
          <cell r="E50" t="str">
            <v>B1</v>
          </cell>
          <cell r="F50">
            <v>50</v>
          </cell>
          <cell r="G50" t="str">
            <v>x</v>
          </cell>
          <cell r="J50" t="str">
            <v>B16400</v>
          </cell>
        </row>
        <row r="51">
          <cell r="A51" t="str">
            <v>B16450</v>
          </cell>
          <cell r="B51">
            <v>0</v>
          </cell>
          <cell r="C51" t="str">
            <v>Boulon 16x450+ 2 long đền vuông D18-50x50x3/Zn</v>
          </cell>
          <cell r="D51" t="str">
            <v>bộ</v>
          </cell>
          <cell r="E51" t="str">
            <v>B1</v>
          </cell>
          <cell r="F51">
            <v>50</v>
          </cell>
          <cell r="G51" t="str">
            <v>x</v>
          </cell>
          <cell r="J51" t="str">
            <v>B16450</v>
          </cell>
        </row>
        <row r="52">
          <cell r="A52" t="str">
            <v>B16500</v>
          </cell>
          <cell r="B52">
            <v>0</v>
          </cell>
          <cell r="C52" t="str">
            <v>Boulon 16x500+ 2 long đền vuông D18-50x50x3/Zn</v>
          </cell>
          <cell r="D52" t="str">
            <v>bộ</v>
          </cell>
          <cell r="E52" t="str">
            <v>B1</v>
          </cell>
          <cell r="F52">
            <v>50</v>
          </cell>
          <cell r="G52" t="str">
            <v>x</v>
          </cell>
          <cell r="J52" t="str">
            <v>B16500</v>
          </cell>
        </row>
        <row r="53">
          <cell r="A53" t="str">
            <v>B16600</v>
          </cell>
          <cell r="B53">
            <v>0</v>
          </cell>
          <cell r="C53" t="str">
            <v>Boulon 16x600+ 2 long đền vuông D18-50x50x3/Zn</v>
          </cell>
          <cell r="D53" t="str">
            <v>bộ</v>
          </cell>
          <cell r="E53" t="str">
            <v>B1</v>
          </cell>
          <cell r="F53">
            <v>50</v>
          </cell>
          <cell r="G53" t="str">
            <v>x</v>
          </cell>
          <cell r="J53" t="str">
            <v>B16600</v>
          </cell>
        </row>
        <row r="54">
          <cell r="A54" t="str">
            <v>B1680V</v>
          </cell>
          <cell r="B54">
            <v>0</v>
          </cell>
          <cell r="C54" t="str">
            <v>Boulon 16x80VRS+ 4 long đền vuông D18-50x50x3/Zn</v>
          </cell>
          <cell r="D54" t="str">
            <v>bộ</v>
          </cell>
          <cell r="E54" t="str">
            <v>B1</v>
          </cell>
          <cell r="F54">
            <v>50</v>
          </cell>
          <cell r="G54" t="str">
            <v>x</v>
          </cell>
          <cell r="J54" t="str">
            <v>B1680V</v>
          </cell>
        </row>
        <row r="55">
          <cell r="A55" t="str">
            <v>B16100V</v>
          </cell>
          <cell r="B55">
            <v>0</v>
          </cell>
          <cell r="C55" t="str">
            <v>Boulon 16x100VRS+ 4 long đền vuông D18-50x50x3/Zn</v>
          </cell>
          <cell r="D55" t="str">
            <v>bộ</v>
          </cell>
          <cell r="E55" t="str">
            <v>B1</v>
          </cell>
          <cell r="F55">
            <v>50</v>
          </cell>
          <cell r="G55" t="str">
            <v>x</v>
          </cell>
          <cell r="J55" t="str">
            <v>B16100V</v>
          </cell>
        </row>
        <row r="56">
          <cell r="A56" t="str">
            <v>B16200V</v>
          </cell>
          <cell r="B56">
            <v>0</v>
          </cell>
          <cell r="C56" t="str">
            <v>Boulon 16x200VRS+ 4 long đền vuông D18-50x50x3/Zn</v>
          </cell>
          <cell r="D56" t="str">
            <v>bộ</v>
          </cell>
          <cell r="E56" t="str">
            <v>B1</v>
          </cell>
          <cell r="F56">
            <v>50</v>
          </cell>
          <cell r="G56" t="str">
            <v>x</v>
          </cell>
          <cell r="J56" t="str">
            <v>B16200V</v>
          </cell>
        </row>
        <row r="57">
          <cell r="A57" t="str">
            <v>B16250V</v>
          </cell>
          <cell r="B57">
            <v>0</v>
          </cell>
          <cell r="C57" t="str">
            <v>Boulon 16x250VRS+ 4 long đền vuông D18-50x50x3/Zn</v>
          </cell>
          <cell r="D57" t="str">
            <v>bộ</v>
          </cell>
          <cell r="E57" t="str">
            <v>B1</v>
          </cell>
          <cell r="F57">
            <v>50</v>
          </cell>
          <cell r="G57" t="str">
            <v>x</v>
          </cell>
          <cell r="J57" t="str">
            <v>B16250V</v>
          </cell>
        </row>
        <row r="58">
          <cell r="A58" t="str">
            <v>B16300V</v>
          </cell>
          <cell r="B58">
            <v>0</v>
          </cell>
          <cell r="C58" t="str">
            <v>Boulon 16x300VRS+ 4 long đền vuông D18-50x50x3/Zn</v>
          </cell>
          <cell r="D58" t="str">
            <v>bộ</v>
          </cell>
          <cell r="E58" t="str">
            <v>B1</v>
          </cell>
          <cell r="F58">
            <v>50</v>
          </cell>
          <cell r="G58" t="str">
            <v>x</v>
          </cell>
          <cell r="J58" t="str">
            <v>B16300V</v>
          </cell>
        </row>
        <row r="59">
          <cell r="A59" t="str">
            <v>B16350V</v>
          </cell>
          <cell r="B59">
            <v>0</v>
          </cell>
          <cell r="C59" t="str">
            <v>Boulon 16x350VRS+ 4 long đền vuông D18-50x50x3/Zn</v>
          </cell>
          <cell r="D59" t="str">
            <v>bộ</v>
          </cell>
          <cell r="E59" t="str">
            <v>B1</v>
          </cell>
          <cell r="F59">
            <v>50</v>
          </cell>
          <cell r="G59" t="str">
            <v>x</v>
          </cell>
          <cell r="J59" t="str">
            <v>B16350V</v>
          </cell>
        </row>
        <row r="60">
          <cell r="A60" t="str">
            <v>B16400v</v>
          </cell>
          <cell r="B60">
            <v>0</v>
          </cell>
          <cell r="C60" t="str">
            <v>Boulon 16x400VRS+ 4 long đền vuông D18-50x50x3/Zn</v>
          </cell>
          <cell r="D60" t="str">
            <v>bộ</v>
          </cell>
          <cell r="E60" t="str">
            <v>B1</v>
          </cell>
          <cell r="F60">
            <v>50</v>
          </cell>
          <cell r="G60" t="str">
            <v>x</v>
          </cell>
          <cell r="J60" t="str">
            <v>B16400v</v>
          </cell>
        </row>
        <row r="61">
          <cell r="A61" t="str">
            <v>B16500V</v>
          </cell>
          <cell r="B61">
            <v>0</v>
          </cell>
          <cell r="C61" t="str">
            <v>Boulon 16x500VRS+ 4 long đền vuông D18-50x50x3/Zn</v>
          </cell>
          <cell r="D61" t="str">
            <v>bộ</v>
          </cell>
          <cell r="E61" t="str">
            <v>B1</v>
          </cell>
          <cell r="F61">
            <v>50</v>
          </cell>
          <cell r="G61" t="str">
            <v>x</v>
          </cell>
          <cell r="J61" t="str">
            <v>B16500V</v>
          </cell>
        </row>
        <row r="62">
          <cell r="A62" t="str">
            <v>B16450V</v>
          </cell>
          <cell r="B62">
            <v>0</v>
          </cell>
          <cell r="C62" t="str">
            <v>Boulon 16x450VRS+ 4 long đền vuông D18-50x50x3/Zn</v>
          </cell>
          <cell r="D62" t="str">
            <v>bộ</v>
          </cell>
          <cell r="E62" t="str">
            <v>B1</v>
          </cell>
          <cell r="F62">
            <v>50</v>
          </cell>
          <cell r="G62" t="str">
            <v>x</v>
          </cell>
          <cell r="J62" t="str">
            <v>B16450V</v>
          </cell>
        </row>
        <row r="63">
          <cell r="A63" t="str">
            <v>B16550V</v>
          </cell>
          <cell r="B63">
            <v>0</v>
          </cell>
          <cell r="C63" t="str">
            <v>Boulon 16x550VRS+ 4 long đền vuông D18-50x50x3/Zn</v>
          </cell>
          <cell r="D63" t="str">
            <v>bộ</v>
          </cell>
          <cell r="E63" t="str">
            <v>B1</v>
          </cell>
          <cell r="F63">
            <v>50</v>
          </cell>
          <cell r="G63" t="str">
            <v>x</v>
          </cell>
          <cell r="J63" t="str">
            <v>B16550V</v>
          </cell>
        </row>
        <row r="64">
          <cell r="A64" t="str">
            <v>B16600V</v>
          </cell>
          <cell r="B64">
            <v>0</v>
          </cell>
          <cell r="C64" t="str">
            <v>Boulon 16x600VRS+ 4 long đền vuông D18-50x50x3/Zn</v>
          </cell>
          <cell r="D64" t="str">
            <v>bộ</v>
          </cell>
          <cell r="E64" t="str">
            <v>B1</v>
          </cell>
          <cell r="F64">
            <v>50</v>
          </cell>
          <cell r="G64" t="str">
            <v>x</v>
          </cell>
          <cell r="J64" t="str">
            <v>B16600V</v>
          </cell>
        </row>
        <row r="65">
          <cell r="A65" t="str">
            <v>B16650V</v>
          </cell>
          <cell r="B65">
            <v>0</v>
          </cell>
          <cell r="C65" t="str">
            <v>Boulon 16x650VRS+ 4 long đền vuông D18-50x50x3/Zn</v>
          </cell>
          <cell r="D65" t="str">
            <v>bộ</v>
          </cell>
          <cell r="E65" t="str">
            <v>B1</v>
          </cell>
          <cell r="F65">
            <v>50</v>
          </cell>
          <cell r="G65" t="str">
            <v>x</v>
          </cell>
          <cell r="J65" t="str">
            <v>B16650V</v>
          </cell>
        </row>
        <row r="66">
          <cell r="A66" t="str">
            <v>B16700V</v>
          </cell>
          <cell r="B66">
            <v>0</v>
          </cell>
          <cell r="C66" t="str">
            <v>Boulon 16x700VRS+ 4 long đền vuông D18-50x50x3/Zn</v>
          </cell>
          <cell r="D66" t="str">
            <v>bộ</v>
          </cell>
          <cell r="E66" t="str">
            <v>B1</v>
          </cell>
          <cell r="F66">
            <v>50</v>
          </cell>
          <cell r="G66" t="str">
            <v>x</v>
          </cell>
          <cell r="J66" t="str">
            <v>B16700V</v>
          </cell>
        </row>
        <row r="67">
          <cell r="A67" t="str">
            <v>B22260</v>
          </cell>
          <cell r="B67">
            <v>0</v>
          </cell>
          <cell r="C67" t="str">
            <v>Boulon 22x260+ 2 long đền vuông D24-50x50x3/Zn</v>
          </cell>
          <cell r="D67" t="str">
            <v>bộ</v>
          </cell>
          <cell r="E67" t="str">
            <v>B2</v>
          </cell>
          <cell r="F67">
            <v>50</v>
          </cell>
          <cell r="G67" t="str">
            <v>x</v>
          </cell>
          <cell r="J67" t="str">
            <v>B22260</v>
          </cell>
        </row>
        <row r="68">
          <cell r="A68" t="str">
            <v>B22450</v>
          </cell>
          <cell r="B68">
            <v>0</v>
          </cell>
          <cell r="C68" t="str">
            <v>Boulon 22x450+ 2 long đền vuông D24-50x50x3/Zn</v>
          </cell>
          <cell r="D68" t="str">
            <v>bộ</v>
          </cell>
          <cell r="E68" t="str">
            <v>B2</v>
          </cell>
          <cell r="F68">
            <v>50</v>
          </cell>
          <cell r="G68" t="str">
            <v>x</v>
          </cell>
          <cell r="J68" t="str">
            <v>B22450</v>
          </cell>
        </row>
        <row r="69">
          <cell r="A69" t="str">
            <v>B22500</v>
          </cell>
          <cell r="B69">
            <v>0</v>
          </cell>
          <cell r="C69" t="str">
            <v>Boulon 22x500+ 2 long đền vuông D24-50x50x3/Zn</v>
          </cell>
          <cell r="D69" t="str">
            <v>bộ</v>
          </cell>
          <cell r="E69" t="str">
            <v>B2</v>
          </cell>
          <cell r="F69">
            <v>50</v>
          </cell>
          <cell r="G69" t="str">
            <v>x</v>
          </cell>
          <cell r="J69" t="str">
            <v>B22500</v>
          </cell>
        </row>
        <row r="70">
          <cell r="A70" t="str">
            <v>B22550</v>
          </cell>
          <cell r="B70">
            <v>0</v>
          </cell>
          <cell r="C70" t="str">
            <v>Boulon 22x550/100+ 2 long đền vuông D24-50x50x3/Zn</v>
          </cell>
          <cell r="D70" t="str">
            <v>bộ</v>
          </cell>
          <cell r="E70" t="str">
            <v>B2</v>
          </cell>
          <cell r="F70">
            <v>50</v>
          </cell>
          <cell r="G70" t="str">
            <v>x</v>
          </cell>
          <cell r="J70" t="str">
            <v>B22550</v>
          </cell>
        </row>
        <row r="71">
          <cell r="A71" t="str">
            <v>B22600</v>
          </cell>
          <cell r="B71" t="str">
            <v xml:space="preserve"> </v>
          </cell>
          <cell r="C71" t="str">
            <v>Boulon 22x600+ 2 long đền vuông D24-50x50x3/Zn</v>
          </cell>
          <cell r="D71" t="str">
            <v>bộ</v>
          </cell>
          <cell r="E71" t="str">
            <v>B2</v>
          </cell>
          <cell r="F71">
            <v>50</v>
          </cell>
          <cell r="G71" t="str">
            <v>x</v>
          </cell>
          <cell r="J71" t="str">
            <v>B22600</v>
          </cell>
        </row>
        <row r="72">
          <cell r="A72" t="str">
            <v>B22650</v>
          </cell>
          <cell r="B72">
            <v>0</v>
          </cell>
          <cell r="C72" t="str">
            <v>Boulon 22x650+ 2 long đền vuông D24-50x50x3/Zn</v>
          </cell>
          <cell r="D72" t="str">
            <v>bộ</v>
          </cell>
          <cell r="E72" t="str">
            <v>B2</v>
          </cell>
          <cell r="F72">
            <v>50</v>
          </cell>
          <cell r="G72" t="str">
            <v>x</v>
          </cell>
          <cell r="J72" t="str">
            <v>B22650</v>
          </cell>
        </row>
        <row r="73">
          <cell r="A73" t="str">
            <v>B22700</v>
          </cell>
          <cell r="B73">
            <v>0</v>
          </cell>
          <cell r="C73" t="str">
            <v>Boulon 22x700+ 2 long đền vuông D24-50x50x3/Zn</v>
          </cell>
          <cell r="D73" t="str">
            <v>bộ</v>
          </cell>
          <cell r="E73" t="str">
            <v>B2</v>
          </cell>
          <cell r="F73">
            <v>50</v>
          </cell>
          <cell r="G73" t="str">
            <v>x</v>
          </cell>
          <cell r="J73" t="str">
            <v>B22700</v>
          </cell>
        </row>
        <row r="74">
          <cell r="A74" t="str">
            <v>B22750</v>
          </cell>
          <cell r="B74">
            <v>0</v>
          </cell>
          <cell r="C74" t="str">
            <v>Boulon 22x750+ 2 long đền vuông D24-50x50x3/Zn</v>
          </cell>
          <cell r="D74" t="str">
            <v>bộ</v>
          </cell>
          <cell r="E74" t="str">
            <v>B2</v>
          </cell>
          <cell r="F74">
            <v>50</v>
          </cell>
          <cell r="G74" t="str">
            <v>x</v>
          </cell>
          <cell r="J74" t="str">
            <v>B22750</v>
          </cell>
        </row>
        <row r="75">
          <cell r="A75" t="str">
            <v>B22800</v>
          </cell>
          <cell r="B75">
            <v>0</v>
          </cell>
          <cell r="C75" t="str">
            <v>Boulon 22x800+ 2 long đền vuông D24-50x50x3/Zn</v>
          </cell>
          <cell r="D75" t="str">
            <v>bộ</v>
          </cell>
          <cell r="E75" t="str">
            <v>B2</v>
          </cell>
          <cell r="F75">
            <v>50</v>
          </cell>
          <cell r="G75" t="str">
            <v>x</v>
          </cell>
          <cell r="J75" t="str">
            <v>B22800</v>
          </cell>
        </row>
        <row r="76">
          <cell r="A76" t="str">
            <v>B22850</v>
          </cell>
          <cell r="B76">
            <v>0</v>
          </cell>
          <cell r="C76" t="str">
            <v>Boulon 22x850+ 2 long đền vuông D24-50x50x3/Zn</v>
          </cell>
          <cell r="D76" t="str">
            <v>bộ</v>
          </cell>
          <cell r="E76" t="str">
            <v>B2</v>
          </cell>
          <cell r="F76">
            <v>50</v>
          </cell>
          <cell r="G76" t="str">
            <v>x</v>
          </cell>
          <cell r="J76" t="str">
            <v>B22850</v>
          </cell>
        </row>
        <row r="77">
          <cell r="A77" t="str">
            <v>B221000</v>
          </cell>
          <cell r="B77">
            <v>0</v>
          </cell>
          <cell r="C77" t="str">
            <v>Boulon 22x1000+ 2 long đền vuông D24-50x50x3/Zn</v>
          </cell>
          <cell r="D77" t="str">
            <v>bộ</v>
          </cell>
          <cell r="E77" t="str">
            <v>B2</v>
          </cell>
          <cell r="F77">
            <v>50</v>
          </cell>
          <cell r="G77" t="str">
            <v>x</v>
          </cell>
          <cell r="J77" t="str">
            <v>B221000</v>
          </cell>
        </row>
        <row r="78">
          <cell r="A78" t="str">
            <v>B22500C</v>
          </cell>
          <cell r="B78">
            <v>0</v>
          </cell>
          <cell r="C78" t="str">
            <v>Boulon 22x500/150 chẻ đuôi cá + 2 long đền vuông D24-50x50x3/Zn</v>
          </cell>
          <cell r="D78" t="str">
            <v>bộ</v>
          </cell>
          <cell r="E78" t="str">
            <v>B2</v>
          </cell>
          <cell r="F78">
            <v>50</v>
          </cell>
          <cell r="G78" t="str">
            <v>x</v>
          </cell>
          <cell r="J78" t="str">
            <v>B22500C</v>
          </cell>
        </row>
        <row r="79">
          <cell r="A79" t="str">
            <v>B30800</v>
          </cell>
          <cell r="B79">
            <v>0</v>
          </cell>
          <cell r="C79" t="str">
            <v>Boulon 30x800+ 2 long đền vuông D18-50x50x3/Zn</v>
          </cell>
          <cell r="D79" t="str">
            <v>bộ</v>
          </cell>
          <cell r="E79" t="str">
            <v>B3</v>
          </cell>
          <cell r="F79">
            <v>50</v>
          </cell>
          <cell r="G79" t="str">
            <v>x</v>
          </cell>
          <cell r="J79" t="str">
            <v>B30800</v>
          </cell>
        </row>
        <row r="80">
          <cell r="A80" t="str">
            <v>B301000</v>
          </cell>
          <cell r="B80">
            <v>0</v>
          </cell>
          <cell r="C80" t="str">
            <v>Boulon 30x1000+ 2 long đền vuông D18-50x50x3/Zn</v>
          </cell>
          <cell r="D80" t="str">
            <v>bộ</v>
          </cell>
          <cell r="E80" t="str">
            <v>B3</v>
          </cell>
          <cell r="F80">
            <v>50</v>
          </cell>
          <cell r="G80" t="str">
            <v>x</v>
          </cell>
          <cell r="J80" t="str">
            <v>B301000</v>
          </cell>
        </row>
        <row r="81">
          <cell r="A81" t="str">
            <v>BM16230</v>
          </cell>
          <cell r="B81">
            <v>0</v>
          </cell>
          <cell r="C81" t="str">
            <v>Boulon mắt 16x230+ 2 long đền vuông D18-50x50x3/Zn</v>
          </cell>
          <cell r="D81" t="str">
            <v>bộ</v>
          </cell>
          <cell r="E81" t="str">
            <v>BM</v>
          </cell>
          <cell r="F81">
            <v>50</v>
          </cell>
          <cell r="G81" t="str">
            <v>x</v>
          </cell>
          <cell r="J81" t="str">
            <v>BM16230</v>
          </cell>
        </row>
        <row r="82">
          <cell r="A82" t="str">
            <v>BM16250</v>
          </cell>
          <cell r="B82">
            <v>0</v>
          </cell>
          <cell r="C82" t="str">
            <v>Boulon mắt 16x250+ 2 long đền vuông D18-50x50x3/Zn</v>
          </cell>
          <cell r="D82" t="str">
            <v>bộ</v>
          </cell>
          <cell r="E82" t="str">
            <v>BM</v>
          </cell>
          <cell r="F82">
            <v>50</v>
          </cell>
          <cell r="G82" t="str">
            <v>x</v>
          </cell>
          <cell r="J82" t="str">
            <v>BM16250</v>
          </cell>
        </row>
        <row r="83">
          <cell r="A83" t="str">
            <v>BM16300</v>
          </cell>
          <cell r="B83">
            <v>0</v>
          </cell>
          <cell r="C83" t="str">
            <v>Boulon mắt 16x300+ 2 long đền vuông D18-50x50x3/Zn</v>
          </cell>
          <cell r="D83" t="str">
            <v>bộ</v>
          </cell>
          <cell r="E83" t="str">
            <v>BM</v>
          </cell>
          <cell r="F83">
            <v>50</v>
          </cell>
          <cell r="G83" t="str">
            <v>x</v>
          </cell>
          <cell r="J83" t="str">
            <v>BM16300</v>
          </cell>
        </row>
        <row r="84">
          <cell r="A84" t="str">
            <v>BM16350</v>
          </cell>
          <cell r="B84">
            <v>0</v>
          </cell>
          <cell r="C84" t="str">
            <v>Boulon mắt 16x350+ 2 long đền vuông D18-50x50x3/Zn</v>
          </cell>
          <cell r="D84" t="str">
            <v>bộ</v>
          </cell>
          <cell r="E84" t="str">
            <v>BM</v>
          </cell>
          <cell r="F84">
            <v>50</v>
          </cell>
          <cell r="G84" t="str">
            <v>x</v>
          </cell>
          <cell r="J84" t="str">
            <v>BM16350</v>
          </cell>
        </row>
        <row r="85">
          <cell r="A85" t="str">
            <v>BMOC16250</v>
          </cell>
          <cell r="B85">
            <v>0</v>
          </cell>
          <cell r="C85" t="str">
            <v>Boulon móc 16x250+ long đền vuông D18-50x50x3/Zn</v>
          </cell>
          <cell r="D85" t="str">
            <v>bộ</v>
          </cell>
          <cell r="E85" t="str">
            <v>BM</v>
          </cell>
          <cell r="F85">
            <v>50</v>
          </cell>
          <cell r="G85" t="str">
            <v>x</v>
          </cell>
          <cell r="J85" t="str">
            <v>BMOC16250</v>
          </cell>
        </row>
        <row r="86">
          <cell r="A86" t="str">
            <v>BMOC16300</v>
          </cell>
          <cell r="B86">
            <v>0</v>
          </cell>
          <cell r="C86" t="str">
            <v>Boulon móc 16x300+ long đền vuông D18-50x50x3/Zn</v>
          </cell>
          <cell r="D86" t="str">
            <v>bộ</v>
          </cell>
          <cell r="E86" t="str">
            <v>BM</v>
          </cell>
          <cell r="F86">
            <v>50</v>
          </cell>
          <cell r="G86" t="str">
            <v>x</v>
          </cell>
          <cell r="J86" t="str">
            <v>BMOC16300</v>
          </cell>
        </row>
        <row r="87">
          <cell r="A87" t="str">
            <v>BulonVRS + ĐO</v>
          </cell>
          <cell r="B87">
            <v>0</v>
          </cell>
          <cell r="C87" t="str">
            <v>Boulon 16x500VRS + đai ốc mắt + 2 long đền vuông D18-50x50x3/Zn</v>
          </cell>
          <cell r="D87" t="str">
            <v>bộ</v>
          </cell>
          <cell r="E87" t="str">
            <v>Bu</v>
          </cell>
          <cell r="F87">
            <v>50</v>
          </cell>
          <cell r="G87" t="str">
            <v>x</v>
          </cell>
          <cell r="J87" t="str">
            <v>BulonVRS + ĐO</v>
          </cell>
        </row>
        <row r="88">
          <cell r="A88" t="str">
            <v>LD tron</v>
          </cell>
          <cell r="B88">
            <v>0</v>
          </cell>
          <cell r="C88" t="str">
            <v>Long đền tròn 12-14-16-18</v>
          </cell>
          <cell r="D88" t="str">
            <v>cái</v>
          </cell>
          <cell r="E88" t="str">
            <v>LD</v>
          </cell>
          <cell r="F88">
            <v>50</v>
          </cell>
          <cell r="G88" t="str">
            <v>x</v>
          </cell>
          <cell r="J88" t="str">
            <v>LD tron</v>
          </cell>
        </row>
        <row r="89">
          <cell r="A89" t="str">
            <v>LD 40</v>
          </cell>
          <cell r="B89">
            <v>0</v>
          </cell>
          <cell r="C89" t="str">
            <v>Long đền vuông 14-22 (50x50x3)</v>
          </cell>
          <cell r="D89" t="str">
            <v>cái</v>
          </cell>
          <cell r="E89" t="str">
            <v>LD</v>
          </cell>
          <cell r="F89">
            <v>50</v>
          </cell>
          <cell r="G89" t="str">
            <v>x</v>
          </cell>
          <cell r="J89" t="str">
            <v>LD 40</v>
          </cell>
        </row>
        <row r="90">
          <cell r="A90" t="str">
            <v>LD 60</v>
          </cell>
          <cell r="B90">
            <v>0</v>
          </cell>
          <cell r="C90" t="str">
            <v>Long đền vuông 18-24 (60x60x6)</v>
          </cell>
          <cell r="D90" t="str">
            <v>cái</v>
          </cell>
          <cell r="E90" t="str">
            <v>LD</v>
          </cell>
          <cell r="F90">
            <v>50</v>
          </cell>
          <cell r="G90" t="str">
            <v>x</v>
          </cell>
          <cell r="J90" t="str">
            <v>LD 60</v>
          </cell>
        </row>
        <row r="91">
          <cell r="A91" t="str">
            <v>BATLI</v>
          </cell>
          <cell r="B91">
            <v>0</v>
          </cell>
          <cell r="C91" t="str">
            <v>Bass LI bắt FCO</v>
          </cell>
          <cell r="D91" t="str">
            <v>Bộ</v>
          </cell>
          <cell r="E91" t="str">
            <v>BA</v>
          </cell>
          <cell r="F91">
            <v>50</v>
          </cell>
          <cell r="G91" t="str">
            <v>x</v>
          </cell>
          <cell r="J91" t="str">
            <v>BATLI</v>
          </cell>
        </row>
        <row r="92">
          <cell r="A92" t="str">
            <v>BATLIA</v>
          </cell>
          <cell r="B92">
            <v>0</v>
          </cell>
          <cell r="C92" t="str">
            <v>Bass LI bắt LA</v>
          </cell>
          <cell r="D92" t="str">
            <v>Bộ</v>
          </cell>
          <cell r="E92" t="str">
            <v>BA</v>
          </cell>
          <cell r="F92">
            <v>50</v>
          </cell>
          <cell r="G92" t="str">
            <v>x</v>
          </cell>
          <cell r="J92" t="str">
            <v>BATLIA</v>
          </cell>
        </row>
        <row r="93">
          <cell r="A93" t="str">
            <v>BATLL</v>
          </cell>
          <cell r="B93">
            <v>0</v>
          </cell>
          <cell r="C93" t="str">
            <v>Bass LL bắt FCO, LA</v>
          </cell>
          <cell r="D93" t="str">
            <v>bộ</v>
          </cell>
          <cell r="E93" t="str">
            <v>BA</v>
          </cell>
          <cell r="F93">
            <v>50</v>
          </cell>
          <cell r="G93" t="str">
            <v>x</v>
          </cell>
          <cell r="J93" t="str">
            <v>BATLL</v>
          </cell>
        </row>
        <row r="94">
          <cell r="A94" t="str">
            <v>CT25</v>
          </cell>
          <cell r="B94" t="str">
            <v>04.5142</v>
          </cell>
          <cell r="C94" t="str">
            <v>Cừ tràm 2,5m</v>
          </cell>
          <cell r="D94" t="str">
            <v>cây</v>
          </cell>
          <cell r="E94" t="str">
            <v>CT</v>
          </cell>
          <cell r="F94">
            <v>50</v>
          </cell>
          <cell r="G94" t="str">
            <v>x</v>
          </cell>
          <cell r="J94" t="str">
            <v>CT25</v>
          </cell>
        </row>
        <row r="95">
          <cell r="A95" t="str">
            <v>CT3</v>
          </cell>
          <cell r="B95" t="str">
            <v>04.5142</v>
          </cell>
          <cell r="C95" t="str">
            <v>Cừ tràm 3m</v>
          </cell>
          <cell r="D95" t="str">
            <v>cây</v>
          </cell>
          <cell r="E95" t="str">
            <v>CT</v>
          </cell>
          <cell r="F95">
            <v>50</v>
          </cell>
          <cell r="G95" t="str">
            <v>x</v>
          </cell>
          <cell r="J95" t="str">
            <v>CT3</v>
          </cell>
        </row>
        <row r="96">
          <cell r="A96" t="str">
            <v>cong 1</v>
          </cell>
          <cell r="B96" t="str">
            <v>04.5142</v>
          </cell>
          <cell r="C96" t="str">
            <v>Cong D1000x1000mm</v>
          </cell>
          <cell r="D96" t="str">
            <v>cái</v>
          </cell>
          <cell r="E96" t="str">
            <v>co</v>
          </cell>
          <cell r="F96">
            <v>50</v>
          </cell>
          <cell r="G96" t="str">
            <v>x</v>
          </cell>
          <cell r="J96" t="str">
            <v>cong 1</v>
          </cell>
        </row>
        <row r="97">
          <cell r="A97" t="str">
            <v>cong 2</v>
          </cell>
          <cell r="B97" t="str">
            <v>04.5142</v>
          </cell>
          <cell r="C97" t="str">
            <v>Cong D1000x400mm</v>
          </cell>
          <cell r="D97" t="str">
            <v>cái</v>
          </cell>
          <cell r="E97" t="str">
            <v>co</v>
          </cell>
          <cell r="F97">
            <v>50</v>
          </cell>
          <cell r="G97" t="str">
            <v>x</v>
          </cell>
          <cell r="J97" t="str">
            <v>cong 2</v>
          </cell>
        </row>
        <row r="98">
          <cell r="A98" t="str">
            <v>CT5</v>
          </cell>
          <cell r="B98" t="str">
            <v>04.5142</v>
          </cell>
          <cell r="C98" t="str">
            <v>Cừ tràm 5m</v>
          </cell>
          <cell r="D98" t="str">
            <v>cây</v>
          </cell>
          <cell r="E98" t="str">
            <v>CT</v>
          </cell>
          <cell r="F98">
            <v>50</v>
          </cell>
          <cell r="G98" t="str">
            <v>x</v>
          </cell>
          <cell r="J98" t="str">
            <v>CT5</v>
          </cell>
        </row>
        <row r="99">
          <cell r="A99" t="str">
            <v>MongTB</v>
          </cell>
          <cell r="B99">
            <v>0</v>
          </cell>
          <cell r="C99" t="str">
            <v>Móng đặt tủ bù (0,2x0,2x0,4)x4 móng</v>
          </cell>
          <cell r="D99" t="str">
            <v>Trọn bộ</v>
          </cell>
          <cell r="E99" t="str">
            <v>Mo</v>
          </cell>
          <cell r="F99">
            <v>50</v>
          </cell>
          <cell r="G99" t="str">
            <v>x</v>
          </cell>
          <cell r="J99" t="str">
            <v>MongTB</v>
          </cell>
        </row>
        <row r="100">
          <cell r="A100" t="str">
            <v>M11</v>
          </cell>
          <cell r="B100">
            <v>0</v>
          </cell>
          <cell r="C100" t="str">
            <v>Cáp đồng trần M11mm2</v>
          </cell>
          <cell r="D100" t="str">
            <v>kg</v>
          </cell>
          <cell r="E100" t="str">
            <v>M1</v>
          </cell>
          <cell r="F100">
            <v>12</v>
          </cell>
          <cell r="G100" t="str">
            <v>x</v>
          </cell>
          <cell r="J100" t="str">
            <v>M11</v>
          </cell>
        </row>
        <row r="101">
          <cell r="A101" t="str">
            <v>M22</v>
          </cell>
          <cell r="B101">
            <v>0</v>
          </cell>
          <cell r="C101" t="str">
            <v>Cáp đồng trần M22mm2</v>
          </cell>
          <cell r="D101" t="str">
            <v>kg</v>
          </cell>
          <cell r="E101" t="str">
            <v>M2</v>
          </cell>
          <cell r="F101">
            <v>12</v>
          </cell>
          <cell r="G101" t="str">
            <v>x</v>
          </cell>
          <cell r="J101" t="str">
            <v>M22</v>
          </cell>
        </row>
        <row r="102">
          <cell r="A102" t="str">
            <v>M25</v>
          </cell>
          <cell r="B102">
            <v>0</v>
          </cell>
          <cell r="C102" t="str">
            <v>Cáp đồng trần M25mm2</v>
          </cell>
          <cell r="D102" t="str">
            <v>kg</v>
          </cell>
          <cell r="E102" t="str">
            <v>M2</v>
          </cell>
          <cell r="F102">
            <v>12</v>
          </cell>
          <cell r="G102" t="str">
            <v>x</v>
          </cell>
          <cell r="J102" t="str">
            <v>M25</v>
          </cell>
        </row>
        <row r="103">
          <cell r="A103" t="str">
            <v>M38</v>
          </cell>
          <cell r="B103">
            <v>0</v>
          </cell>
          <cell r="C103" t="str">
            <v>Cáp đồng trần M38mm2</v>
          </cell>
          <cell r="D103" t="str">
            <v>kg</v>
          </cell>
          <cell r="E103" t="str">
            <v>M3</v>
          </cell>
          <cell r="F103">
            <v>12</v>
          </cell>
          <cell r="G103" t="str">
            <v>x</v>
          </cell>
          <cell r="J103" t="str">
            <v>M38</v>
          </cell>
        </row>
        <row r="104">
          <cell r="A104" t="str">
            <v>MTBU</v>
          </cell>
          <cell r="B104">
            <v>0</v>
          </cell>
          <cell r="C104" t="str">
            <v>Bộ móng tủ bù 0,2x0,2x0,4x4móng</v>
          </cell>
          <cell r="D104" t="str">
            <v>trọn bộ</v>
          </cell>
          <cell r="E104" t="str">
            <v>MT</v>
          </cell>
          <cell r="F104">
            <v>50</v>
          </cell>
          <cell r="G104" t="str">
            <v>x</v>
          </cell>
          <cell r="J104" t="str">
            <v>MTBU</v>
          </cell>
        </row>
        <row r="105">
          <cell r="A105" t="str">
            <v>M50</v>
          </cell>
          <cell r="B105">
            <v>0</v>
          </cell>
          <cell r="C105" t="str">
            <v>Cáp đồng trần M50mm2</v>
          </cell>
          <cell r="D105" t="str">
            <v>kg</v>
          </cell>
          <cell r="E105" t="str">
            <v>M5</v>
          </cell>
          <cell r="F105">
            <v>12</v>
          </cell>
          <cell r="G105" t="str">
            <v>x</v>
          </cell>
          <cell r="J105" t="str">
            <v>M50</v>
          </cell>
        </row>
        <row r="106">
          <cell r="A106" t="str">
            <v>XLPE22</v>
          </cell>
          <cell r="B106">
            <v>0</v>
          </cell>
          <cell r="C106" t="str">
            <v>Cáp 24KV C/XLPE/PVC 22mm2</v>
          </cell>
          <cell r="D106" t="str">
            <v>mét</v>
          </cell>
          <cell r="E106" t="str">
            <v>XL</v>
          </cell>
          <cell r="F106">
            <v>10</v>
          </cell>
          <cell r="G106" t="str">
            <v>x</v>
          </cell>
          <cell r="J106" t="str">
            <v>XLPE22</v>
          </cell>
        </row>
        <row r="107">
          <cell r="A107" t="str">
            <v>XLPE25</v>
          </cell>
          <cell r="B107">
            <v>0</v>
          </cell>
          <cell r="C107" t="str">
            <v>Cáp 24KV CX-25mm2</v>
          </cell>
          <cell r="D107" t="str">
            <v>mét</v>
          </cell>
          <cell r="E107" t="str">
            <v>XL</v>
          </cell>
          <cell r="F107">
            <v>10</v>
          </cell>
          <cell r="G107" t="str">
            <v>x</v>
          </cell>
          <cell r="J107" t="str">
            <v>XLPE25</v>
          </cell>
        </row>
        <row r="108">
          <cell r="A108" t="str">
            <v>XLPE35</v>
          </cell>
          <cell r="B108">
            <v>0</v>
          </cell>
          <cell r="C108" t="str">
            <v>Cáp 24KV C/XLPE/PVC 35mm2</v>
          </cell>
          <cell r="D108" t="str">
            <v>mét</v>
          </cell>
          <cell r="E108" t="str">
            <v>XL</v>
          </cell>
          <cell r="F108">
            <v>10</v>
          </cell>
          <cell r="G108" t="str">
            <v>x</v>
          </cell>
          <cell r="J108" t="str">
            <v>XLPE35</v>
          </cell>
        </row>
        <row r="109">
          <cell r="A109" t="str">
            <v>XLPE50</v>
          </cell>
          <cell r="B109">
            <v>0</v>
          </cell>
          <cell r="C109" t="str">
            <v>Cáp 24KV C/XLPE/PVC 50mm2</v>
          </cell>
          <cell r="D109" t="str">
            <v>mét</v>
          </cell>
          <cell r="E109" t="str">
            <v>XL</v>
          </cell>
          <cell r="F109">
            <v>10</v>
          </cell>
          <cell r="G109" t="str">
            <v>x</v>
          </cell>
          <cell r="J109" t="str">
            <v>XLPE50</v>
          </cell>
        </row>
        <row r="110">
          <cell r="A110" t="str">
            <v>XLPE70</v>
          </cell>
          <cell r="B110">
            <v>0</v>
          </cell>
          <cell r="C110" t="str">
            <v>Cáp 24KV C/XLPE/PVC 70mm2</v>
          </cell>
          <cell r="D110" t="str">
            <v>mét</v>
          </cell>
          <cell r="E110" t="str">
            <v>XL</v>
          </cell>
          <cell r="F110">
            <v>10</v>
          </cell>
          <cell r="G110" t="str">
            <v>x</v>
          </cell>
          <cell r="J110" t="str">
            <v>XLPE70</v>
          </cell>
        </row>
        <row r="111">
          <cell r="A111" t="str">
            <v>XLPE95</v>
          </cell>
          <cell r="B111">
            <v>0</v>
          </cell>
          <cell r="C111" t="str">
            <v>Cáp 24KV C/XLPE/PVC 95mm2</v>
          </cell>
          <cell r="D111" t="str">
            <v>mét</v>
          </cell>
          <cell r="E111" t="str">
            <v>XL</v>
          </cell>
          <cell r="F111">
            <v>10</v>
          </cell>
          <cell r="G111" t="str">
            <v>x</v>
          </cell>
          <cell r="J111" t="str">
            <v>XLPE95</v>
          </cell>
        </row>
        <row r="112">
          <cell r="A112" t="str">
            <v>XLPE120</v>
          </cell>
          <cell r="B112">
            <v>0</v>
          </cell>
          <cell r="C112" t="str">
            <v>Cáp 24KV C/XLPE/PVC 120mm2</v>
          </cell>
          <cell r="D112" t="str">
            <v>mét</v>
          </cell>
          <cell r="E112" t="str">
            <v>XL</v>
          </cell>
          <cell r="F112">
            <v>10</v>
          </cell>
          <cell r="G112" t="str">
            <v>x</v>
          </cell>
          <cell r="J112" t="str">
            <v>XLPE120</v>
          </cell>
        </row>
        <row r="113">
          <cell r="A113" t="str">
            <v>XLPE150</v>
          </cell>
          <cell r="B113">
            <v>0</v>
          </cell>
          <cell r="C113" t="str">
            <v>Cáp 24KV C/XLPE/PVC 150mm2</v>
          </cell>
          <cell r="D113" t="str">
            <v>mét</v>
          </cell>
          <cell r="E113" t="str">
            <v>XL</v>
          </cell>
          <cell r="F113">
            <v>10</v>
          </cell>
          <cell r="G113" t="str">
            <v>x</v>
          </cell>
          <cell r="J113" t="str">
            <v>XLPE150</v>
          </cell>
        </row>
        <row r="114">
          <cell r="A114" t="str">
            <v>XLPE185</v>
          </cell>
          <cell r="B114">
            <v>0</v>
          </cell>
          <cell r="C114" t="str">
            <v>Cáp 24KV C/XLPE/PVC 185mm2</v>
          </cell>
          <cell r="D114" t="str">
            <v>mét</v>
          </cell>
          <cell r="E114" t="str">
            <v>XL</v>
          </cell>
          <cell r="F114">
            <v>10</v>
          </cell>
          <cell r="G114" t="str">
            <v>x</v>
          </cell>
          <cell r="J114" t="str">
            <v>XLPE185</v>
          </cell>
        </row>
        <row r="115">
          <cell r="A115" t="str">
            <v>XLPE240</v>
          </cell>
          <cell r="B115">
            <v>0</v>
          </cell>
          <cell r="C115" t="str">
            <v>Cáp 24KV C/XLPE/PVC 240mm2</v>
          </cell>
          <cell r="D115" t="str">
            <v>mét</v>
          </cell>
          <cell r="E115" t="str">
            <v>XL</v>
          </cell>
          <cell r="F115">
            <v>10</v>
          </cell>
          <cell r="G115" t="str">
            <v>x</v>
          </cell>
          <cell r="J115" t="str">
            <v>XLPE240</v>
          </cell>
        </row>
        <row r="116">
          <cell r="A116" t="str">
            <v>XLPE250</v>
          </cell>
          <cell r="B116">
            <v>0</v>
          </cell>
          <cell r="C116" t="str">
            <v>Cáp 24KV C/XLPE/PVC 250mm2</v>
          </cell>
          <cell r="D116" t="str">
            <v>mét</v>
          </cell>
          <cell r="E116" t="str">
            <v>XL</v>
          </cell>
          <cell r="F116">
            <v>10</v>
          </cell>
          <cell r="G116" t="str">
            <v>x</v>
          </cell>
          <cell r="J116" t="str">
            <v>XLPE250</v>
          </cell>
        </row>
        <row r="117">
          <cell r="A117" t="str">
            <v>XLPE25A</v>
          </cell>
          <cell r="B117">
            <v>0</v>
          </cell>
          <cell r="C117" t="str">
            <v>Cáp 24KV A/XLPE/PVC 25mm2</v>
          </cell>
          <cell r="D117" t="str">
            <v>mét</v>
          </cell>
          <cell r="E117" t="str">
            <v>XL</v>
          </cell>
          <cell r="F117">
            <v>15</v>
          </cell>
          <cell r="G117" t="str">
            <v>x</v>
          </cell>
          <cell r="J117" t="str">
            <v>XLPE25A</v>
          </cell>
        </row>
        <row r="118">
          <cell r="A118" t="str">
            <v>XLPE35A</v>
          </cell>
          <cell r="B118">
            <v>0</v>
          </cell>
          <cell r="C118" t="str">
            <v>Cáp 24KV A/XLPE/PVC 35mm2</v>
          </cell>
          <cell r="D118" t="str">
            <v>mét</v>
          </cell>
          <cell r="E118" t="str">
            <v>XL</v>
          </cell>
          <cell r="F118">
            <v>15</v>
          </cell>
          <cell r="G118" t="str">
            <v>x</v>
          </cell>
          <cell r="J118" t="str">
            <v>XLPE35A</v>
          </cell>
        </row>
        <row r="119">
          <cell r="A119" t="str">
            <v>XLPE50A</v>
          </cell>
          <cell r="B119">
            <v>0</v>
          </cell>
          <cell r="C119" t="str">
            <v>Cáp 24KV A/XLPE/PVC 50mm2</v>
          </cell>
          <cell r="D119" t="str">
            <v>mét</v>
          </cell>
          <cell r="E119" t="str">
            <v>XL</v>
          </cell>
          <cell r="F119">
            <v>15</v>
          </cell>
          <cell r="G119" t="str">
            <v>x</v>
          </cell>
          <cell r="J119" t="str">
            <v>XLPE50A</v>
          </cell>
        </row>
        <row r="120">
          <cell r="A120" t="str">
            <v>XLPE70A</v>
          </cell>
          <cell r="B120">
            <v>0</v>
          </cell>
          <cell r="C120" t="str">
            <v>Cáp 24KV A/XLPE/PVC 70mm2</v>
          </cell>
          <cell r="D120" t="str">
            <v>mét</v>
          </cell>
          <cell r="E120" t="str">
            <v>XL</v>
          </cell>
          <cell r="F120">
            <v>15</v>
          </cell>
          <cell r="G120" t="str">
            <v>x</v>
          </cell>
          <cell r="J120" t="str">
            <v>XLPE70A</v>
          </cell>
        </row>
        <row r="121">
          <cell r="A121" t="str">
            <v>XLPE95A</v>
          </cell>
          <cell r="B121">
            <v>0</v>
          </cell>
          <cell r="C121" t="str">
            <v>Cáp 24KV A/XLPE/PVC 95mm2</v>
          </cell>
          <cell r="D121" t="str">
            <v>mét</v>
          </cell>
          <cell r="E121" t="str">
            <v>XL</v>
          </cell>
          <cell r="F121">
            <v>15</v>
          </cell>
          <cell r="G121" t="str">
            <v>x</v>
          </cell>
          <cell r="J121" t="str">
            <v>XLPE95A</v>
          </cell>
        </row>
        <row r="122">
          <cell r="A122" t="str">
            <v>XLPE120A</v>
          </cell>
          <cell r="B122">
            <v>0</v>
          </cell>
          <cell r="C122" t="str">
            <v>Cáp 24KV A/XLPE/PVC 120mm2</v>
          </cell>
          <cell r="D122" t="str">
            <v>mét</v>
          </cell>
          <cell r="E122" t="str">
            <v>XL</v>
          </cell>
          <cell r="F122">
            <v>15</v>
          </cell>
          <cell r="G122" t="str">
            <v>x</v>
          </cell>
          <cell r="J122" t="str">
            <v>XLPE120A</v>
          </cell>
        </row>
        <row r="123">
          <cell r="A123" t="str">
            <v>XLPE150A</v>
          </cell>
          <cell r="B123">
            <v>0</v>
          </cell>
          <cell r="C123" t="str">
            <v>Cáp 24KV A/XLPE/PVC 150mm2</v>
          </cell>
          <cell r="D123" t="str">
            <v>mét</v>
          </cell>
          <cell r="E123" t="str">
            <v>XL</v>
          </cell>
          <cell r="F123">
            <v>15</v>
          </cell>
          <cell r="G123" t="str">
            <v>x</v>
          </cell>
          <cell r="J123" t="str">
            <v>XLPE150A</v>
          </cell>
        </row>
        <row r="124">
          <cell r="A124" t="str">
            <v>XLPE185A</v>
          </cell>
          <cell r="B124">
            <v>0</v>
          </cell>
          <cell r="C124" t="str">
            <v>Cáp 24KV A/XLPE/PVC 185mm2</v>
          </cell>
          <cell r="D124" t="str">
            <v>mét</v>
          </cell>
          <cell r="E124" t="str">
            <v>XL</v>
          </cell>
          <cell r="F124">
            <v>15</v>
          </cell>
          <cell r="G124" t="str">
            <v>x</v>
          </cell>
          <cell r="J124" t="str">
            <v>XLPE185A</v>
          </cell>
        </row>
        <row r="125">
          <cell r="A125" t="str">
            <v>XLPE240A</v>
          </cell>
          <cell r="B125">
            <v>0</v>
          </cell>
          <cell r="C125" t="str">
            <v>Cáp 24KV A/XLPE/PVC 240mm2</v>
          </cell>
          <cell r="D125" t="str">
            <v>mét</v>
          </cell>
          <cell r="E125" t="str">
            <v>XL</v>
          </cell>
          <cell r="F125">
            <v>15</v>
          </cell>
          <cell r="G125" t="str">
            <v>x</v>
          </cell>
          <cell r="J125" t="str">
            <v>XLPE240A</v>
          </cell>
        </row>
        <row r="126">
          <cell r="A126" t="str">
            <v>XLPE211HT</v>
          </cell>
          <cell r="B126">
            <v>0</v>
          </cell>
          <cell r="C126" t="str">
            <v>Cáp C/XLPE/PVC -0.6/1kV-2x11mm2</v>
          </cell>
          <cell r="D126" t="str">
            <v>mét</v>
          </cell>
          <cell r="E126" t="str">
            <v>XL</v>
          </cell>
          <cell r="F126">
            <v>14</v>
          </cell>
          <cell r="G126" t="str">
            <v>x</v>
          </cell>
          <cell r="J126" t="str">
            <v>XLPE211HT</v>
          </cell>
        </row>
        <row r="127">
          <cell r="A127" t="str">
            <v>XLPE216HT</v>
          </cell>
          <cell r="B127">
            <v>0</v>
          </cell>
          <cell r="C127" t="str">
            <v>Cáp C/XLPE/PVC -0.6/1kV-2x16mm2</v>
          </cell>
          <cell r="D127" t="str">
            <v>mét</v>
          </cell>
          <cell r="E127" t="str">
            <v>XL</v>
          </cell>
          <cell r="F127">
            <v>14</v>
          </cell>
          <cell r="G127" t="str">
            <v>x</v>
          </cell>
          <cell r="J127" t="str">
            <v>XLPE216HT</v>
          </cell>
        </row>
        <row r="128">
          <cell r="A128" t="str">
            <v>XLPE316HT</v>
          </cell>
          <cell r="B128">
            <v>0</v>
          </cell>
          <cell r="C128" t="str">
            <v>Cáp C/XLPE/PVC -0.6/1kV-3x16mm2</v>
          </cell>
          <cell r="D128" t="str">
            <v>mét</v>
          </cell>
          <cell r="E128" t="str">
            <v>XL</v>
          </cell>
          <cell r="F128">
            <v>14</v>
          </cell>
          <cell r="G128" t="str">
            <v>x</v>
          </cell>
          <cell r="J128" t="str">
            <v>XLPE316HT</v>
          </cell>
        </row>
        <row r="129">
          <cell r="A129" t="str">
            <v>XLPE350HT</v>
          </cell>
          <cell r="B129">
            <v>0</v>
          </cell>
          <cell r="C129" t="str">
            <v>Cáp C/XLPE/PVC -0.6/1kV-3x50mm2</v>
          </cell>
          <cell r="D129" t="str">
            <v>mét</v>
          </cell>
          <cell r="E129" t="str">
            <v>XL</v>
          </cell>
          <cell r="F129">
            <v>14</v>
          </cell>
          <cell r="G129" t="str">
            <v>x</v>
          </cell>
          <cell r="J129" t="str">
            <v>XLPE350HT</v>
          </cell>
        </row>
        <row r="130">
          <cell r="A130" t="str">
            <v>XLPE416HT</v>
          </cell>
          <cell r="B130">
            <v>0</v>
          </cell>
          <cell r="C130" t="str">
            <v>Cáp C/XLPE/PVC -0.6/1kV-4x16mm2</v>
          </cell>
          <cell r="D130" t="str">
            <v>mét</v>
          </cell>
          <cell r="E130" t="str">
            <v>XL</v>
          </cell>
          <cell r="F130">
            <v>14</v>
          </cell>
          <cell r="G130" t="str">
            <v>x</v>
          </cell>
          <cell r="J130" t="str">
            <v>XLPE416HT</v>
          </cell>
        </row>
        <row r="131">
          <cell r="A131" t="str">
            <v>XLPE316+10HT</v>
          </cell>
          <cell r="B131">
            <v>0</v>
          </cell>
          <cell r="C131" t="str">
            <v>Cáp C/XLPE/PVC -0.6/1kV-3x16+10mm2</v>
          </cell>
          <cell r="D131" t="str">
            <v>mét</v>
          </cell>
          <cell r="E131" t="str">
            <v>XL</v>
          </cell>
          <cell r="F131">
            <v>14</v>
          </cell>
          <cell r="G131" t="str">
            <v>x</v>
          </cell>
          <cell r="J131" t="str">
            <v>XLPE316+10HT</v>
          </cell>
        </row>
        <row r="132">
          <cell r="A132" t="str">
            <v>XLPE350+35HT</v>
          </cell>
          <cell r="B132">
            <v>0</v>
          </cell>
          <cell r="C132" t="str">
            <v>Cáp C/XLPE/PVC -0.6/1kV-3x50+35mm2</v>
          </cell>
          <cell r="D132" t="str">
            <v>mét</v>
          </cell>
          <cell r="E132" t="str">
            <v>XL</v>
          </cell>
          <cell r="F132">
            <v>14</v>
          </cell>
          <cell r="G132" t="str">
            <v>x</v>
          </cell>
          <cell r="J132" t="str">
            <v>XLPE350+35HT</v>
          </cell>
        </row>
        <row r="133">
          <cell r="A133" t="str">
            <v>XLPE370+50HT</v>
          </cell>
          <cell r="B133">
            <v>0</v>
          </cell>
          <cell r="C133" t="str">
            <v>Cáp C/XLPE/PVC -0.6/1kV-3x70+50mm2</v>
          </cell>
          <cell r="D133" t="str">
            <v>mét</v>
          </cell>
          <cell r="E133" t="str">
            <v>XL</v>
          </cell>
          <cell r="F133">
            <v>14</v>
          </cell>
          <cell r="G133" t="str">
            <v>x</v>
          </cell>
          <cell r="J133" t="str">
            <v>XLPE370+50HT</v>
          </cell>
        </row>
        <row r="134">
          <cell r="A134" t="str">
            <v>XLPE395+50HT</v>
          </cell>
          <cell r="B134">
            <v>0</v>
          </cell>
          <cell r="C134" t="str">
            <v>Cáp C/XLPE/PVC -0.6/1kV-3x95+50mm2</v>
          </cell>
          <cell r="D134" t="str">
            <v>mét</v>
          </cell>
          <cell r="E134" t="str">
            <v>XL</v>
          </cell>
          <cell r="F134">
            <v>14</v>
          </cell>
          <cell r="G134" t="str">
            <v>x</v>
          </cell>
          <cell r="J134" t="str">
            <v>XLPE395+50HT</v>
          </cell>
        </row>
        <row r="135">
          <cell r="A135" t="str">
            <v>XLPE3120+70HT</v>
          </cell>
          <cell r="B135">
            <v>0</v>
          </cell>
          <cell r="C135" t="str">
            <v>Cáp C/XLPE/PVC -0.6/1kV-3x120+70mm2</v>
          </cell>
          <cell r="D135" t="str">
            <v>mét</v>
          </cell>
          <cell r="E135" t="str">
            <v>XL</v>
          </cell>
          <cell r="F135">
            <v>14</v>
          </cell>
          <cell r="G135" t="str">
            <v>x</v>
          </cell>
          <cell r="J135" t="str">
            <v>XLPE3120+70HT</v>
          </cell>
        </row>
        <row r="136">
          <cell r="A136" t="str">
            <v>XLPE3150+95HT</v>
          </cell>
          <cell r="B136">
            <v>0</v>
          </cell>
          <cell r="C136" t="str">
            <v>Cáp C/XLPE/PVC -0.6/1kV-3x150+95mm2</v>
          </cell>
          <cell r="D136" t="str">
            <v>mét</v>
          </cell>
          <cell r="E136" t="str">
            <v>XL</v>
          </cell>
          <cell r="F136">
            <v>14</v>
          </cell>
          <cell r="G136" t="str">
            <v>x</v>
          </cell>
          <cell r="J136" t="str">
            <v>XLPE3150+95HT</v>
          </cell>
        </row>
        <row r="137">
          <cell r="A137" t="str">
            <v>XLPE3185+120HT</v>
          </cell>
          <cell r="B137">
            <v>0</v>
          </cell>
          <cell r="C137" t="str">
            <v>Cáp C/XLPE/PVC -0.6/1kV-3x185+120mm2</v>
          </cell>
          <cell r="D137" t="str">
            <v>mét</v>
          </cell>
          <cell r="E137" t="str">
            <v>XL</v>
          </cell>
          <cell r="F137">
            <v>14</v>
          </cell>
          <cell r="G137" t="str">
            <v>x</v>
          </cell>
          <cell r="J137" t="str">
            <v>XLPE3185+120HT</v>
          </cell>
        </row>
        <row r="138">
          <cell r="A138" t="str">
            <v>XLPE350+35DHT</v>
          </cell>
          <cell r="B138">
            <v>0</v>
          </cell>
          <cell r="C138" t="str">
            <v>Cáp C/XLPE/DSTA/PVC -0.6/1kV-3x50+35mm2</v>
          </cell>
          <cell r="D138" t="str">
            <v>mét</v>
          </cell>
          <cell r="E138" t="str">
            <v>XL</v>
          </cell>
          <cell r="F138">
            <v>14</v>
          </cell>
          <cell r="G138" t="str">
            <v>x</v>
          </cell>
          <cell r="J138" t="str">
            <v>XLPE350+35DHT</v>
          </cell>
        </row>
        <row r="139">
          <cell r="A139" t="str">
            <v>XLPE370+35DHT</v>
          </cell>
          <cell r="B139">
            <v>0</v>
          </cell>
          <cell r="C139" t="str">
            <v>Cáp C/XLPE/DSTA/PVC -0.6/1kV-3x70+35mm2</v>
          </cell>
          <cell r="D139" t="str">
            <v>mét</v>
          </cell>
          <cell r="E139" t="str">
            <v>XL</v>
          </cell>
          <cell r="F139">
            <v>14</v>
          </cell>
          <cell r="G139" t="str">
            <v>x</v>
          </cell>
          <cell r="J139" t="str">
            <v>XLPE370+35DHT</v>
          </cell>
        </row>
        <row r="140">
          <cell r="A140" t="str">
            <v>XLPE325D</v>
          </cell>
          <cell r="B140">
            <v>0</v>
          </cell>
          <cell r="C140" t="str">
            <v>Cáp 24kV C/XLPE/DSTA/PVC3x25</v>
          </cell>
          <cell r="D140" t="str">
            <v>mét</v>
          </cell>
          <cell r="E140" t="str">
            <v>XL</v>
          </cell>
          <cell r="F140">
            <v>14</v>
          </cell>
          <cell r="G140" t="str">
            <v>x</v>
          </cell>
          <cell r="J140" t="str">
            <v>XLPE325D</v>
          </cell>
        </row>
        <row r="141">
          <cell r="A141" t="str">
            <v>XLPE350D</v>
          </cell>
          <cell r="B141">
            <v>0</v>
          </cell>
          <cell r="C141" t="str">
            <v>Cáp 24kV C/XLPE/DSTA/PVC3x50</v>
          </cell>
          <cell r="D141" t="str">
            <v>mét</v>
          </cell>
          <cell r="E141" t="str">
            <v>XL</v>
          </cell>
          <cell r="F141">
            <v>14</v>
          </cell>
          <cell r="G141" t="str">
            <v>x</v>
          </cell>
          <cell r="J141" t="str">
            <v>XLPE350D</v>
          </cell>
        </row>
        <row r="142">
          <cell r="A142" t="str">
            <v>XLPE370D</v>
          </cell>
          <cell r="B142">
            <v>0</v>
          </cell>
          <cell r="C142" t="str">
            <v>Cáp 24kV C/XLPE/DSTA/PVC3x70mm2</v>
          </cell>
          <cell r="D142" t="str">
            <v>mét</v>
          </cell>
          <cell r="E142" t="str">
            <v>XL</v>
          </cell>
          <cell r="F142">
            <v>14</v>
          </cell>
          <cell r="G142" t="str">
            <v>x</v>
          </cell>
          <cell r="J142" t="str">
            <v>XLPE370D</v>
          </cell>
        </row>
        <row r="143">
          <cell r="A143" t="str">
            <v>XLPE395D</v>
          </cell>
          <cell r="B143">
            <v>0</v>
          </cell>
          <cell r="C143" t="str">
            <v>Cáp 24kV C/XLPE/DSTA/PVC3x95mm2</v>
          </cell>
          <cell r="D143" t="str">
            <v>mét</v>
          </cell>
          <cell r="E143" t="str">
            <v>XL</v>
          </cell>
          <cell r="F143">
            <v>14</v>
          </cell>
          <cell r="G143" t="str">
            <v>x</v>
          </cell>
          <cell r="J143" t="str">
            <v>XLPE395D</v>
          </cell>
        </row>
        <row r="144">
          <cell r="A144" t="str">
            <v>XLPE3120D</v>
          </cell>
          <cell r="B144">
            <v>0</v>
          </cell>
          <cell r="C144" t="str">
            <v>Cáp 24kV C/XLPE/DSTA/PVC3x120mm2</v>
          </cell>
          <cell r="D144" t="str">
            <v>mét</v>
          </cell>
          <cell r="E144" t="str">
            <v>XL</v>
          </cell>
          <cell r="F144">
            <v>14</v>
          </cell>
          <cell r="G144" t="str">
            <v>x</v>
          </cell>
          <cell r="J144" t="str">
            <v>XLPE3120D</v>
          </cell>
        </row>
        <row r="145">
          <cell r="A145" t="str">
            <v>XLPE3150D</v>
          </cell>
          <cell r="B145">
            <v>0</v>
          </cell>
          <cell r="C145" t="str">
            <v>Cáp 24kV C/XLPE/DSTA/PVC3x150mm2</v>
          </cell>
          <cell r="D145" t="str">
            <v>mét</v>
          </cell>
          <cell r="E145" t="str">
            <v>XL</v>
          </cell>
          <cell r="F145">
            <v>14</v>
          </cell>
          <cell r="G145" t="str">
            <v>x</v>
          </cell>
          <cell r="J145" t="str">
            <v>XLPE3150D</v>
          </cell>
        </row>
        <row r="146">
          <cell r="A146" t="str">
            <v>XLPE3185D</v>
          </cell>
          <cell r="B146">
            <v>0</v>
          </cell>
          <cell r="C146" t="str">
            <v>Cáp 24kV C/XLPE/DSTA/PVC3x185mm2</v>
          </cell>
          <cell r="D146" t="str">
            <v>mét</v>
          </cell>
          <cell r="E146" t="str">
            <v>XL</v>
          </cell>
          <cell r="F146">
            <v>14</v>
          </cell>
          <cell r="G146" t="str">
            <v>x</v>
          </cell>
          <cell r="J146" t="str">
            <v>XLPE3185D</v>
          </cell>
        </row>
        <row r="147">
          <cell r="A147" t="str">
            <v>XLPE3240D</v>
          </cell>
          <cell r="B147">
            <v>0</v>
          </cell>
          <cell r="C147" t="str">
            <v>Cáp 24kV C/XLPE/DSTA/PVC3x240mm2</v>
          </cell>
          <cell r="D147" t="str">
            <v>mét</v>
          </cell>
          <cell r="E147" t="str">
            <v>XL</v>
          </cell>
          <cell r="F147">
            <v>14</v>
          </cell>
          <cell r="G147" t="str">
            <v>x</v>
          </cell>
          <cell r="J147" t="str">
            <v>XLPE3240D</v>
          </cell>
        </row>
        <row r="148">
          <cell r="A148" t="str">
            <v>XLPE200HT</v>
          </cell>
          <cell r="B148">
            <v>0</v>
          </cell>
          <cell r="C148" t="str">
            <v>Cáp 0,6/1KV C/XLPE/PVC 200mm2</v>
          </cell>
          <cell r="D148" t="str">
            <v>mét</v>
          </cell>
          <cell r="E148" t="str">
            <v>XL</v>
          </cell>
          <cell r="F148">
            <v>14</v>
          </cell>
          <cell r="G148" t="str">
            <v>x</v>
          </cell>
          <cell r="J148" t="str">
            <v>XLPE200HT</v>
          </cell>
        </row>
        <row r="149">
          <cell r="A149" t="str">
            <v>XLPE240HT</v>
          </cell>
          <cell r="B149">
            <v>0</v>
          </cell>
          <cell r="C149" t="str">
            <v>Cáp 0,6/1KV C/XLPE/PVC 240mm2</v>
          </cell>
          <cell r="D149" t="str">
            <v>mét</v>
          </cell>
          <cell r="E149" t="str">
            <v>XL</v>
          </cell>
          <cell r="F149">
            <v>14</v>
          </cell>
          <cell r="G149" t="str">
            <v>x</v>
          </cell>
          <cell r="J149" t="str">
            <v>XLPE240HT</v>
          </cell>
        </row>
        <row r="150">
          <cell r="A150" t="str">
            <v>XLPE250HT</v>
          </cell>
          <cell r="B150">
            <v>0</v>
          </cell>
          <cell r="C150" t="str">
            <v>Cáp 0,6/1KV C/XLPE/PVC 250mm2</v>
          </cell>
          <cell r="D150" t="str">
            <v>mét</v>
          </cell>
          <cell r="E150" t="str">
            <v>XL</v>
          </cell>
          <cell r="F150">
            <v>14</v>
          </cell>
          <cell r="G150" t="str">
            <v>x</v>
          </cell>
          <cell r="J150" t="str">
            <v>XLPE250HT</v>
          </cell>
        </row>
        <row r="151">
          <cell r="A151" t="str">
            <v>XLPE300HT</v>
          </cell>
          <cell r="B151">
            <v>0</v>
          </cell>
          <cell r="C151" t="str">
            <v>Cáp 0,6/1KV C/XLPE/PVC 300mm2</v>
          </cell>
          <cell r="D151" t="str">
            <v>mét</v>
          </cell>
          <cell r="E151" t="str">
            <v>XL</v>
          </cell>
          <cell r="F151">
            <v>14</v>
          </cell>
          <cell r="G151" t="str">
            <v>x</v>
          </cell>
          <cell r="J151" t="str">
            <v>XLPE300HT</v>
          </cell>
        </row>
        <row r="152">
          <cell r="A152" t="str">
            <v>ACKP35</v>
          </cell>
          <cell r="B152">
            <v>0</v>
          </cell>
          <cell r="C152" t="str">
            <v>Cáp nhôm lõi thép ACKP-35/6,2</v>
          </cell>
          <cell r="D152" t="str">
            <v>kg</v>
          </cell>
          <cell r="E152" t="str">
            <v>AC</v>
          </cell>
          <cell r="F152">
            <v>15</v>
          </cell>
          <cell r="G152" t="str">
            <v>x</v>
          </cell>
          <cell r="J152" t="str">
            <v>ACKP35</v>
          </cell>
        </row>
        <row r="153">
          <cell r="A153" t="str">
            <v>ACKP50</v>
          </cell>
          <cell r="B153">
            <v>0</v>
          </cell>
          <cell r="C153" t="str">
            <v>Cáp nhôm lõi thép ACKP-50/8</v>
          </cell>
          <cell r="D153" t="str">
            <v>kg</v>
          </cell>
          <cell r="E153" t="str">
            <v>AC</v>
          </cell>
          <cell r="F153">
            <v>15</v>
          </cell>
          <cell r="G153" t="str">
            <v>x</v>
          </cell>
          <cell r="J153" t="str">
            <v>ACKP50</v>
          </cell>
        </row>
        <row r="154">
          <cell r="A154" t="str">
            <v>ACKP70</v>
          </cell>
          <cell r="B154">
            <v>0</v>
          </cell>
          <cell r="C154" t="str">
            <v>Cáp nhôm lõi thép ACKP-70/11</v>
          </cell>
          <cell r="D154" t="str">
            <v>kg</v>
          </cell>
          <cell r="E154" t="str">
            <v>AC</v>
          </cell>
          <cell r="F154">
            <v>15</v>
          </cell>
          <cell r="G154" t="str">
            <v>x</v>
          </cell>
          <cell r="J154" t="str">
            <v>ACKP70</v>
          </cell>
        </row>
        <row r="155">
          <cell r="A155" t="str">
            <v>ACKP95</v>
          </cell>
          <cell r="B155">
            <v>0</v>
          </cell>
          <cell r="C155" t="str">
            <v>Cáp nhôm lõi thép ACKP-95/16</v>
          </cell>
          <cell r="D155" t="str">
            <v>kg</v>
          </cell>
          <cell r="E155" t="str">
            <v>AC</v>
          </cell>
          <cell r="F155">
            <v>15</v>
          </cell>
          <cell r="G155" t="str">
            <v>x</v>
          </cell>
          <cell r="J155" t="str">
            <v>ACKP95</v>
          </cell>
        </row>
        <row r="156">
          <cell r="A156" t="str">
            <v>ACKP120</v>
          </cell>
          <cell r="B156">
            <v>0</v>
          </cell>
          <cell r="C156" t="str">
            <v>Cáp nhôm lõi thép ACKP-120/19</v>
          </cell>
          <cell r="D156" t="str">
            <v>kg</v>
          </cell>
          <cell r="E156" t="str">
            <v>AC</v>
          </cell>
          <cell r="F156">
            <v>15</v>
          </cell>
          <cell r="G156" t="str">
            <v>x</v>
          </cell>
          <cell r="J156" t="str">
            <v>ACKP120</v>
          </cell>
        </row>
        <row r="157">
          <cell r="A157" t="str">
            <v>ACKP150</v>
          </cell>
          <cell r="B157">
            <v>0</v>
          </cell>
          <cell r="C157" t="str">
            <v>Cáp nhôm lõi thép ACKP-150/24</v>
          </cell>
          <cell r="D157" t="str">
            <v>kg</v>
          </cell>
          <cell r="E157" t="str">
            <v>AC</v>
          </cell>
          <cell r="F157">
            <v>15</v>
          </cell>
          <cell r="G157" t="str">
            <v>x</v>
          </cell>
          <cell r="J157" t="str">
            <v>ACKP150</v>
          </cell>
        </row>
        <row r="158">
          <cell r="A158" t="str">
            <v>ACKP185</v>
          </cell>
          <cell r="B158">
            <v>0</v>
          </cell>
          <cell r="C158" t="str">
            <v>Cáp nhôm lõi thép ACKP-185/29</v>
          </cell>
          <cell r="D158" t="str">
            <v>kg</v>
          </cell>
          <cell r="E158" t="str">
            <v>AC</v>
          </cell>
          <cell r="F158">
            <v>15</v>
          </cell>
          <cell r="G158" t="str">
            <v>x</v>
          </cell>
          <cell r="J158" t="str">
            <v>ACKP185</v>
          </cell>
        </row>
        <row r="159">
          <cell r="A159" t="str">
            <v>ACKP240</v>
          </cell>
          <cell r="B159">
            <v>0</v>
          </cell>
          <cell r="C159" t="str">
            <v>Cáp nhôm lõi thép ACKP-240/32</v>
          </cell>
          <cell r="D159" t="str">
            <v>kg</v>
          </cell>
          <cell r="E159" t="str">
            <v>AC</v>
          </cell>
          <cell r="F159">
            <v>15</v>
          </cell>
          <cell r="G159" t="str">
            <v>x</v>
          </cell>
          <cell r="J159" t="str">
            <v>ACKP240</v>
          </cell>
        </row>
        <row r="160">
          <cell r="A160" t="str">
            <v>ACXV150</v>
          </cell>
          <cell r="B160">
            <v>0</v>
          </cell>
          <cell r="C160" t="str">
            <v>Cáp nhôm lõi thép bọc 24KV AC/XLPE/PVC150 mm2</v>
          </cell>
          <cell r="D160" t="str">
            <v>mét</v>
          </cell>
          <cell r="E160" t="str">
            <v>AC</v>
          </cell>
          <cell r="F160">
            <v>11</v>
          </cell>
          <cell r="G160" t="str">
            <v>x</v>
          </cell>
          <cell r="J160" t="str">
            <v>ACXV150</v>
          </cell>
        </row>
        <row r="161">
          <cell r="A161" t="str">
            <v>ACXV50</v>
          </cell>
          <cell r="B161">
            <v>0</v>
          </cell>
          <cell r="C161" t="str">
            <v>Cáp 24KV ACX 50mm2</v>
          </cell>
          <cell r="D161" t="str">
            <v>mét</v>
          </cell>
          <cell r="E161" t="str">
            <v>AC</v>
          </cell>
          <cell r="F161">
            <v>11</v>
          </cell>
          <cell r="G161" t="str">
            <v>x</v>
          </cell>
          <cell r="J161" t="str">
            <v>ACXV50</v>
          </cell>
        </row>
        <row r="162">
          <cell r="A162" t="str">
            <v>AC35</v>
          </cell>
          <cell r="B162">
            <v>0</v>
          </cell>
          <cell r="C162" t="str">
            <v>Cáp nhôm lõi thép AC-35/6,2</v>
          </cell>
          <cell r="D162" t="str">
            <v>kg</v>
          </cell>
          <cell r="E162" t="str">
            <v>AC</v>
          </cell>
          <cell r="F162">
            <v>15</v>
          </cell>
          <cell r="G162" t="str">
            <v>x</v>
          </cell>
          <cell r="J162" t="str">
            <v>AC35</v>
          </cell>
        </row>
        <row r="163">
          <cell r="A163" t="str">
            <v>AC50</v>
          </cell>
          <cell r="B163">
            <v>0</v>
          </cell>
          <cell r="C163" t="str">
            <v>Cáp nhôm lõi thép AC-50/8</v>
          </cell>
          <cell r="D163" t="str">
            <v>kg</v>
          </cell>
          <cell r="E163" t="str">
            <v>AC</v>
          </cell>
          <cell r="F163">
            <v>15</v>
          </cell>
          <cell r="G163" t="str">
            <v>x</v>
          </cell>
          <cell r="J163" t="str">
            <v>AC50</v>
          </cell>
        </row>
        <row r="164">
          <cell r="A164" t="str">
            <v>AC70</v>
          </cell>
          <cell r="B164">
            <v>0</v>
          </cell>
          <cell r="C164" t="str">
            <v>Cáp nhôm lõi thép AC-70/11</v>
          </cell>
          <cell r="D164" t="str">
            <v>kg</v>
          </cell>
          <cell r="E164" t="str">
            <v>AC</v>
          </cell>
          <cell r="F164">
            <v>15</v>
          </cell>
          <cell r="G164" t="str">
            <v>x</v>
          </cell>
          <cell r="J164" t="str">
            <v>AC70</v>
          </cell>
        </row>
        <row r="165">
          <cell r="A165" t="str">
            <v>AC95</v>
          </cell>
          <cell r="B165">
            <v>0</v>
          </cell>
          <cell r="C165" t="str">
            <v>Cáp nhôm lõi thép AC-95/16</v>
          </cell>
          <cell r="D165" t="str">
            <v>kg</v>
          </cell>
          <cell r="E165" t="str">
            <v>AC</v>
          </cell>
          <cell r="F165">
            <v>15</v>
          </cell>
          <cell r="G165" t="str">
            <v>x</v>
          </cell>
          <cell r="J165" t="str">
            <v>AC95</v>
          </cell>
        </row>
        <row r="166">
          <cell r="A166" t="str">
            <v>AC120</v>
          </cell>
          <cell r="B166">
            <v>0</v>
          </cell>
          <cell r="C166" t="str">
            <v>Cáp nhôm lõi thép AC-120/19</v>
          </cell>
          <cell r="D166" t="str">
            <v>kg</v>
          </cell>
          <cell r="E166" t="str">
            <v>AC</v>
          </cell>
          <cell r="F166">
            <v>15</v>
          </cell>
          <cell r="G166" t="str">
            <v>x</v>
          </cell>
          <cell r="J166" t="str">
            <v>AC120</v>
          </cell>
        </row>
        <row r="167">
          <cell r="A167" t="str">
            <v>AC150</v>
          </cell>
          <cell r="B167">
            <v>0</v>
          </cell>
          <cell r="C167" t="str">
            <v>Cáp nhôm lõi thép AC-150/24</v>
          </cell>
          <cell r="D167" t="str">
            <v>kg</v>
          </cell>
          <cell r="E167" t="str">
            <v>AC</v>
          </cell>
          <cell r="F167">
            <v>15</v>
          </cell>
          <cell r="G167" t="str">
            <v>x</v>
          </cell>
          <cell r="J167" t="str">
            <v>AC150</v>
          </cell>
        </row>
        <row r="168">
          <cell r="A168" t="str">
            <v>AC185</v>
          </cell>
          <cell r="B168">
            <v>0</v>
          </cell>
          <cell r="C168" t="str">
            <v>Cáp nhôm lõi thép AC-185/29</v>
          </cell>
          <cell r="D168" t="str">
            <v>kg</v>
          </cell>
          <cell r="E168" t="str">
            <v>AC</v>
          </cell>
          <cell r="F168">
            <v>15</v>
          </cell>
          <cell r="G168" t="str">
            <v>x</v>
          </cell>
          <cell r="J168" t="str">
            <v>AC185</v>
          </cell>
        </row>
        <row r="169">
          <cell r="A169" t="str">
            <v>AC240</v>
          </cell>
          <cell r="B169">
            <v>0</v>
          </cell>
          <cell r="C169" t="str">
            <v>Cáp nhôm lõi thép AC-240/39</v>
          </cell>
          <cell r="D169" t="str">
            <v>kg</v>
          </cell>
          <cell r="E169" t="str">
            <v>AC</v>
          </cell>
          <cell r="F169">
            <v>15</v>
          </cell>
          <cell r="G169" t="str">
            <v>x</v>
          </cell>
          <cell r="J169" t="str">
            <v>AC240</v>
          </cell>
        </row>
        <row r="170">
          <cell r="A170" t="str">
            <v>av35</v>
          </cell>
          <cell r="B170">
            <v>0</v>
          </cell>
          <cell r="C170" t="str">
            <v>Cáp nhôm bọc AV35</v>
          </cell>
          <cell r="D170" t="str">
            <v>mét</v>
          </cell>
          <cell r="E170" t="str">
            <v>av</v>
          </cell>
          <cell r="F170">
            <v>14</v>
          </cell>
          <cell r="G170" t="str">
            <v>x</v>
          </cell>
          <cell r="J170" t="str">
            <v>av35</v>
          </cell>
        </row>
        <row r="171">
          <cell r="A171" t="str">
            <v>av50</v>
          </cell>
          <cell r="B171">
            <v>0</v>
          </cell>
          <cell r="C171" t="str">
            <v>Cáp nhôm bọc AV50</v>
          </cell>
          <cell r="D171" t="str">
            <v>mét</v>
          </cell>
          <cell r="E171" t="str">
            <v>av</v>
          </cell>
          <cell r="F171">
            <v>14</v>
          </cell>
          <cell r="G171" t="str">
            <v>x</v>
          </cell>
          <cell r="J171" t="str">
            <v>av50</v>
          </cell>
        </row>
        <row r="172">
          <cell r="A172" t="str">
            <v>av70</v>
          </cell>
          <cell r="B172">
            <v>0</v>
          </cell>
          <cell r="C172" t="str">
            <v>Cáp nhôm bọc AV70</v>
          </cell>
          <cell r="D172" t="str">
            <v>mét</v>
          </cell>
          <cell r="E172" t="str">
            <v>av</v>
          </cell>
          <cell r="F172">
            <v>14</v>
          </cell>
          <cell r="G172" t="str">
            <v>x</v>
          </cell>
          <cell r="J172" t="str">
            <v>av70</v>
          </cell>
        </row>
        <row r="173">
          <cell r="A173" t="str">
            <v>av95</v>
          </cell>
          <cell r="B173">
            <v>0</v>
          </cell>
          <cell r="C173" t="str">
            <v>Cáp nhôm bọc AV95</v>
          </cell>
          <cell r="D173" t="str">
            <v>mét</v>
          </cell>
          <cell r="E173" t="str">
            <v>av</v>
          </cell>
          <cell r="F173">
            <v>14</v>
          </cell>
          <cell r="G173" t="str">
            <v>x</v>
          </cell>
          <cell r="J173" t="str">
            <v>av95</v>
          </cell>
        </row>
        <row r="174">
          <cell r="A174" t="str">
            <v>av120</v>
          </cell>
          <cell r="B174">
            <v>0</v>
          </cell>
          <cell r="C174" t="str">
            <v>Cáp nhôm bọc AV120</v>
          </cell>
          <cell r="D174" t="str">
            <v>mét</v>
          </cell>
          <cell r="E174" t="str">
            <v>av</v>
          </cell>
          <cell r="F174">
            <v>14</v>
          </cell>
          <cell r="G174" t="str">
            <v>x</v>
          </cell>
          <cell r="J174" t="str">
            <v>av120</v>
          </cell>
        </row>
        <row r="175">
          <cell r="A175" t="str">
            <v>av150</v>
          </cell>
          <cell r="B175">
            <v>0</v>
          </cell>
          <cell r="C175" t="str">
            <v>Cáp nhôm bọc AV150</v>
          </cell>
          <cell r="D175" t="str">
            <v>mét</v>
          </cell>
          <cell r="E175" t="str">
            <v>av</v>
          </cell>
          <cell r="F175">
            <v>14</v>
          </cell>
          <cell r="G175" t="str">
            <v>x</v>
          </cell>
          <cell r="J175" t="str">
            <v>av150</v>
          </cell>
        </row>
        <row r="176">
          <cell r="A176" t="str">
            <v>av185</v>
          </cell>
          <cell r="B176">
            <v>0</v>
          </cell>
          <cell r="C176" t="str">
            <v>Cáp nhôm bọc AV185</v>
          </cell>
          <cell r="D176" t="str">
            <v>mét</v>
          </cell>
          <cell r="E176" t="str">
            <v>av</v>
          </cell>
          <cell r="F176">
            <v>14</v>
          </cell>
          <cell r="G176" t="str">
            <v>x</v>
          </cell>
          <cell r="J176" t="str">
            <v>av185</v>
          </cell>
        </row>
        <row r="177">
          <cell r="A177" t="str">
            <v>av240</v>
          </cell>
          <cell r="B177">
            <v>0</v>
          </cell>
          <cell r="C177" t="str">
            <v>Cáp nhôm bọc AV240</v>
          </cell>
          <cell r="D177" t="str">
            <v>mét</v>
          </cell>
          <cell r="E177" t="str">
            <v>av</v>
          </cell>
          <cell r="F177">
            <v>14</v>
          </cell>
          <cell r="G177" t="str">
            <v>x</v>
          </cell>
          <cell r="J177" t="str">
            <v>av240</v>
          </cell>
        </row>
        <row r="178">
          <cell r="A178" t="str">
            <v>av300</v>
          </cell>
          <cell r="B178">
            <v>0</v>
          </cell>
          <cell r="C178" t="str">
            <v>Cáp nhôm bọc AV300</v>
          </cell>
          <cell r="D178" t="str">
            <v>mét</v>
          </cell>
          <cell r="E178" t="str">
            <v>av</v>
          </cell>
          <cell r="F178">
            <v>14</v>
          </cell>
          <cell r="G178" t="str">
            <v>x</v>
          </cell>
          <cell r="J178" t="str">
            <v>av300</v>
          </cell>
        </row>
        <row r="179">
          <cell r="A179" t="str">
            <v>ABC3x50</v>
          </cell>
          <cell r="B179">
            <v>0</v>
          </cell>
          <cell r="C179" t="str">
            <v>Cáp nhôm ABC 3x50mm2</v>
          </cell>
          <cell r="D179" t="str">
            <v>mét</v>
          </cell>
          <cell r="E179" t="str">
            <v>AB</v>
          </cell>
          <cell r="F179">
            <v>14</v>
          </cell>
          <cell r="G179" t="str">
            <v>x</v>
          </cell>
          <cell r="J179" t="str">
            <v>ABC3x50</v>
          </cell>
        </row>
        <row r="180">
          <cell r="A180" t="str">
            <v>ABC3x70</v>
          </cell>
          <cell r="B180">
            <v>0</v>
          </cell>
          <cell r="C180" t="str">
            <v>Cáp nhôm ABC 3x70mm2</v>
          </cell>
          <cell r="D180" t="str">
            <v>mét</v>
          </cell>
          <cell r="E180" t="str">
            <v>AB</v>
          </cell>
          <cell r="F180">
            <v>14</v>
          </cell>
          <cell r="G180" t="str">
            <v>x</v>
          </cell>
          <cell r="J180" t="str">
            <v>ABC3x70</v>
          </cell>
        </row>
        <row r="181">
          <cell r="A181" t="str">
            <v>ABC4x50</v>
          </cell>
          <cell r="B181">
            <v>0</v>
          </cell>
          <cell r="C181" t="str">
            <v>Cáp nhôm ABC 4x50mm2</v>
          </cell>
          <cell r="D181" t="str">
            <v>mét</v>
          </cell>
          <cell r="E181" t="str">
            <v>AB</v>
          </cell>
          <cell r="F181">
            <v>14</v>
          </cell>
          <cell r="G181" t="str">
            <v>x</v>
          </cell>
          <cell r="J181" t="str">
            <v>ABC4x50</v>
          </cell>
        </row>
        <row r="182">
          <cell r="A182" t="str">
            <v>ABC4x70</v>
          </cell>
          <cell r="B182">
            <v>0</v>
          </cell>
          <cell r="C182" t="str">
            <v>Cáp nhôm ABC 4x70mm2</v>
          </cell>
          <cell r="D182" t="str">
            <v>mét</v>
          </cell>
          <cell r="E182" t="str">
            <v>AB</v>
          </cell>
          <cell r="F182">
            <v>14</v>
          </cell>
          <cell r="G182" t="str">
            <v>x</v>
          </cell>
          <cell r="J182" t="str">
            <v>ABC4x70</v>
          </cell>
        </row>
        <row r="183">
          <cell r="A183" t="str">
            <v>ABC3x95</v>
          </cell>
          <cell r="B183">
            <v>0</v>
          </cell>
          <cell r="C183" t="str">
            <v>Cáp nhôm ABC 3x95mm2</v>
          </cell>
          <cell r="D183" t="str">
            <v>mét</v>
          </cell>
          <cell r="E183" t="str">
            <v>AB</v>
          </cell>
          <cell r="F183">
            <v>14</v>
          </cell>
          <cell r="G183" t="str">
            <v>x</v>
          </cell>
          <cell r="J183" t="str">
            <v>ABC3x95</v>
          </cell>
        </row>
        <row r="184">
          <cell r="A184" t="str">
            <v>ABC4x95</v>
          </cell>
          <cell r="B184">
            <v>0</v>
          </cell>
          <cell r="C184" t="str">
            <v>Cáp nhôm ABC 4x95mm2</v>
          </cell>
          <cell r="D184" t="str">
            <v>mét</v>
          </cell>
          <cell r="E184" t="str">
            <v>AB</v>
          </cell>
          <cell r="F184">
            <v>14</v>
          </cell>
          <cell r="G184" t="str">
            <v>x</v>
          </cell>
          <cell r="J184" t="str">
            <v>ABC4x95</v>
          </cell>
        </row>
        <row r="185">
          <cell r="A185" t="str">
            <v>ABC4x120</v>
          </cell>
          <cell r="B185">
            <v>0</v>
          </cell>
          <cell r="C185" t="str">
            <v>Cáp nhôm ABC 4x120mm2</v>
          </cell>
          <cell r="D185" t="str">
            <v>mét</v>
          </cell>
          <cell r="E185" t="str">
            <v>AB</v>
          </cell>
          <cell r="F185">
            <v>14</v>
          </cell>
          <cell r="G185" t="str">
            <v>x</v>
          </cell>
          <cell r="J185" t="str">
            <v>ABC4x120</v>
          </cell>
        </row>
        <row r="186">
          <cell r="A186" t="str">
            <v>ABC4x150</v>
          </cell>
          <cell r="B186">
            <v>0</v>
          </cell>
          <cell r="C186" t="str">
            <v>Cáp nhôm ABC 4x150mm2</v>
          </cell>
          <cell r="D186" t="str">
            <v>mét</v>
          </cell>
          <cell r="E186" t="str">
            <v>AB</v>
          </cell>
          <cell r="F186">
            <v>14</v>
          </cell>
          <cell r="G186" t="str">
            <v>x</v>
          </cell>
          <cell r="J186" t="str">
            <v>ABC4x150</v>
          </cell>
        </row>
        <row r="187">
          <cell r="A187" t="str">
            <v>CVV2x2,5</v>
          </cell>
          <cell r="B187" t="str">
            <v>03.1401</v>
          </cell>
          <cell r="C187" t="str">
            <v xml:space="preserve">Cáp CVV 2x2,5mm2  </v>
          </cell>
          <cell r="D187" t="str">
            <v>mét</v>
          </cell>
          <cell r="E187" t="str">
            <v>CV</v>
          </cell>
          <cell r="F187">
            <v>9</v>
          </cell>
          <cell r="G187" t="str">
            <v>x</v>
          </cell>
          <cell r="J187" t="str">
            <v>CVV2x2,5</v>
          </cell>
        </row>
        <row r="188">
          <cell r="A188" t="str">
            <v>CVV316</v>
          </cell>
          <cell r="B188" t="str">
            <v>03.1401</v>
          </cell>
          <cell r="C188" t="str">
            <v>Cáp CVV 3x16mm2</v>
          </cell>
          <cell r="D188" t="str">
            <v>mét</v>
          </cell>
          <cell r="E188" t="str">
            <v>CV</v>
          </cell>
          <cell r="F188">
            <v>9</v>
          </cell>
          <cell r="G188" t="str">
            <v>x</v>
          </cell>
          <cell r="J188" t="str">
            <v>CVV316</v>
          </cell>
        </row>
        <row r="189">
          <cell r="A189" t="str">
            <v>CVV4X2,5</v>
          </cell>
          <cell r="B189" t="str">
            <v>03.1401</v>
          </cell>
          <cell r="C189" t="str">
            <v xml:space="preserve">Cáp CVV 4x2,5mm2  </v>
          </cell>
          <cell r="D189" t="str">
            <v>mét</v>
          </cell>
          <cell r="E189" t="str">
            <v>CV</v>
          </cell>
          <cell r="F189">
            <v>9</v>
          </cell>
          <cell r="G189" t="str">
            <v>x</v>
          </cell>
          <cell r="J189" t="str">
            <v>CVV4X2,5</v>
          </cell>
        </row>
        <row r="190">
          <cell r="A190" t="str">
            <v>M5M</v>
          </cell>
          <cell r="B190">
            <v>0</v>
          </cell>
          <cell r="C190" t="str">
            <v>Dây đồng trần mềm dẹt</v>
          </cell>
          <cell r="D190" t="str">
            <v>mét</v>
          </cell>
          <cell r="E190" t="str">
            <v>M5</v>
          </cell>
          <cell r="F190">
            <v>50</v>
          </cell>
          <cell r="G190" t="str">
            <v>x</v>
          </cell>
          <cell r="J190" t="str">
            <v>M5M</v>
          </cell>
        </row>
        <row r="191">
          <cell r="A191" t="str">
            <v>CVV4X4</v>
          </cell>
          <cell r="B191" t="str">
            <v>03.1401</v>
          </cell>
          <cell r="C191" t="str">
            <v xml:space="preserve">Cáp CVV 4x4mm2  </v>
          </cell>
          <cell r="D191" t="str">
            <v>mét</v>
          </cell>
          <cell r="E191" t="str">
            <v>CV</v>
          </cell>
          <cell r="F191">
            <v>9</v>
          </cell>
          <cell r="G191" t="str">
            <v>x</v>
          </cell>
          <cell r="J191" t="str">
            <v>CVV4X4</v>
          </cell>
        </row>
        <row r="192">
          <cell r="A192" t="str">
            <v>CV2,5</v>
          </cell>
          <cell r="B192" t="str">
            <v>04.4201</v>
          </cell>
          <cell r="C192" t="str">
            <v>Cáp đồng mềm CV2,5</v>
          </cell>
          <cell r="D192" t="str">
            <v>mét</v>
          </cell>
          <cell r="E192" t="str">
            <v>CV</v>
          </cell>
          <cell r="F192">
            <v>8</v>
          </cell>
          <cell r="G192" t="str">
            <v>x</v>
          </cell>
          <cell r="J192" t="str">
            <v>CV2,5</v>
          </cell>
        </row>
        <row r="193">
          <cell r="A193" t="str">
            <v>cv11</v>
          </cell>
          <cell r="B193" t="str">
            <v>04.4201</v>
          </cell>
          <cell r="C193" t="str">
            <v>Cáp đồng bọc CV11</v>
          </cell>
          <cell r="D193" t="str">
            <v>mét</v>
          </cell>
          <cell r="E193" t="str">
            <v>cv</v>
          </cell>
          <cell r="F193">
            <v>16</v>
          </cell>
          <cell r="G193" t="str">
            <v>x</v>
          </cell>
          <cell r="J193" t="str">
            <v>cv11</v>
          </cell>
        </row>
        <row r="194">
          <cell r="A194" t="str">
            <v>cv16</v>
          </cell>
          <cell r="B194" t="str">
            <v>04.4201</v>
          </cell>
          <cell r="C194" t="str">
            <v>Cáp đồng bọc CV16</v>
          </cell>
          <cell r="D194" t="str">
            <v>mét</v>
          </cell>
          <cell r="E194" t="str">
            <v>cv</v>
          </cell>
          <cell r="F194">
            <v>8</v>
          </cell>
          <cell r="G194" t="str">
            <v>x</v>
          </cell>
          <cell r="J194" t="str">
            <v>cv16</v>
          </cell>
        </row>
        <row r="195">
          <cell r="A195" t="str">
            <v>cv25</v>
          </cell>
          <cell r="B195">
            <v>0</v>
          </cell>
          <cell r="C195" t="str">
            <v>Cáp đồng bọc CV25</v>
          </cell>
          <cell r="D195" t="str">
            <v>mét</v>
          </cell>
          <cell r="E195" t="str">
            <v>cv</v>
          </cell>
          <cell r="F195">
            <v>8</v>
          </cell>
          <cell r="G195" t="str">
            <v>x</v>
          </cell>
          <cell r="J195" t="str">
            <v>cv25</v>
          </cell>
        </row>
        <row r="196">
          <cell r="A196" t="str">
            <v>cxv25</v>
          </cell>
          <cell r="B196">
            <v>0</v>
          </cell>
          <cell r="C196" t="str">
            <v>Cáp đồng bọc 24KV-CXV-25</v>
          </cell>
          <cell r="D196" t="str">
            <v>mét</v>
          </cell>
          <cell r="E196" t="str">
            <v>cx</v>
          </cell>
          <cell r="F196">
            <v>8</v>
          </cell>
          <cell r="G196" t="str">
            <v>x</v>
          </cell>
          <cell r="J196" t="str">
            <v>cxv25</v>
          </cell>
        </row>
        <row r="197">
          <cell r="A197" t="str">
            <v>cv35</v>
          </cell>
          <cell r="B197">
            <v>0</v>
          </cell>
          <cell r="C197" t="str">
            <v>Cáp đồng bọc CV35</v>
          </cell>
          <cell r="D197" t="str">
            <v>mét</v>
          </cell>
          <cell r="E197" t="str">
            <v>cv</v>
          </cell>
          <cell r="F197">
            <v>8</v>
          </cell>
          <cell r="G197" t="str">
            <v>x</v>
          </cell>
          <cell r="J197" t="str">
            <v>cv35</v>
          </cell>
        </row>
        <row r="198">
          <cell r="A198" t="str">
            <v>cv50</v>
          </cell>
          <cell r="B198">
            <v>0</v>
          </cell>
          <cell r="C198" t="str">
            <v>Cáp đồng bọc CV50</v>
          </cell>
          <cell r="D198" t="str">
            <v>mét</v>
          </cell>
          <cell r="E198" t="str">
            <v>cv</v>
          </cell>
          <cell r="F198">
            <v>8</v>
          </cell>
          <cell r="G198" t="str">
            <v>x</v>
          </cell>
          <cell r="J198" t="str">
            <v>cv50</v>
          </cell>
        </row>
        <row r="199">
          <cell r="A199" t="str">
            <v>cv70</v>
          </cell>
          <cell r="B199">
            <v>0</v>
          </cell>
          <cell r="C199" t="str">
            <v>Cáp đồng bọc CV70</v>
          </cell>
          <cell r="D199" t="str">
            <v>mét</v>
          </cell>
          <cell r="E199" t="str">
            <v>cv</v>
          </cell>
          <cell r="F199">
            <v>8</v>
          </cell>
          <cell r="G199" t="str">
            <v>x</v>
          </cell>
          <cell r="J199" t="str">
            <v>cv70</v>
          </cell>
        </row>
        <row r="200">
          <cell r="A200" t="str">
            <v>cv95</v>
          </cell>
          <cell r="B200">
            <v>0</v>
          </cell>
          <cell r="C200" t="str">
            <v>Cáp đồng bọc CV95</v>
          </cell>
          <cell r="D200" t="str">
            <v>mét</v>
          </cell>
          <cell r="E200" t="str">
            <v>cv</v>
          </cell>
          <cell r="F200">
            <v>8</v>
          </cell>
          <cell r="G200" t="str">
            <v>x</v>
          </cell>
          <cell r="J200" t="str">
            <v>cv95</v>
          </cell>
        </row>
        <row r="201">
          <cell r="A201" t="str">
            <v>cv120</v>
          </cell>
          <cell r="B201">
            <v>0</v>
          </cell>
          <cell r="C201" t="str">
            <v>Cáp đồng bọc CV120</v>
          </cell>
          <cell r="D201" t="str">
            <v>mét</v>
          </cell>
          <cell r="E201" t="str">
            <v>cv</v>
          </cell>
          <cell r="F201">
            <v>8</v>
          </cell>
          <cell r="G201" t="str">
            <v>x</v>
          </cell>
          <cell r="J201" t="str">
            <v>cv120</v>
          </cell>
        </row>
        <row r="202">
          <cell r="A202" t="str">
            <v>cv150</v>
          </cell>
          <cell r="B202">
            <v>0</v>
          </cell>
          <cell r="C202" t="str">
            <v>Cáp đồng bọc CV150</v>
          </cell>
          <cell r="D202" t="str">
            <v>mét</v>
          </cell>
          <cell r="E202" t="str">
            <v>cv</v>
          </cell>
          <cell r="F202">
            <v>8</v>
          </cell>
          <cell r="G202" t="str">
            <v>x</v>
          </cell>
          <cell r="J202" t="str">
            <v>cv150</v>
          </cell>
        </row>
        <row r="203">
          <cell r="A203" t="str">
            <v>cv185</v>
          </cell>
          <cell r="B203">
            <v>0</v>
          </cell>
          <cell r="C203" t="str">
            <v>Cáp đồng bọc CV185</v>
          </cell>
          <cell r="D203" t="str">
            <v>mét</v>
          </cell>
          <cell r="E203" t="str">
            <v>cv</v>
          </cell>
          <cell r="F203">
            <v>8</v>
          </cell>
          <cell r="G203" t="str">
            <v>x</v>
          </cell>
          <cell r="J203" t="str">
            <v>cv185</v>
          </cell>
        </row>
        <row r="204">
          <cell r="A204" t="str">
            <v>cv200</v>
          </cell>
          <cell r="B204">
            <v>0</v>
          </cell>
          <cell r="C204" t="str">
            <v>Cáp đồng bọc CV200</v>
          </cell>
          <cell r="D204" t="str">
            <v>mét</v>
          </cell>
          <cell r="E204" t="str">
            <v>cv</v>
          </cell>
          <cell r="F204">
            <v>8</v>
          </cell>
          <cell r="G204" t="str">
            <v>x</v>
          </cell>
          <cell r="J204" t="str">
            <v>cv200</v>
          </cell>
        </row>
        <row r="205">
          <cell r="A205" t="str">
            <v>cv240</v>
          </cell>
          <cell r="B205">
            <v>0</v>
          </cell>
          <cell r="C205" t="str">
            <v>Cáp đồng bọc CV240</v>
          </cell>
          <cell r="D205" t="str">
            <v>mét</v>
          </cell>
          <cell r="E205" t="str">
            <v>cv</v>
          </cell>
          <cell r="F205">
            <v>8</v>
          </cell>
          <cell r="G205" t="str">
            <v>x</v>
          </cell>
          <cell r="J205" t="str">
            <v>cv240</v>
          </cell>
        </row>
        <row r="206">
          <cell r="A206" t="str">
            <v>cv250</v>
          </cell>
          <cell r="B206">
            <v>0</v>
          </cell>
          <cell r="C206" t="str">
            <v>Cáp đồng bọc CV250</v>
          </cell>
          <cell r="D206" t="str">
            <v>mét</v>
          </cell>
          <cell r="E206" t="str">
            <v>cv</v>
          </cell>
          <cell r="F206">
            <v>8</v>
          </cell>
          <cell r="G206" t="str">
            <v>x</v>
          </cell>
          <cell r="J206" t="str">
            <v>cv250</v>
          </cell>
        </row>
        <row r="207">
          <cell r="A207" t="str">
            <v>cv300</v>
          </cell>
          <cell r="B207">
            <v>0</v>
          </cell>
          <cell r="C207" t="str">
            <v>Cáp đồng bọc CV300</v>
          </cell>
          <cell r="D207" t="str">
            <v>mét</v>
          </cell>
          <cell r="E207" t="str">
            <v>cv</v>
          </cell>
          <cell r="F207">
            <v>8</v>
          </cell>
          <cell r="G207" t="str">
            <v>x</v>
          </cell>
          <cell r="J207" t="str">
            <v>cv300</v>
          </cell>
        </row>
        <row r="208">
          <cell r="A208" t="str">
            <v>cv400</v>
          </cell>
          <cell r="B208">
            <v>0</v>
          </cell>
          <cell r="C208" t="str">
            <v>Cáp đồng bọc CV400</v>
          </cell>
          <cell r="D208" t="str">
            <v>mét</v>
          </cell>
          <cell r="E208" t="str">
            <v>cv</v>
          </cell>
          <cell r="F208">
            <v>8</v>
          </cell>
          <cell r="G208" t="str">
            <v>x</v>
          </cell>
          <cell r="J208" t="str">
            <v>cv400</v>
          </cell>
        </row>
        <row r="209">
          <cell r="A209" t="str">
            <v>acv35</v>
          </cell>
          <cell r="B209">
            <v>0</v>
          </cell>
          <cell r="C209" t="str">
            <v>Cáp nhôm lõi thép ACV35</v>
          </cell>
          <cell r="D209" t="str">
            <v>mét</v>
          </cell>
          <cell r="E209" t="str">
            <v>ac</v>
          </cell>
          <cell r="F209">
            <v>13</v>
          </cell>
          <cell r="G209" t="str">
            <v>x</v>
          </cell>
          <cell r="J209" t="str">
            <v>acv35</v>
          </cell>
        </row>
        <row r="210">
          <cell r="A210" t="str">
            <v>acv50</v>
          </cell>
          <cell r="B210">
            <v>0</v>
          </cell>
          <cell r="C210" t="str">
            <v>Cáp nhôm lõi thép ACV50</v>
          </cell>
          <cell r="D210" t="str">
            <v>mét</v>
          </cell>
          <cell r="E210" t="str">
            <v>ac</v>
          </cell>
          <cell r="F210">
            <v>13</v>
          </cell>
          <cell r="G210" t="str">
            <v>x</v>
          </cell>
          <cell r="J210" t="str">
            <v>acv50</v>
          </cell>
        </row>
        <row r="211">
          <cell r="A211" t="str">
            <v>acv70</v>
          </cell>
          <cell r="B211">
            <v>0</v>
          </cell>
          <cell r="C211" t="str">
            <v>Cáp nhôm lõi thép ACV70</v>
          </cell>
          <cell r="D211" t="str">
            <v>mét</v>
          </cell>
          <cell r="E211" t="str">
            <v>ac</v>
          </cell>
          <cell r="F211">
            <v>13</v>
          </cell>
          <cell r="G211" t="str">
            <v>x</v>
          </cell>
          <cell r="J211" t="str">
            <v>acv70</v>
          </cell>
        </row>
        <row r="212">
          <cell r="A212" t="str">
            <v>acv95</v>
          </cell>
          <cell r="B212">
            <v>0</v>
          </cell>
          <cell r="C212" t="str">
            <v>Cáp nhôm lõi thép ACV95</v>
          </cell>
          <cell r="D212" t="str">
            <v>mét</v>
          </cell>
          <cell r="E212" t="str">
            <v>ac</v>
          </cell>
          <cell r="F212">
            <v>13</v>
          </cell>
          <cell r="G212" t="str">
            <v>x</v>
          </cell>
          <cell r="J212" t="str">
            <v>acv95</v>
          </cell>
        </row>
        <row r="213">
          <cell r="A213" t="str">
            <v>acv120</v>
          </cell>
          <cell r="B213">
            <v>0</v>
          </cell>
          <cell r="C213" t="str">
            <v>Cáp nhôm lõi thép ACV120</v>
          </cell>
          <cell r="D213" t="str">
            <v>mét</v>
          </cell>
          <cell r="E213" t="str">
            <v>ac</v>
          </cell>
          <cell r="F213">
            <v>13</v>
          </cell>
          <cell r="G213" t="str">
            <v>x</v>
          </cell>
          <cell r="J213" t="str">
            <v>acv120</v>
          </cell>
        </row>
        <row r="214">
          <cell r="A214" t="str">
            <v>acv150</v>
          </cell>
          <cell r="B214">
            <v>0</v>
          </cell>
          <cell r="C214" t="str">
            <v>Cáp nhôm lõi thép ACV150</v>
          </cell>
          <cell r="D214" t="str">
            <v>mét</v>
          </cell>
          <cell r="E214" t="str">
            <v>ac</v>
          </cell>
          <cell r="F214">
            <v>13</v>
          </cell>
          <cell r="G214" t="str">
            <v>x</v>
          </cell>
          <cell r="J214" t="str">
            <v>acv150</v>
          </cell>
        </row>
        <row r="215">
          <cell r="A215" t="str">
            <v>acv185</v>
          </cell>
          <cell r="B215">
            <v>0</v>
          </cell>
          <cell r="C215" t="str">
            <v>Cáp nhôm lõi thép ACV185</v>
          </cell>
          <cell r="D215" t="str">
            <v>mét</v>
          </cell>
          <cell r="E215" t="str">
            <v>ac</v>
          </cell>
          <cell r="F215">
            <v>13</v>
          </cell>
          <cell r="G215" t="str">
            <v>x</v>
          </cell>
          <cell r="J215" t="str">
            <v>acv185</v>
          </cell>
        </row>
        <row r="216">
          <cell r="A216" t="str">
            <v>acv240</v>
          </cell>
          <cell r="B216">
            <v>0</v>
          </cell>
          <cell r="C216" t="str">
            <v>Cáp nhôm lõi thép ACV240</v>
          </cell>
          <cell r="D216" t="str">
            <v>mét</v>
          </cell>
          <cell r="E216" t="str">
            <v>ac</v>
          </cell>
          <cell r="F216">
            <v>13</v>
          </cell>
          <cell r="G216" t="str">
            <v>x</v>
          </cell>
          <cell r="J216" t="str">
            <v>acv240</v>
          </cell>
        </row>
        <row r="217">
          <cell r="A217" t="str">
            <v>A35</v>
          </cell>
          <cell r="B217">
            <v>0</v>
          </cell>
          <cell r="C217" t="str">
            <v>Cáp nhôm A-35</v>
          </cell>
          <cell r="D217" t="str">
            <v>kg</v>
          </cell>
          <cell r="E217" t="str">
            <v>A3</v>
          </cell>
          <cell r="F217">
            <v>14</v>
          </cell>
          <cell r="G217" t="str">
            <v>x</v>
          </cell>
          <cell r="J217" t="str">
            <v>A35</v>
          </cell>
        </row>
        <row r="218">
          <cell r="A218" t="str">
            <v>A50</v>
          </cell>
          <cell r="B218">
            <v>0</v>
          </cell>
          <cell r="C218" t="str">
            <v>Cáp nhôm A-50</v>
          </cell>
          <cell r="D218" t="str">
            <v>kg</v>
          </cell>
          <cell r="E218" t="str">
            <v>A5</v>
          </cell>
          <cell r="F218">
            <v>14</v>
          </cell>
          <cell r="G218" t="str">
            <v>x</v>
          </cell>
          <cell r="J218" t="str">
            <v>A50</v>
          </cell>
        </row>
        <row r="219">
          <cell r="A219" t="str">
            <v>A70</v>
          </cell>
          <cell r="B219">
            <v>0</v>
          </cell>
          <cell r="C219" t="str">
            <v>Cáp nhôm A-70</v>
          </cell>
          <cell r="D219" t="str">
            <v>kg</v>
          </cell>
          <cell r="E219" t="str">
            <v>A7</v>
          </cell>
          <cell r="F219">
            <v>14</v>
          </cell>
          <cell r="G219" t="str">
            <v>x</v>
          </cell>
          <cell r="J219" t="str">
            <v>A70</v>
          </cell>
        </row>
        <row r="220">
          <cell r="A220" t="str">
            <v>A95</v>
          </cell>
          <cell r="B220">
            <v>0</v>
          </cell>
          <cell r="C220" t="str">
            <v>Cáp nhôm A-95</v>
          </cell>
          <cell r="D220" t="str">
            <v>kg</v>
          </cell>
          <cell r="E220" t="str">
            <v>A9</v>
          </cell>
          <cell r="F220">
            <v>14</v>
          </cell>
          <cell r="G220" t="str">
            <v>x</v>
          </cell>
          <cell r="J220" t="str">
            <v>A95</v>
          </cell>
        </row>
        <row r="221">
          <cell r="A221" t="str">
            <v>A120</v>
          </cell>
          <cell r="B221">
            <v>0</v>
          </cell>
          <cell r="C221" t="str">
            <v>Cáp nhôm A-120</v>
          </cell>
          <cell r="D221" t="str">
            <v>kg</v>
          </cell>
          <cell r="E221" t="str">
            <v>A1</v>
          </cell>
          <cell r="F221">
            <v>14</v>
          </cell>
          <cell r="G221" t="str">
            <v>x</v>
          </cell>
          <cell r="J221" t="str">
            <v>A120</v>
          </cell>
        </row>
        <row r="222">
          <cell r="A222" t="str">
            <v>A150</v>
          </cell>
          <cell r="B222">
            <v>0</v>
          </cell>
          <cell r="C222" t="str">
            <v>Cáp nhôm A-150</v>
          </cell>
          <cell r="D222" t="str">
            <v>kg</v>
          </cell>
          <cell r="E222" t="str">
            <v>A1</v>
          </cell>
          <cell r="F222">
            <v>14</v>
          </cell>
          <cell r="G222" t="str">
            <v>x</v>
          </cell>
          <cell r="J222" t="str">
            <v>A150</v>
          </cell>
        </row>
        <row r="223">
          <cell r="A223" t="str">
            <v>A185</v>
          </cell>
          <cell r="B223">
            <v>0</v>
          </cell>
          <cell r="C223" t="str">
            <v>Cáp nhôm A-185</v>
          </cell>
          <cell r="D223" t="str">
            <v>kg</v>
          </cell>
          <cell r="E223" t="str">
            <v>A1</v>
          </cell>
          <cell r="F223">
            <v>14</v>
          </cell>
          <cell r="G223" t="str">
            <v>x</v>
          </cell>
          <cell r="J223" t="str">
            <v>A185</v>
          </cell>
        </row>
        <row r="224">
          <cell r="A224" t="str">
            <v>A240</v>
          </cell>
          <cell r="B224">
            <v>0</v>
          </cell>
          <cell r="C224" t="str">
            <v>Cáp nhôm A-240</v>
          </cell>
          <cell r="D224" t="str">
            <v>kg</v>
          </cell>
          <cell r="E224" t="str">
            <v>A2</v>
          </cell>
          <cell r="F224">
            <v>14</v>
          </cell>
          <cell r="G224" t="str">
            <v>x</v>
          </cell>
          <cell r="J224" t="str">
            <v>A240</v>
          </cell>
        </row>
        <row r="225">
          <cell r="A225" t="str">
            <v>C3/8</v>
          </cell>
          <cell r="B225">
            <v>0</v>
          </cell>
          <cell r="C225" t="str">
            <v>Cáp thép 3/8"</v>
          </cell>
          <cell r="D225" t="str">
            <v>kg</v>
          </cell>
          <cell r="E225" t="str">
            <v>C3</v>
          </cell>
          <cell r="F225">
            <v>16</v>
          </cell>
          <cell r="G225" t="str">
            <v>x</v>
          </cell>
          <cell r="J225" t="str">
            <v>C3/8</v>
          </cell>
        </row>
        <row r="226">
          <cell r="A226" t="str">
            <v>C5/8</v>
          </cell>
          <cell r="B226">
            <v>0</v>
          </cell>
          <cell r="C226" t="str">
            <v>Cáp thép 5/8"</v>
          </cell>
          <cell r="D226" t="str">
            <v>kg</v>
          </cell>
          <cell r="E226" t="str">
            <v>C5</v>
          </cell>
          <cell r="F226">
            <v>16</v>
          </cell>
          <cell r="G226" t="str">
            <v>x</v>
          </cell>
          <cell r="J226" t="str">
            <v>C5/8</v>
          </cell>
        </row>
        <row r="227">
          <cell r="A227" t="str">
            <v>CSDI</v>
          </cell>
          <cell r="B227">
            <v>0</v>
          </cell>
          <cell r="C227" t="str">
            <v>Chân sứ đỉnh thẳng dài 870mm</v>
          </cell>
          <cell r="D227" t="str">
            <v>cái</v>
          </cell>
          <cell r="E227" t="str">
            <v>CS</v>
          </cell>
          <cell r="F227">
            <v>50</v>
          </cell>
          <cell r="G227" t="str">
            <v>x</v>
          </cell>
          <cell r="J227" t="str">
            <v>CSDI</v>
          </cell>
        </row>
        <row r="228">
          <cell r="A228" t="str">
            <v>CSDG</v>
          </cell>
          <cell r="B228">
            <v>0</v>
          </cell>
          <cell r="C228" t="str">
            <v>Chân sứ đỉnh đỡ góc dài 870mm</v>
          </cell>
          <cell r="D228" t="str">
            <v>cái</v>
          </cell>
          <cell r="E228" t="str">
            <v>CS</v>
          </cell>
          <cell r="F228">
            <v>50</v>
          </cell>
          <cell r="G228" t="str">
            <v>x</v>
          </cell>
          <cell r="J228" t="str">
            <v>CSDG</v>
          </cell>
        </row>
        <row r="229">
          <cell r="A229" t="str">
            <v>CSD</v>
          </cell>
          <cell r="B229">
            <v>0</v>
          </cell>
          <cell r="C229" t="str">
            <v>Chân sứ đứng D20</v>
          </cell>
          <cell r="D229" t="str">
            <v>cái</v>
          </cell>
          <cell r="E229" t="str">
            <v>CS</v>
          </cell>
          <cell r="F229">
            <v>50</v>
          </cell>
          <cell r="G229" t="str">
            <v>x</v>
          </cell>
          <cell r="J229" t="str">
            <v>CSD</v>
          </cell>
        </row>
        <row r="230">
          <cell r="A230" t="str">
            <v>DAYA</v>
          </cell>
          <cell r="B230">
            <v>0</v>
          </cell>
          <cell r="C230" t="str">
            <v xml:space="preserve">Dây nhôm buộc </v>
          </cell>
          <cell r="D230" t="str">
            <v>kg</v>
          </cell>
          <cell r="E230" t="str">
            <v>DA</v>
          </cell>
          <cell r="F230">
            <v>50</v>
          </cell>
          <cell r="G230" t="str">
            <v>x</v>
          </cell>
          <cell r="J230" t="str">
            <v>DAYA</v>
          </cell>
        </row>
        <row r="231">
          <cell r="A231" t="str">
            <v>DAYA70</v>
          </cell>
          <cell r="B231">
            <v>0</v>
          </cell>
          <cell r="C231" t="str">
            <v>Cáp nhôm A-70: buộc cổ sứ</v>
          </cell>
          <cell r="D231" t="str">
            <v>kg</v>
          </cell>
          <cell r="E231" t="str">
            <v>DA</v>
          </cell>
          <cell r="F231">
            <v>50</v>
          </cell>
          <cell r="G231" t="str">
            <v>x</v>
          </cell>
          <cell r="J231" t="str">
            <v>DAYA70</v>
          </cell>
        </row>
        <row r="232">
          <cell r="A232" t="str">
            <v>GDFCO</v>
          </cell>
          <cell r="B232" t="str">
            <v>05.6100</v>
          </cell>
          <cell r="C232" t="str">
            <v>Giá chữ "T" lắp FCO, LA (V63x63x6)</v>
          </cell>
          <cell r="D232" t="str">
            <v>bộ</v>
          </cell>
          <cell r="E232" t="str">
            <v>GD</v>
          </cell>
          <cell r="F232">
            <v>50</v>
          </cell>
          <cell r="G232" t="str">
            <v>x</v>
          </cell>
          <cell r="J232" t="str">
            <v>GDFCO</v>
          </cell>
        </row>
        <row r="233">
          <cell r="A233" t="str">
            <v>GUFCO</v>
          </cell>
          <cell r="B233" t="str">
            <v>05.6100</v>
          </cell>
          <cell r="C233" t="str">
            <v>Giá U 80x600 lắp FCO</v>
          </cell>
          <cell r="D233" t="str">
            <v>bộ</v>
          </cell>
          <cell r="E233" t="str">
            <v>GU</v>
          </cell>
          <cell r="F233">
            <v>50</v>
          </cell>
          <cell r="G233" t="str">
            <v>x</v>
          </cell>
          <cell r="J233" t="str">
            <v>GUFCO</v>
          </cell>
        </row>
        <row r="234">
          <cell r="A234" t="str">
            <v>GIATFCO</v>
          </cell>
          <cell r="B234" t="str">
            <v>05.6001</v>
          </cell>
          <cell r="C234" t="str">
            <v>Giá chữ "T" lắp FCO, LA (V50x50x5)</v>
          </cell>
          <cell r="D234" t="str">
            <v>Kg</v>
          </cell>
          <cell r="E234" t="str">
            <v>GI</v>
          </cell>
          <cell r="F234">
            <v>50</v>
          </cell>
          <cell r="G234" t="str">
            <v>x</v>
          </cell>
          <cell r="J234" t="str">
            <v>GIATFCO</v>
          </cell>
        </row>
        <row r="235">
          <cell r="A235" t="str">
            <v>Gianoi1600</v>
          </cell>
          <cell r="B235">
            <v>0</v>
          </cell>
          <cell r="C235" t="str">
            <v>Giá nới + Thanh cái tủ CB</v>
          </cell>
          <cell r="D235" t="str">
            <v>bộ</v>
          </cell>
          <cell r="E235" t="str">
            <v>Gi</v>
          </cell>
          <cell r="F235">
            <v>50</v>
          </cell>
          <cell r="G235" t="str">
            <v>x</v>
          </cell>
          <cell r="J235" t="str">
            <v>Gianoi1600</v>
          </cell>
        </row>
        <row r="236">
          <cell r="A236" t="str">
            <v>Gianoi2500</v>
          </cell>
          <cell r="B236">
            <v>0</v>
          </cell>
          <cell r="C236" t="str">
            <v>Giá nới + Thanh cái tủ CB</v>
          </cell>
          <cell r="D236" t="str">
            <v>bộ</v>
          </cell>
          <cell r="E236" t="str">
            <v>Gi</v>
          </cell>
          <cell r="F236">
            <v>50</v>
          </cell>
          <cell r="G236" t="str">
            <v>x</v>
          </cell>
          <cell r="J236" t="str">
            <v>Gianoi2500</v>
          </cell>
        </row>
        <row r="237">
          <cell r="A237" t="str">
            <v>GianoiCB</v>
          </cell>
          <cell r="B237">
            <v>0</v>
          </cell>
          <cell r="C237" t="str">
            <v>Giá nới + Thanh cái tủ CB</v>
          </cell>
          <cell r="D237" t="str">
            <v>bộ</v>
          </cell>
          <cell r="E237" t="str">
            <v>Gi</v>
          </cell>
          <cell r="F237">
            <v>50</v>
          </cell>
          <cell r="G237" t="str">
            <v>x</v>
          </cell>
          <cell r="J237" t="str">
            <v>GianoiCB</v>
          </cell>
        </row>
        <row r="238">
          <cell r="A238" t="str">
            <v>GCST</v>
          </cell>
          <cell r="B238">
            <v>0</v>
          </cell>
          <cell r="C238" t="str">
            <v>Gia công sắt thép</v>
          </cell>
          <cell r="D238" t="str">
            <v>kg</v>
          </cell>
          <cell r="E238" t="str">
            <v>GC</v>
          </cell>
          <cell r="F238">
            <v>2000</v>
          </cell>
          <cell r="G238" t="str">
            <v>x</v>
          </cell>
          <cell r="J238" t="str">
            <v>GCST</v>
          </cell>
        </row>
        <row r="239">
          <cell r="A239" t="str">
            <v>G</v>
          </cell>
          <cell r="B239">
            <v>0</v>
          </cell>
          <cell r="C239" t="str">
            <v>Vật liệu dựng trụ</v>
          </cell>
          <cell r="D239" t="str">
            <v>trụ</v>
          </cell>
          <cell r="E239" t="str">
            <v>G</v>
          </cell>
          <cell r="F239">
            <v>2000</v>
          </cell>
          <cell r="G239" t="str">
            <v>x</v>
          </cell>
          <cell r="J239" t="str">
            <v>G</v>
          </cell>
        </row>
        <row r="240">
          <cell r="A240" t="str">
            <v>K3B</v>
          </cell>
          <cell r="B240">
            <v>0</v>
          </cell>
          <cell r="C240" t="str">
            <v>Kẹp cáp 3 boulon</v>
          </cell>
          <cell r="D240" t="str">
            <v>cái</v>
          </cell>
          <cell r="E240" t="str">
            <v>K3</v>
          </cell>
          <cell r="F240">
            <v>50</v>
          </cell>
          <cell r="G240" t="str">
            <v>x</v>
          </cell>
          <cell r="J240" t="str">
            <v>K3B</v>
          </cell>
        </row>
        <row r="241">
          <cell r="A241" t="str">
            <v>CTD</v>
          </cell>
          <cell r="B241">
            <v>0</v>
          </cell>
          <cell r="C241" t="str">
            <v>Cọc tiếp đất Ø16 - 2,4m</v>
          </cell>
          <cell r="D241" t="str">
            <v>cọc</v>
          </cell>
          <cell r="E241" t="str">
            <v>CT</v>
          </cell>
          <cell r="F241">
            <v>50</v>
          </cell>
          <cell r="G241" t="str">
            <v>x</v>
          </cell>
          <cell r="J241" t="str">
            <v>CTD</v>
          </cell>
        </row>
        <row r="242">
          <cell r="A242" t="str">
            <v>CTD+K</v>
          </cell>
          <cell r="B242">
            <v>0</v>
          </cell>
          <cell r="C242" t="str">
            <v>Cọc tiếp đất Þ 16- 2,4m + kẹp cọc mạ đồng</v>
          </cell>
          <cell r="D242" t="str">
            <v>bộ</v>
          </cell>
          <cell r="E242" t="str">
            <v>CT</v>
          </cell>
          <cell r="F242">
            <v>50</v>
          </cell>
          <cell r="G242" t="str">
            <v>x</v>
          </cell>
          <cell r="J242" t="str">
            <v>CTD+K</v>
          </cell>
        </row>
        <row r="243">
          <cell r="A243" t="str">
            <v>K-Cu</v>
          </cell>
          <cell r="B243">
            <v>0</v>
          </cell>
          <cell r="C243" t="str">
            <v>Kẹp cọc tiếp đất Cu</v>
          </cell>
          <cell r="D243" t="str">
            <v>cái</v>
          </cell>
          <cell r="E243" t="str">
            <v>K-</v>
          </cell>
          <cell r="F243">
            <v>50</v>
          </cell>
          <cell r="G243" t="str">
            <v>x</v>
          </cell>
          <cell r="J243" t="str">
            <v>K-Cu</v>
          </cell>
        </row>
        <row r="244">
          <cell r="A244" t="str">
            <v>K-Fe</v>
          </cell>
          <cell r="B244">
            <v>0</v>
          </cell>
          <cell r="C244" t="str">
            <v>Kẹp cọc tiếp đất Fe</v>
          </cell>
          <cell r="D244" t="str">
            <v>cái</v>
          </cell>
          <cell r="E244" t="str">
            <v>K-</v>
          </cell>
          <cell r="F244">
            <v>50</v>
          </cell>
          <cell r="G244" t="str">
            <v>x</v>
          </cell>
          <cell r="J244" t="str">
            <v>K-Fe</v>
          </cell>
        </row>
        <row r="245">
          <cell r="A245" t="str">
            <v>K35</v>
          </cell>
          <cell r="B245">
            <v>0</v>
          </cell>
          <cell r="C245" t="str">
            <v>Kẹp 2 rãnh (APC) cỡ dây 35mm2</v>
          </cell>
          <cell r="D245" t="str">
            <v>cái</v>
          </cell>
          <cell r="E245" t="str">
            <v>K3</v>
          </cell>
          <cell r="F245">
            <v>50</v>
          </cell>
          <cell r="G245" t="str">
            <v>x</v>
          </cell>
          <cell r="J245" t="str">
            <v>K35</v>
          </cell>
        </row>
        <row r="246">
          <cell r="A246" t="str">
            <v>K50</v>
          </cell>
          <cell r="B246">
            <v>0</v>
          </cell>
          <cell r="C246" t="str">
            <v>Kẹp 2 rãnh (APC) cỡ dây 50mm2</v>
          </cell>
          <cell r="D246" t="str">
            <v>cái</v>
          </cell>
          <cell r="E246" t="str">
            <v>K5</v>
          </cell>
          <cell r="F246">
            <v>50</v>
          </cell>
          <cell r="G246" t="str">
            <v>x</v>
          </cell>
          <cell r="J246" t="str">
            <v>K50</v>
          </cell>
        </row>
        <row r="247">
          <cell r="A247" t="str">
            <v>K70</v>
          </cell>
          <cell r="B247">
            <v>0</v>
          </cell>
          <cell r="C247" t="str">
            <v>Kẹp 2 rãnh (APC) cỡ dây 70mm2</v>
          </cell>
          <cell r="D247" t="str">
            <v>cái</v>
          </cell>
          <cell r="E247" t="str">
            <v>K7</v>
          </cell>
          <cell r="F247">
            <v>50</v>
          </cell>
          <cell r="G247" t="str">
            <v>x</v>
          </cell>
          <cell r="J247" t="str">
            <v>K70</v>
          </cell>
        </row>
        <row r="248">
          <cell r="A248" t="str">
            <v>K95</v>
          </cell>
          <cell r="B248">
            <v>0</v>
          </cell>
          <cell r="C248" t="str">
            <v>Kẹp 2 rãnh (APC) cỡ dây 95mm2</v>
          </cell>
          <cell r="D248" t="str">
            <v>cái</v>
          </cell>
          <cell r="E248" t="str">
            <v>K9</v>
          </cell>
          <cell r="F248">
            <v>50</v>
          </cell>
          <cell r="G248" t="str">
            <v>x</v>
          </cell>
          <cell r="J248" t="str">
            <v>K95</v>
          </cell>
        </row>
        <row r="249">
          <cell r="A249" t="str">
            <v>K120</v>
          </cell>
          <cell r="B249">
            <v>0</v>
          </cell>
          <cell r="C249" t="str">
            <v>Kẹp 2 rãnh (APC) cỡ dây 120mm2</v>
          </cell>
          <cell r="D249" t="str">
            <v>cái</v>
          </cell>
          <cell r="E249" t="str">
            <v>K1</v>
          </cell>
          <cell r="F249">
            <v>50</v>
          </cell>
          <cell r="G249" t="str">
            <v>x</v>
          </cell>
          <cell r="J249" t="str">
            <v>K120</v>
          </cell>
        </row>
        <row r="250">
          <cell r="A250" t="str">
            <v>K150</v>
          </cell>
          <cell r="B250">
            <v>0</v>
          </cell>
          <cell r="C250" t="str">
            <v>Kẹp 2 rãnh (APC) cỡ dây 150mm2</v>
          </cell>
          <cell r="D250" t="str">
            <v>cái</v>
          </cell>
          <cell r="E250" t="str">
            <v>K1</v>
          </cell>
          <cell r="F250">
            <v>50</v>
          </cell>
          <cell r="G250" t="str">
            <v>x</v>
          </cell>
          <cell r="J250" t="str">
            <v>K150</v>
          </cell>
        </row>
        <row r="251">
          <cell r="A251" t="str">
            <v>K185</v>
          </cell>
          <cell r="B251">
            <v>0</v>
          </cell>
          <cell r="C251" t="str">
            <v>Kẹp 2 rãnh (APC) cỡ dây 185mm2</v>
          </cell>
          <cell r="D251" t="str">
            <v>cái</v>
          </cell>
          <cell r="E251" t="str">
            <v>K1</v>
          </cell>
          <cell r="F251">
            <v>50</v>
          </cell>
          <cell r="G251" t="str">
            <v>x</v>
          </cell>
          <cell r="J251" t="str">
            <v>K185</v>
          </cell>
        </row>
        <row r="252">
          <cell r="A252" t="str">
            <v>K240</v>
          </cell>
          <cell r="B252">
            <v>0</v>
          </cell>
          <cell r="C252" t="str">
            <v>Kẹp 2 rãnh (APC) cỡ dây 240 mm2</v>
          </cell>
          <cell r="D252" t="str">
            <v>cái</v>
          </cell>
          <cell r="E252" t="str">
            <v>K2</v>
          </cell>
          <cell r="F252">
            <v>50</v>
          </cell>
          <cell r="G252" t="str">
            <v>x</v>
          </cell>
          <cell r="J252" t="str">
            <v>K240</v>
          </cell>
        </row>
        <row r="253">
          <cell r="A253" t="str">
            <v>KTREO211</v>
          </cell>
          <cell r="B253">
            <v>0</v>
          </cell>
          <cell r="C253" t="str">
            <v>Kẹp treo cáp ABC2x11mm2</v>
          </cell>
          <cell r="D253" t="str">
            <v>cái</v>
          </cell>
          <cell r="E253" t="str">
            <v>KT</v>
          </cell>
          <cell r="F253">
            <v>50</v>
          </cell>
          <cell r="G253" t="str">
            <v>x</v>
          </cell>
          <cell r="J253" t="str">
            <v>KTREO211</v>
          </cell>
        </row>
        <row r="254">
          <cell r="A254" t="str">
            <v>KTREO11</v>
          </cell>
          <cell r="B254">
            <v>0</v>
          </cell>
          <cell r="C254" t="str">
            <v>Kẹp treo cáp ABC4x11mm2</v>
          </cell>
          <cell r="D254" t="str">
            <v>cái</v>
          </cell>
          <cell r="E254" t="str">
            <v>KT</v>
          </cell>
          <cell r="F254">
            <v>50</v>
          </cell>
          <cell r="G254" t="str">
            <v>x</v>
          </cell>
          <cell r="J254" t="str">
            <v>KTREO11</v>
          </cell>
        </row>
        <row r="255">
          <cell r="A255" t="str">
            <v>KTREO22</v>
          </cell>
          <cell r="B255">
            <v>0</v>
          </cell>
          <cell r="C255" t="str">
            <v>Kẹp treo cáp ABC4x22mm2</v>
          </cell>
          <cell r="D255" t="str">
            <v>cái</v>
          </cell>
          <cell r="E255" t="str">
            <v>KT</v>
          </cell>
          <cell r="F255">
            <v>50</v>
          </cell>
          <cell r="G255" t="str">
            <v>x</v>
          </cell>
          <cell r="J255" t="str">
            <v>KTREO22</v>
          </cell>
        </row>
        <row r="256">
          <cell r="A256" t="str">
            <v>KTREO35</v>
          </cell>
          <cell r="B256">
            <v>0</v>
          </cell>
          <cell r="C256" t="str">
            <v>Kẹp treo cáp ABC4x35mm2</v>
          </cell>
          <cell r="D256" t="str">
            <v>cái</v>
          </cell>
          <cell r="E256" t="str">
            <v>KT</v>
          </cell>
          <cell r="F256">
            <v>50</v>
          </cell>
          <cell r="G256" t="str">
            <v>x</v>
          </cell>
          <cell r="J256" t="str">
            <v>KTREO35</v>
          </cell>
        </row>
        <row r="257">
          <cell r="A257" t="str">
            <v>KTREO50</v>
          </cell>
          <cell r="B257">
            <v>0</v>
          </cell>
          <cell r="C257" t="str">
            <v>Kẹp treo cáp ABC4x50mm2</v>
          </cell>
          <cell r="D257" t="str">
            <v>cái</v>
          </cell>
          <cell r="E257" t="str">
            <v>KT</v>
          </cell>
          <cell r="F257">
            <v>50</v>
          </cell>
          <cell r="G257" t="str">
            <v>x</v>
          </cell>
          <cell r="J257" t="str">
            <v>KTREO50</v>
          </cell>
        </row>
        <row r="258">
          <cell r="A258" t="str">
            <v>KTREO70</v>
          </cell>
          <cell r="B258" t="str">
            <v>06.1201</v>
          </cell>
          <cell r="C258" t="str">
            <v>Kẹp treo cáp ABC4x70mm2</v>
          </cell>
          <cell r="D258" t="str">
            <v>cái</v>
          </cell>
          <cell r="E258" t="str">
            <v>KT</v>
          </cell>
          <cell r="F258">
            <v>50</v>
          </cell>
          <cell r="G258" t="str">
            <v>x</v>
          </cell>
          <cell r="J258" t="str">
            <v>KTREO70</v>
          </cell>
        </row>
        <row r="259">
          <cell r="A259" t="str">
            <v>KTREO95</v>
          </cell>
          <cell r="B259">
            <v>0</v>
          </cell>
          <cell r="C259" t="str">
            <v>Kẹp treo cáp ABC4x95mm2</v>
          </cell>
          <cell r="D259" t="str">
            <v>cái</v>
          </cell>
          <cell r="E259" t="str">
            <v>KT</v>
          </cell>
          <cell r="F259">
            <v>50</v>
          </cell>
          <cell r="G259" t="str">
            <v>x</v>
          </cell>
          <cell r="J259" t="str">
            <v>KTREO95</v>
          </cell>
        </row>
        <row r="260">
          <cell r="A260" t="str">
            <v>KTREO120</v>
          </cell>
          <cell r="B260">
            <v>0</v>
          </cell>
          <cell r="C260" t="str">
            <v>Kẹp treo cáp ABC4x120mm2</v>
          </cell>
          <cell r="D260" t="str">
            <v>cái</v>
          </cell>
          <cell r="E260" t="str">
            <v>KT</v>
          </cell>
          <cell r="F260">
            <v>50</v>
          </cell>
          <cell r="G260" t="str">
            <v>x</v>
          </cell>
          <cell r="J260" t="str">
            <v>KTREO120</v>
          </cell>
        </row>
        <row r="261">
          <cell r="A261" t="str">
            <v>KTREO150</v>
          </cell>
          <cell r="B261">
            <v>0</v>
          </cell>
          <cell r="C261" t="str">
            <v>Kẹp treo cáp ABC4x150mm2</v>
          </cell>
          <cell r="D261" t="str">
            <v>cái</v>
          </cell>
          <cell r="E261" t="str">
            <v>KT</v>
          </cell>
          <cell r="F261">
            <v>50</v>
          </cell>
          <cell r="G261" t="str">
            <v>x</v>
          </cell>
          <cell r="J261" t="str">
            <v>KTREO150</v>
          </cell>
        </row>
        <row r="262">
          <cell r="A262" t="str">
            <v>MTREO A</v>
          </cell>
          <cell r="B262">
            <v>0</v>
          </cell>
          <cell r="C262" t="str">
            <v>Móc treo chữ A</v>
          </cell>
          <cell r="D262" t="str">
            <v>cái</v>
          </cell>
          <cell r="E262" t="str">
            <v>MT</v>
          </cell>
          <cell r="F262">
            <v>50</v>
          </cell>
          <cell r="G262" t="str">
            <v>x</v>
          </cell>
          <cell r="J262" t="str">
            <v>MTREO A</v>
          </cell>
        </row>
        <row r="263">
          <cell r="A263" t="str">
            <v>MOCDUNG</v>
          </cell>
          <cell r="B263">
            <v>0</v>
          </cell>
          <cell r="C263" t="str">
            <v xml:space="preserve">Móc dừng </v>
          </cell>
          <cell r="D263" t="str">
            <v>cái</v>
          </cell>
          <cell r="E263" t="str">
            <v>MO</v>
          </cell>
          <cell r="F263">
            <v>50</v>
          </cell>
          <cell r="G263" t="str">
            <v>x</v>
          </cell>
          <cell r="J263" t="str">
            <v>MOCDUNG</v>
          </cell>
        </row>
        <row r="264">
          <cell r="A264" t="str">
            <v xml:space="preserve">MTREO </v>
          </cell>
          <cell r="B264">
            <v>0</v>
          </cell>
          <cell r="C264" t="str">
            <v xml:space="preserve">Móc đơn treo cáp </v>
          </cell>
          <cell r="D264" t="str">
            <v>cái</v>
          </cell>
          <cell r="E264" t="str">
            <v>MT</v>
          </cell>
          <cell r="F264">
            <v>50</v>
          </cell>
          <cell r="G264" t="str">
            <v>x</v>
          </cell>
          <cell r="J264" t="str">
            <v xml:space="preserve">MTREO </v>
          </cell>
        </row>
        <row r="265">
          <cell r="A265" t="str">
            <v>KDPLY</v>
          </cell>
          <cell r="B265">
            <v>0</v>
          </cell>
          <cell r="C265" t="str">
            <v>Khánh bắt sứ kép polymer</v>
          </cell>
          <cell r="D265" t="str">
            <v>cái</v>
          </cell>
          <cell r="E265" t="str">
            <v>KD</v>
          </cell>
          <cell r="F265">
            <v>50</v>
          </cell>
          <cell r="G265" t="str">
            <v>x</v>
          </cell>
          <cell r="J265" t="str">
            <v>KDPLY</v>
          </cell>
        </row>
        <row r="266">
          <cell r="A266" t="str">
            <v>KNGUNG211</v>
          </cell>
          <cell r="B266">
            <v>0</v>
          </cell>
          <cell r="C266" t="str">
            <v>Kẹp ngừng cáp ABC2x11mm2</v>
          </cell>
          <cell r="D266" t="str">
            <v>cái</v>
          </cell>
          <cell r="E266" t="str">
            <v>KN</v>
          </cell>
          <cell r="F266">
            <v>50</v>
          </cell>
          <cell r="G266" t="str">
            <v>x</v>
          </cell>
          <cell r="J266" t="str">
            <v>KNGUNG211</v>
          </cell>
        </row>
        <row r="267">
          <cell r="A267" t="str">
            <v>KNGUNG11</v>
          </cell>
          <cell r="B267">
            <v>0</v>
          </cell>
          <cell r="C267" t="str">
            <v>Kẹp ngừng cáp ABC4x11mm2</v>
          </cell>
          <cell r="D267" t="str">
            <v>cái</v>
          </cell>
          <cell r="E267" t="str">
            <v>KN</v>
          </cell>
          <cell r="F267">
            <v>50</v>
          </cell>
          <cell r="G267" t="str">
            <v>x</v>
          </cell>
          <cell r="J267" t="str">
            <v>KNGUNG11</v>
          </cell>
        </row>
        <row r="268">
          <cell r="A268" t="str">
            <v>KNGUNG22</v>
          </cell>
          <cell r="B268">
            <v>0</v>
          </cell>
          <cell r="C268" t="str">
            <v>Kẹp ngừng cáp ABC4x22mm2</v>
          </cell>
          <cell r="D268" t="str">
            <v>cái</v>
          </cell>
          <cell r="E268" t="str">
            <v>KN</v>
          </cell>
          <cell r="F268">
            <v>50</v>
          </cell>
          <cell r="G268" t="str">
            <v>x</v>
          </cell>
          <cell r="J268" t="str">
            <v>KNGUNG22</v>
          </cell>
        </row>
        <row r="269">
          <cell r="A269" t="str">
            <v>KNGUNG35</v>
          </cell>
          <cell r="B269">
            <v>0</v>
          </cell>
          <cell r="C269" t="str">
            <v>Kẹp ngừng cáp ABC4x35mm2</v>
          </cell>
          <cell r="D269" t="str">
            <v>cái</v>
          </cell>
          <cell r="E269" t="str">
            <v>KN</v>
          </cell>
          <cell r="F269">
            <v>50</v>
          </cell>
          <cell r="G269" t="str">
            <v>x</v>
          </cell>
          <cell r="J269" t="str">
            <v>KNGUNG35</v>
          </cell>
        </row>
        <row r="270">
          <cell r="A270" t="str">
            <v>KNGUNG50</v>
          </cell>
          <cell r="B270">
            <v>0</v>
          </cell>
          <cell r="C270" t="str">
            <v>Kẹp ngừng cáp ABC4x50mm2</v>
          </cell>
          <cell r="D270" t="str">
            <v>cái</v>
          </cell>
          <cell r="E270" t="str">
            <v>KN</v>
          </cell>
          <cell r="F270">
            <v>50</v>
          </cell>
          <cell r="G270" t="str">
            <v>x</v>
          </cell>
          <cell r="J270" t="str">
            <v>KNGUNG50</v>
          </cell>
        </row>
        <row r="271">
          <cell r="A271" t="str">
            <v>KNGUNG70</v>
          </cell>
          <cell r="B271" t="str">
            <v>06.1201</v>
          </cell>
          <cell r="C271" t="str">
            <v>Kẹp ngừng cáp ABC4x70mm2</v>
          </cell>
          <cell r="D271" t="str">
            <v>cái</v>
          </cell>
          <cell r="E271" t="str">
            <v>KN</v>
          </cell>
          <cell r="F271">
            <v>50</v>
          </cell>
          <cell r="G271" t="str">
            <v>x</v>
          </cell>
          <cell r="J271" t="str">
            <v>KNGUNG70</v>
          </cell>
        </row>
        <row r="272">
          <cell r="A272" t="str">
            <v>KNGUNG95</v>
          </cell>
          <cell r="B272">
            <v>0</v>
          </cell>
          <cell r="C272" t="str">
            <v>Kẹp ngừng cáp ABC4x95mm2</v>
          </cell>
          <cell r="D272" t="str">
            <v>cái</v>
          </cell>
          <cell r="E272" t="str">
            <v>KN</v>
          </cell>
          <cell r="F272">
            <v>50</v>
          </cell>
          <cell r="G272" t="str">
            <v>x</v>
          </cell>
          <cell r="J272" t="str">
            <v>KNGUNG95</v>
          </cell>
        </row>
        <row r="273">
          <cell r="A273" t="str">
            <v>KNGUNG120</v>
          </cell>
          <cell r="B273">
            <v>0</v>
          </cell>
          <cell r="C273" t="str">
            <v>Kẹp ngừng cáp ABC4x120mm2</v>
          </cell>
          <cell r="D273" t="str">
            <v>cái</v>
          </cell>
          <cell r="E273" t="str">
            <v>KN</v>
          </cell>
          <cell r="F273">
            <v>50</v>
          </cell>
          <cell r="G273" t="str">
            <v>x</v>
          </cell>
          <cell r="J273" t="str">
            <v>KNGUNG120</v>
          </cell>
        </row>
        <row r="274">
          <cell r="A274" t="str">
            <v>KNGUNG150</v>
          </cell>
          <cell r="B274">
            <v>0</v>
          </cell>
          <cell r="C274" t="str">
            <v>Kẹp ngừng cáp ABC4x150mm2</v>
          </cell>
          <cell r="D274" t="str">
            <v>cái</v>
          </cell>
          <cell r="E274" t="str">
            <v>KN</v>
          </cell>
          <cell r="F274">
            <v>50</v>
          </cell>
          <cell r="G274" t="str">
            <v>x</v>
          </cell>
          <cell r="J274" t="str">
            <v>KNGUNG150</v>
          </cell>
        </row>
        <row r="275">
          <cell r="A275" t="str">
            <v>Hopcap240</v>
          </cell>
          <cell r="B275">
            <v>0</v>
          </cell>
          <cell r="C275" t="str">
            <v>Hộp nối cáp ngầm 24kV 3x240mm2</v>
          </cell>
          <cell r="D275" t="str">
            <v>cái</v>
          </cell>
          <cell r="E275" t="str">
            <v>Ho</v>
          </cell>
          <cell r="F275">
            <v>50</v>
          </cell>
          <cell r="G275" t="str">
            <v>x</v>
          </cell>
          <cell r="J275" t="str">
            <v>Hopcap240</v>
          </cell>
        </row>
        <row r="276">
          <cell r="A276" t="str">
            <v>Hopcap185</v>
          </cell>
          <cell r="B276">
            <v>0</v>
          </cell>
          <cell r="C276" t="str">
            <v>Hộp nối cáp ngầm 24kV 3x185mm2</v>
          </cell>
          <cell r="D276" t="str">
            <v>cái</v>
          </cell>
          <cell r="E276" t="str">
            <v>Ho</v>
          </cell>
          <cell r="F276">
            <v>50</v>
          </cell>
          <cell r="G276" t="str">
            <v>x</v>
          </cell>
          <cell r="J276" t="str">
            <v>Hopcap185</v>
          </cell>
        </row>
        <row r="277">
          <cell r="A277" t="str">
            <v>Hopcap150</v>
          </cell>
          <cell r="B277">
            <v>0</v>
          </cell>
          <cell r="C277" t="str">
            <v>Hộp nối cáp ngầm 24kV 3x150mm2</v>
          </cell>
          <cell r="D277" t="str">
            <v>cái</v>
          </cell>
          <cell r="E277" t="str">
            <v>Ho</v>
          </cell>
          <cell r="F277">
            <v>50</v>
          </cell>
          <cell r="G277" t="str">
            <v>x</v>
          </cell>
          <cell r="J277" t="str">
            <v>Hopcap150</v>
          </cell>
        </row>
        <row r="278">
          <cell r="A278" t="str">
            <v>Hopcap120</v>
          </cell>
          <cell r="B278">
            <v>0</v>
          </cell>
          <cell r="C278" t="str">
            <v>Hộp nối cáp ngầm 24kV 3x120mm2</v>
          </cell>
          <cell r="D278" t="str">
            <v>cái</v>
          </cell>
          <cell r="E278" t="str">
            <v>Ho</v>
          </cell>
          <cell r="F278">
            <v>50</v>
          </cell>
          <cell r="G278" t="str">
            <v>x</v>
          </cell>
          <cell r="J278" t="str">
            <v>Hopcap120</v>
          </cell>
        </row>
        <row r="279">
          <cell r="A279" t="str">
            <v>Hopcap95</v>
          </cell>
          <cell r="B279">
            <v>0</v>
          </cell>
          <cell r="C279" t="str">
            <v>Hộp nối cáp ngầm 24kV 3x95mm2</v>
          </cell>
          <cell r="D279" t="str">
            <v>cái</v>
          </cell>
          <cell r="E279" t="str">
            <v>Ho</v>
          </cell>
          <cell r="F279">
            <v>50</v>
          </cell>
          <cell r="G279" t="str">
            <v>x</v>
          </cell>
          <cell r="J279" t="str">
            <v>Hopcap95</v>
          </cell>
        </row>
        <row r="280">
          <cell r="A280" t="str">
            <v>Hopcap70</v>
          </cell>
          <cell r="B280">
            <v>0</v>
          </cell>
          <cell r="C280" t="str">
            <v>Hộp nối cáp ngầm 24kV 3x70mm2</v>
          </cell>
          <cell r="D280" t="str">
            <v>cái</v>
          </cell>
          <cell r="E280" t="str">
            <v>Ho</v>
          </cell>
          <cell r="F280">
            <v>50</v>
          </cell>
          <cell r="G280" t="str">
            <v>x</v>
          </cell>
          <cell r="J280" t="str">
            <v>Hopcap70</v>
          </cell>
        </row>
        <row r="281">
          <cell r="A281" t="str">
            <v>Hopcap50</v>
          </cell>
          <cell r="B281">
            <v>0</v>
          </cell>
          <cell r="C281" t="str">
            <v>Hộp nối cáp ngầm 24kV 3x50mm2</v>
          </cell>
          <cell r="D281" t="str">
            <v>cái</v>
          </cell>
          <cell r="E281" t="str">
            <v>Ho</v>
          </cell>
          <cell r="F281">
            <v>50</v>
          </cell>
          <cell r="G281" t="str">
            <v>x</v>
          </cell>
          <cell r="J281" t="str">
            <v>Hopcap50</v>
          </cell>
        </row>
        <row r="282">
          <cell r="A282" t="str">
            <v>HOP9C</v>
          </cell>
          <cell r="B282" t="str">
            <v>06.1201</v>
          </cell>
          <cell r="C282" t="str">
            <v>Hộp phân phối 9CB-32A( hộp rỗng)</v>
          </cell>
          <cell r="D282" t="str">
            <v>cái</v>
          </cell>
          <cell r="E282" t="str">
            <v>HO</v>
          </cell>
          <cell r="F282">
            <v>50</v>
          </cell>
          <cell r="G282" t="str">
            <v>x</v>
          </cell>
          <cell r="J282" t="str">
            <v>HOP9C</v>
          </cell>
        </row>
        <row r="283">
          <cell r="A283" t="str">
            <v>HOP6C</v>
          </cell>
          <cell r="B283">
            <v>0</v>
          </cell>
          <cell r="C283" t="str">
            <v>Hộp phân phối (hộp rỗng)</v>
          </cell>
          <cell r="D283" t="str">
            <v>cái</v>
          </cell>
          <cell r="E283" t="str">
            <v>HO</v>
          </cell>
          <cell r="F283">
            <v>50</v>
          </cell>
          <cell r="G283" t="str">
            <v>x</v>
          </cell>
          <cell r="J283" t="str">
            <v>HOP6C</v>
          </cell>
        </row>
        <row r="284">
          <cell r="A284" t="str">
            <v>BTNN</v>
          </cell>
          <cell r="B284">
            <v>0</v>
          </cell>
          <cell r="C284" t="str">
            <v>Bêtông nhựa nóng hạt thô</v>
          </cell>
          <cell r="D284" t="str">
            <v>m3</v>
          </cell>
          <cell r="E284" t="str">
            <v>BT</v>
          </cell>
          <cell r="F284">
            <v>50</v>
          </cell>
          <cell r="G284" t="str">
            <v>x</v>
          </cell>
          <cell r="J284" t="str">
            <v>BTNN</v>
          </cell>
        </row>
        <row r="285">
          <cell r="A285" t="str">
            <v>BTNN min</v>
          </cell>
          <cell r="B285">
            <v>0</v>
          </cell>
          <cell r="C285" t="str">
            <v>Bêtông nhựa nóng hạt mịn</v>
          </cell>
          <cell r="D285" t="str">
            <v>m3</v>
          </cell>
          <cell r="E285" t="str">
            <v>BT</v>
          </cell>
          <cell r="F285">
            <v>50</v>
          </cell>
          <cell r="G285" t="str">
            <v>x</v>
          </cell>
          <cell r="J285" t="str">
            <v>BTNN min</v>
          </cell>
        </row>
        <row r="286">
          <cell r="A286" t="str">
            <v>BTNN-TL</v>
          </cell>
          <cell r="B286" t="str">
            <v>ED.2005</v>
          </cell>
          <cell r="C286" t="str">
            <v>Tái lập bêtông nhựa nóng hạt thô 7mm</v>
          </cell>
          <cell r="D286" t="str">
            <v>m2</v>
          </cell>
          <cell r="E286" t="str">
            <v>BT</v>
          </cell>
          <cell r="F286">
            <v>50</v>
          </cell>
          <cell r="G286" t="str">
            <v>x</v>
          </cell>
          <cell r="J286" t="str">
            <v>BTNN-TL</v>
          </cell>
        </row>
        <row r="287">
          <cell r="A287" t="str">
            <v>BTNN-TL min</v>
          </cell>
          <cell r="B287" t="str">
            <v>ED.3001</v>
          </cell>
          <cell r="C287" t="str">
            <v>Tái lập bêtông nhựa nóng hạt mịn 3mm</v>
          </cell>
          <cell r="D287" t="str">
            <v>m2</v>
          </cell>
          <cell r="E287" t="str">
            <v>BT</v>
          </cell>
          <cell r="F287">
            <v>50</v>
          </cell>
          <cell r="G287" t="str">
            <v>x</v>
          </cell>
          <cell r="J287" t="str">
            <v>BTNN-TL min</v>
          </cell>
        </row>
        <row r="288">
          <cell r="A288" t="str">
            <v>BT</v>
          </cell>
          <cell r="B288" t="str">
            <v>04.9001</v>
          </cell>
          <cell r="C288" t="str">
            <v>Bitum</v>
          </cell>
          <cell r="D288" t="str">
            <v>m2</v>
          </cell>
          <cell r="E288" t="str">
            <v>BT</v>
          </cell>
          <cell r="F288">
            <v>50</v>
          </cell>
          <cell r="G288" t="str">
            <v>x</v>
          </cell>
          <cell r="J288" t="str">
            <v>BT</v>
          </cell>
        </row>
        <row r="289">
          <cell r="A289" t="str">
            <v>BIT150</v>
          </cell>
          <cell r="B289">
            <v>0</v>
          </cell>
          <cell r="C289" t="str">
            <v>Nắp bịt đầu cáp ABC150mm2</v>
          </cell>
          <cell r="D289" t="str">
            <v>cái</v>
          </cell>
          <cell r="E289" t="str">
            <v>BI</v>
          </cell>
          <cell r="F289">
            <v>50</v>
          </cell>
          <cell r="G289" t="str">
            <v>x</v>
          </cell>
          <cell r="J289" t="str">
            <v>BIT150</v>
          </cell>
        </row>
        <row r="290">
          <cell r="A290" t="str">
            <v>BIT120</v>
          </cell>
          <cell r="B290">
            <v>0</v>
          </cell>
          <cell r="C290" t="str">
            <v>Nắp bịt đầu cáp ABC120mm2</v>
          </cell>
          <cell r="D290" t="str">
            <v>cái</v>
          </cell>
          <cell r="E290" t="str">
            <v>BI</v>
          </cell>
          <cell r="F290">
            <v>50</v>
          </cell>
          <cell r="G290" t="str">
            <v>x</v>
          </cell>
          <cell r="J290" t="str">
            <v>BIT120</v>
          </cell>
        </row>
        <row r="291">
          <cell r="A291" t="str">
            <v>BIT95</v>
          </cell>
          <cell r="B291">
            <v>0</v>
          </cell>
          <cell r="C291" t="str">
            <v>Nắp bịt đầu cáp ABC95mm2</v>
          </cell>
          <cell r="D291" t="str">
            <v>cái</v>
          </cell>
          <cell r="E291" t="str">
            <v>BI</v>
          </cell>
          <cell r="F291">
            <v>50</v>
          </cell>
          <cell r="G291" t="str">
            <v>x</v>
          </cell>
          <cell r="J291" t="str">
            <v>BIT95</v>
          </cell>
        </row>
        <row r="292">
          <cell r="A292" t="str">
            <v>BIT70</v>
          </cell>
          <cell r="B292">
            <v>0</v>
          </cell>
          <cell r="C292" t="str">
            <v>Nắp bịt đầu cáp ABC70mm2</v>
          </cell>
          <cell r="D292" t="str">
            <v>cái</v>
          </cell>
          <cell r="E292" t="str">
            <v>BI</v>
          </cell>
          <cell r="F292">
            <v>50</v>
          </cell>
          <cell r="G292" t="str">
            <v>x</v>
          </cell>
          <cell r="J292" t="str">
            <v>BIT70</v>
          </cell>
        </row>
        <row r="293">
          <cell r="A293" t="str">
            <v>BIT50</v>
          </cell>
          <cell r="B293">
            <v>0</v>
          </cell>
          <cell r="C293" t="str">
            <v>Nắp bịt đầu cáp ABC50mm2</v>
          </cell>
          <cell r="D293" t="str">
            <v>cái</v>
          </cell>
          <cell r="E293" t="str">
            <v>BI</v>
          </cell>
          <cell r="F293">
            <v>50</v>
          </cell>
          <cell r="G293" t="str">
            <v>x</v>
          </cell>
          <cell r="J293" t="str">
            <v>BIT50</v>
          </cell>
        </row>
        <row r="294">
          <cell r="A294" t="str">
            <v>BIT35</v>
          </cell>
          <cell r="B294">
            <v>0</v>
          </cell>
          <cell r="C294" t="str">
            <v>Nắp bịt đầu cáp 35mm2</v>
          </cell>
          <cell r="D294" t="str">
            <v>cái</v>
          </cell>
          <cell r="E294" t="str">
            <v>BI</v>
          </cell>
          <cell r="F294">
            <v>50</v>
          </cell>
          <cell r="G294" t="str">
            <v>x</v>
          </cell>
          <cell r="J294" t="str">
            <v>BIT35</v>
          </cell>
        </row>
        <row r="295">
          <cell r="A295" t="str">
            <v>KE399</v>
          </cell>
          <cell r="B295">
            <v>0</v>
          </cell>
          <cell r="C295" t="str">
            <v>Kẹp ép WR 399</v>
          </cell>
          <cell r="D295" t="str">
            <v>cái</v>
          </cell>
          <cell r="E295" t="str">
            <v>KE</v>
          </cell>
          <cell r="F295">
            <v>50</v>
          </cell>
          <cell r="G295" t="str">
            <v>x</v>
          </cell>
          <cell r="J295" t="str">
            <v>KE399</v>
          </cell>
        </row>
        <row r="296">
          <cell r="A296" t="str">
            <v>KE25</v>
          </cell>
          <cell r="B296">
            <v>0</v>
          </cell>
          <cell r="C296" t="str">
            <v>Kẹp ép cỡ dây 25mm2</v>
          </cell>
          <cell r="D296" t="str">
            <v>cái</v>
          </cell>
          <cell r="E296" t="str">
            <v>KE</v>
          </cell>
          <cell r="F296">
            <v>50</v>
          </cell>
          <cell r="G296" t="str">
            <v>x</v>
          </cell>
          <cell r="J296" t="str">
            <v>KE25</v>
          </cell>
        </row>
        <row r="297">
          <cell r="A297" t="str">
            <v>KE35</v>
          </cell>
          <cell r="B297">
            <v>0</v>
          </cell>
          <cell r="C297" t="str">
            <v>Kẹp ép WR cỡ dây 35mm2</v>
          </cell>
          <cell r="D297" t="str">
            <v>cái</v>
          </cell>
          <cell r="E297" t="str">
            <v>KE</v>
          </cell>
          <cell r="F297">
            <v>50</v>
          </cell>
          <cell r="G297" t="str">
            <v>x</v>
          </cell>
          <cell r="J297" t="str">
            <v>KE35</v>
          </cell>
        </row>
        <row r="298">
          <cell r="A298" t="str">
            <v>KE50</v>
          </cell>
          <cell r="B298">
            <v>0</v>
          </cell>
          <cell r="C298" t="str">
            <v>Kẹp ép WR cỡ dây 50mm2</v>
          </cell>
          <cell r="D298" t="str">
            <v>cái</v>
          </cell>
          <cell r="E298" t="str">
            <v>KE</v>
          </cell>
          <cell r="F298">
            <v>50</v>
          </cell>
          <cell r="G298" t="str">
            <v>x</v>
          </cell>
          <cell r="J298" t="str">
            <v>KE50</v>
          </cell>
        </row>
        <row r="299">
          <cell r="A299" t="str">
            <v>KE70</v>
          </cell>
          <cell r="B299">
            <v>0</v>
          </cell>
          <cell r="C299" t="str">
            <v>Kẹp ép WR cỡ dây 70mm2</v>
          </cell>
          <cell r="D299" t="str">
            <v>cái</v>
          </cell>
          <cell r="E299" t="str">
            <v>KE</v>
          </cell>
          <cell r="F299">
            <v>50</v>
          </cell>
          <cell r="G299" t="str">
            <v>x</v>
          </cell>
          <cell r="J299" t="str">
            <v>KE70</v>
          </cell>
        </row>
        <row r="300">
          <cell r="A300" t="str">
            <v>KE95</v>
          </cell>
          <cell r="B300">
            <v>0</v>
          </cell>
          <cell r="C300" t="str">
            <v>Kẹp ép WR cỡ dây 95mm2</v>
          </cell>
          <cell r="D300" t="str">
            <v>cái</v>
          </cell>
          <cell r="E300" t="str">
            <v>KE</v>
          </cell>
          <cell r="F300">
            <v>50</v>
          </cell>
          <cell r="G300" t="str">
            <v>x</v>
          </cell>
          <cell r="J300" t="str">
            <v>KE95</v>
          </cell>
        </row>
        <row r="301">
          <cell r="A301" t="str">
            <v>KE120</v>
          </cell>
          <cell r="B301">
            <v>0</v>
          </cell>
          <cell r="C301" t="str">
            <v>Kẹp ép WR cỡ dây 120mm2</v>
          </cell>
          <cell r="D301" t="str">
            <v>cái</v>
          </cell>
          <cell r="E301" t="str">
            <v>KE</v>
          </cell>
          <cell r="F301">
            <v>50</v>
          </cell>
          <cell r="G301" t="str">
            <v>x</v>
          </cell>
          <cell r="J301" t="str">
            <v>KE120</v>
          </cell>
        </row>
        <row r="302">
          <cell r="A302" t="str">
            <v>KE150</v>
          </cell>
          <cell r="B302">
            <v>0</v>
          </cell>
          <cell r="C302" t="str">
            <v>Kẹp ép WR cỡ dây 150mm2</v>
          </cell>
          <cell r="D302" t="str">
            <v>cái</v>
          </cell>
          <cell r="E302" t="str">
            <v>KE</v>
          </cell>
          <cell r="F302">
            <v>50</v>
          </cell>
          <cell r="G302" t="str">
            <v>x</v>
          </cell>
          <cell r="J302" t="str">
            <v>KE150</v>
          </cell>
        </row>
        <row r="303">
          <cell r="A303" t="str">
            <v>KE185</v>
          </cell>
          <cell r="B303">
            <v>0</v>
          </cell>
          <cell r="C303" t="str">
            <v>Kẹp ép WR cỡ dây 185mm2</v>
          </cell>
          <cell r="D303" t="str">
            <v>cái</v>
          </cell>
          <cell r="E303" t="str">
            <v>KE</v>
          </cell>
          <cell r="F303">
            <v>50</v>
          </cell>
          <cell r="G303" t="str">
            <v>x</v>
          </cell>
          <cell r="J303" t="str">
            <v>KE185</v>
          </cell>
        </row>
        <row r="304">
          <cell r="A304" t="str">
            <v>KE240</v>
          </cell>
          <cell r="B304">
            <v>0</v>
          </cell>
          <cell r="C304" t="str">
            <v>Kẹp ép WR cỡ dây 240mm2</v>
          </cell>
          <cell r="D304" t="str">
            <v>cái</v>
          </cell>
          <cell r="E304" t="str">
            <v>KE</v>
          </cell>
          <cell r="F304">
            <v>50</v>
          </cell>
          <cell r="G304" t="str">
            <v>x</v>
          </cell>
          <cell r="J304" t="str">
            <v>KE240</v>
          </cell>
        </row>
        <row r="305">
          <cell r="A305" t="str">
            <v>KCUAL</v>
          </cell>
          <cell r="B305">
            <v>0</v>
          </cell>
          <cell r="C305" t="str">
            <v>Kẹp nối đồng-nhôm</v>
          </cell>
          <cell r="D305" t="str">
            <v>cái</v>
          </cell>
          <cell r="E305" t="str">
            <v>KC</v>
          </cell>
          <cell r="F305">
            <v>50</v>
          </cell>
          <cell r="G305" t="str">
            <v>x</v>
          </cell>
          <cell r="J305" t="str">
            <v>KCUAL</v>
          </cell>
        </row>
        <row r="306">
          <cell r="A306" t="str">
            <v>KCUAL60</v>
          </cell>
          <cell r="B306">
            <v>0</v>
          </cell>
          <cell r="C306" t="str">
            <v>Kẹp nối đồng-nhôm 60mm2</v>
          </cell>
          <cell r="D306" t="str">
            <v>cái</v>
          </cell>
          <cell r="E306" t="str">
            <v>KC</v>
          </cell>
          <cell r="F306">
            <v>50</v>
          </cell>
          <cell r="G306" t="str">
            <v>x</v>
          </cell>
          <cell r="J306" t="str">
            <v>KCUAL60</v>
          </cell>
        </row>
        <row r="307">
          <cell r="A307" t="str">
            <v>KQ2/0</v>
          </cell>
          <cell r="B307" t="str">
            <v>04.3007</v>
          </cell>
          <cell r="C307" t="str">
            <v>Kẹp quai 2/0</v>
          </cell>
          <cell r="D307" t="str">
            <v>cái</v>
          </cell>
          <cell r="E307" t="str">
            <v>KQ</v>
          </cell>
          <cell r="F307">
            <v>50</v>
          </cell>
          <cell r="G307" t="str">
            <v>x</v>
          </cell>
          <cell r="J307" t="str">
            <v>KQ2/0</v>
          </cell>
        </row>
        <row r="308">
          <cell r="A308" t="str">
            <v xml:space="preserve">KQ2/0 </v>
          </cell>
          <cell r="B308" t="str">
            <v>04.3007</v>
          </cell>
          <cell r="C308" t="str">
            <v>Kẹp quai 2/0 + chụp cách điện</v>
          </cell>
          <cell r="D308" t="str">
            <v>bộ</v>
          </cell>
          <cell r="E308" t="str">
            <v>KQ</v>
          </cell>
          <cell r="F308">
            <v>50</v>
          </cell>
          <cell r="G308" t="str">
            <v>x</v>
          </cell>
          <cell r="J308" t="str">
            <v xml:space="preserve">KQ2/0 </v>
          </cell>
        </row>
        <row r="309">
          <cell r="A309" t="str">
            <v>KQ4/0</v>
          </cell>
          <cell r="B309" t="str">
            <v>04.3007</v>
          </cell>
          <cell r="C309" t="str">
            <v>Kẹp quai 4/0</v>
          </cell>
          <cell r="D309" t="str">
            <v>cái</v>
          </cell>
          <cell r="E309" t="str">
            <v>KQ</v>
          </cell>
          <cell r="F309">
            <v>50</v>
          </cell>
          <cell r="G309" t="str">
            <v>x</v>
          </cell>
          <cell r="J309" t="str">
            <v>KQ4/0</v>
          </cell>
        </row>
        <row r="310">
          <cell r="A310" t="str">
            <v xml:space="preserve">KQ4/0 </v>
          </cell>
          <cell r="B310" t="str">
            <v>04.3007</v>
          </cell>
          <cell r="C310" t="str">
            <v>Kẹp quai 4/0 + chụp cách điện</v>
          </cell>
          <cell r="D310" t="str">
            <v>cái</v>
          </cell>
          <cell r="E310" t="str">
            <v>KQ</v>
          </cell>
          <cell r="F310">
            <v>50</v>
          </cell>
          <cell r="G310" t="str">
            <v>x</v>
          </cell>
          <cell r="J310" t="str">
            <v xml:space="preserve">KQ4/0 </v>
          </cell>
        </row>
        <row r="311">
          <cell r="A311" t="str">
            <v>KH2/0</v>
          </cell>
          <cell r="B311" t="str">
            <v>04.3007</v>
          </cell>
          <cell r="C311" t="str">
            <v>Kẹp hotline 2/0</v>
          </cell>
          <cell r="D311" t="str">
            <v>cái</v>
          </cell>
          <cell r="E311" t="str">
            <v>KH</v>
          </cell>
          <cell r="F311">
            <v>50</v>
          </cell>
          <cell r="G311" t="str">
            <v>x</v>
          </cell>
          <cell r="J311" t="str">
            <v>KH2/0</v>
          </cell>
        </row>
        <row r="312">
          <cell r="A312" t="str">
            <v>KH4/0</v>
          </cell>
          <cell r="B312" t="str">
            <v>04.3007</v>
          </cell>
          <cell r="C312" t="str">
            <v>Kẹp hotline 4/0</v>
          </cell>
          <cell r="D312" t="str">
            <v>cái</v>
          </cell>
          <cell r="E312" t="str">
            <v>KH</v>
          </cell>
          <cell r="F312">
            <v>50</v>
          </cell>
          <cell r="G312" t="str">
            <v>x</v>
          </cell>
          <cell r="J312" t="str">
            <v>KH4/0</v>
          </cell>
        </row>
        <row r="313">
          <cell r="A313" t="str">
            <v>KH350M</v>
          </cell>
          <cell r="B313" t="str">
            <v>04.3007</v>
          </cell>
          <cell r="C313" t="str">
            <v>Kẹp hotline 350MCM</v>
          </cell>
          <cell r="D313" t="str">
            <v>cái</v>
          </cell>
          <cell r="E313" t="str">
            <v>KH</v>
          </cell>
          <cell r="F313">
            <v>50</v>
          </cell>
          <cell r="G313" t="str">
            <v>x</v>
          </cell>
          <cell r="J313" t="str">
            <v>KH350M</v>
          </cell>
        </row>
        <row r="314">
          <cell r="A314" t="str">
            <v>KEU35</v>
          </cell>
          <cell r="B314">
            <v>0</v>
          </cell>
          <cell r="C314" t="str">
            <v>Kẹp U bolt dây 35mm2</v>
          </cell>
          <cell r="D314" t="str">
            <v>cái</v>
          </cell>
          <cell r="E314" t="str">
            <v>KE</v>
          </cell>
          <cell r="F314">
            <v>50</v>
          </cell>
          <cell r="G314" t="str">
            <v>x</v>
          </cell>
          <cell r="J314" t="str">
            <v>KEU35</v>
          </cell>
        </row>
        <row r="315">
          <cell r="A315" t="str">
            <v>KEU50</v>
          </cell>
          <cell r="B315">
            <v>0</v>
          </cell>
          <cell r="C315" t="str">
            <v>Kẹp U bolt dây 50mm2</v>
          </cell>
          <cell r="D315" t="str">
            <v>cái</v>
          </cell>
          <cell r="E315" t="str">
            <v>KE</v>
          </cell>
          <cell r="F315">
            <v>50</v>
          </cell>
          <cell r="G315" t="str">
            <v>x</v>
          </cell>
          <cell r="J315" t="str">
            <v>KEU50</v>
          </cell>
        </row>
        <row r="316">
          <cell r="A316" t="str">
            <v>KEU70</v>
          </cell>
          <cell r="B316">
            <v>0</v>
          </cell>
          <cell r="C316" t="str">
            <v>Kẹp U bolt dây 70mm2</v>
          </cell>
          <cell r="D316" t="str">
            <v>cái</v>
          </cell>
          <cell r="E316" t="str">
            <v>KE</v>
          </cell>
          <cell r="F316">
            <v>50</v>
          </cell>
          <cell r="G316" t="str">
            <v>x</v>
          </cell>
          <cell r="J316" t="str">
            <v>KEU70</v>
          </cell>
        </row>
        <row r="317">
          <cell r="A317" t="str">
            <v>KEU95</v>
          </cell>
          <cell r="B317">
            <v>0</v>
          </cell>
          <cell r="C317" t="str">
            <v>Kẹp U bolt dây 95mm2</v>
          </cell>
          <cell r="D317" t="str">
            <v>cái</v>
          </cell>
          <cell r="E317" t="str">
            <v>KE</v>
          </cell>
          <cell r="F317">
            <v>50</v>
          </cell>
          <cell r="G317" t="str">
            <v>x</v>
          </cell>
          <cell r="J317" t="str">
            <v>KEU95</v>
          </cell>
        </row>
        <row r="318">
          <cell r="A318" t="str">
            <v>Kd50</v>
          </cell>
          <cell r="B318">
            <v>0</v>
          </cell>
          <cell r="C318" t="str">
            <v>Khóa đỡ dây cỡ dây 50</v>
          </cell>
          <cell r="D318" t="str">
            <v>cái</v>
          </cell>
          <cell r="E318" t="str">
            <v>Kd</v>
          </cell>
          <cell r="F318">
            <v>50</v>
          </cell>
          <cell r="G318" t="str">
            <v>x</v>
          </cell>
          <cell r="J318" t="str">
            <v>Kd50</v>
          </cell>
        </row>
        <row r="319">
          <cell r="A319" t="str">
            <v>Kd70</v>
          </cell>
          <cell r="B319">
            <v>0</v>
          </cell>
          <cell r="C319" t="str">
            <v>Khóa đỡ dây cỡ dây 70</v>
          </cell>
          <cell r="D319" t="str">
            <v>cái</v>
          </cell>
          <cell r="E319" t="str">
            <v>Kd</v>
          </cell>
          <cell r="F319">
            <v>50</v>
          </cell>
          <cell r="G319" t="str">
            <v>x</v>
          </cell>
          <cell r="J319" t="str">
            <v>Kd70</v>
          </cell>
        </row>
        <row r="320">
          <cell r="A320" t="str">
            <v>Kd95</v>
          </cell>
          <cell r="B320">
            <v>0</v>
          </cell>
          <cell r="C320" t="str">
            <v>Khóa đỡ dây cỡ dây 95</v>
          </cell>
          <cell r="D320" t="str">
            <v>cái</v>
          </cell>
          <cell r="E320" t="str">
            <v>Kd</v>
          </cell>
          <cell r="F320">
            <v>50</v>
          </cell>
          <cell r="G320" t="str">
            <v>x</v>
          </cell>
          <cell r="J320" t="str">
            <v>Kd95</v>
          </cell>
        </row>
        <row r="321">
          <cell r="A321" t="str">
            <v>Kd120</v>
          </cell>
          <cell r="B321">
            <v>0</v>
          </cell>
          <cell r="C321" t="str">
            <v>Khóa đỡ dây cỡ dây 120</v>
          </cell>
          <cell r="D321" t="str">
            <v>cái</v>
          </cell>
          <cell r="E321" t="str">
            <v>Kd</v>
          </cell>
          <cell r="F321">
            <v>50</v>
          </cell>
          <cell r="G321" t="str">
            <v>x</v>
          </cell>
          <cell r="J321" t="str">
            <v>Kd120</v>
          </cell>
        </row>
        <row r="322">
          <cell r="A322" t="str">
            <v>Kd150</v>
          </cell>
          <cell r="B322">
            <v>0</v>
          </cell>
          <cell r="C322" t="str">
            <v>Khóa đỡ dây cỡ dây 150</v>
          </cell>
          <cell r="D322" t="str">
            <v>cái</v>
          </cell>
          <cell r="E322" t="str">
            <v>Kd</v>
          </cell>
          <cell r="F322">
            <v>50</v>
          </cell>
          <cell r="G322" t="str">
            <v>x</v>
          </cell>
          <cell r="J322" t="str">
            <v>Kd150</v>
          </cell>
        </row>
        <row r="323">
          <cell r="A323" t="str">
            <v>Kd185</v>
          </cell>
          <cell r="B323">
            <v>0</v>
          </cell>
          <cell r="C323" t="str">
            <v>Khóa đỡ dây cỡ dây 185</v>
          </cell>
          <cell r="D323" t="str">
            <v>cái</v>
          </cell>
          <cell r="E323" t="str">
            <v>Kd</v>
          </cell>
          <cell r="F323">
            <v>50</v>
          </cell>
          <cell r="G323" t="str">
            <v>x</v>
          </cell>
          <cell r="J323" t="str">
            <v>Kd185</v>
          </cell>
        </row>
        <row r="324">
          <cell r="A324" t="str">
            <v>Kd240</v>
          </cell>
          <cell r="B324">
            <v>0</v>
          </cell>
          <cell r="C324" t="str">
            <v>Khóa đỡ dây cỡ dây 240</v>
          </cell>
          <cell r="D324" t="str">
            <v>cái</v>
          </cell>
          <cell r="E324" t="str">
            <v>Kd</v>
          </cell>
          <cell r="F324">
            <v>50</v>
          </cell>
          <cell r="G324" t="str">
            <v>x</v>
          </cell>
          <cell r="J324" t="str">
            <v>Kd240</v>
          </cell>
        </row>
        <row r="325">
          <cell r="A325" t="str">
            <v>KD357</v>
          </cell>
          <cell r="B325">
            <v>0</v>
          </cell>
          <cell r="C325" t="str">
            <v>Khóa đỡ Đ357</v>
          </cell>
          <cell r="D325" t="str">
            <v>cái</v>
          </cell>
          <cell r="E325" t="str">
            <v>KD</v>
          </cell>
          <cell r="F325">
            <v>50</v>
          </cell>
          <cell r="G325" t="str">
            <v>x</v>
          </cell>
          <cell r="J325" t="str">
            <v>KD357</v>
          </cell>
        </row>
        <row r="326">
          <cell r="A326" t="str">
            <v>KD912</v>
          </cell>
          <cell r="B326">
            <v>0</v>
          </cell>
          <cell r="C326" t="str">
            <v>Khóa đỡ Đ912</v>
          </cell>
          <cell r="D326" t="str">
            <v>cái</v>
          </cell>
          <cell r="E326" t="str">
            <v>KD</v>
          </cell>
          <cell r="F326">
            <v>50</v>
          </cell>
          <cell r="G326" t="str">
            <v>x</v>
          </cell>
          <cell r="J326" t="str">
            <v>KD912</v>
          </cell>
        </row>
        <row r="327">
          <cell r="A327" t="str">
            <v>KD158</v>
          </cell>
          <cell r="B327">
            <v>0</v>
          </cell>
          <cell r="C327" t="str">
            <v>Khóa đỡ Đ158</v>
          </cell>
          <cell r="D327" t="str">
            <v>cái</v>
          </cell>
          <cell r="E327" t="str">
            <v>KD</v>
          </cell>
          <cell r="F327">
            <v>50</v>
          </cell>
          <cell r="G327" t="str">
            <v>x</v>
          </cell>
          <cell r="J327" t="str">
            <v>KD158</v>
          </cell>
        </row>
        <row r="328">
          <cell r="A328" t="str">
            <v>KN35</v>
          </cell>
          <cell r="B328">
            <v>0</v>
          </cell>
          <cell r="C328" t="str">
            <v>Khóa néo dây cỡ dây 35</v>
          </cell>
          <cell r="D328" t="str">
            <v>cái</v>
          </cell>
          <cell r="E328" t="str">
            <v>KN</v>
          </cell>
          <cell r="F328">
            <v>50</v>
          </cell>
          <cell r="G328" t="str">
            <v>x</v>
          </cell>
          <cell r="J328" t="str">
            <v>KN35</v>
          </cell>
        </row>
        <row r="329">
          <cell r="A329" t="str">
            <v>KN50</v>
          </cell>
          <cell r="B329">
            <v>0</v>
          </cell>
          <cell r="C329" t="str">
            <v>Khóa néo dây cỡ dây 50</v>
          </cell>
          <cell r="D329" t="str">
            <v>cái</v>
          </cell>
          <cell r="E329" t="str">
            <v>KN</v>
          </cell>
          <cell r="F329">
            <v>50</v>
          </cell>
          <cell r="G329" t="str">
            <v>x</v>
          </cell>
          <cell r="J329" t="str">
            <v>KN50</v>
          </cell>
        </row>
        <row r="330">
          <cell r="A330" t="str">
            <v>KN70</v>
          </cell>
          <cell r="B330">
            <v>0</v>
          </cell>
          <cell r="C330" t="str">
            <v>Khóa néo dây cỡ dây 70</v>
          </cell>
          <cell r="D330" t="str">
            <v>cái</v>
          </cell>
          <cell r="E330" t="str">
            <v>KN</v>
          </cell>
          <cell r="F330">
            <v>50</v>
          </cell>
          <cell r="G330" t="str">
            <v>x</v>
          </cell>
          <cell r="J330" t="str">
            <v>KN70</v>
          </cell>
        </row>
        <row r="331">
          <cell r="A331" t="str">
            <v>KN95</v>
          </cell>
          <cell r="B331">
            <v>0</v>
          </cell>
          <cell r="C331" t="str">
            <v>Khóa néo dây cỡ dây 95</v>
          </cell>
          <cell r="D331" t="str">
            <v>cái</v>
          </cell>
          <cell r="E331" t="str">
            <v>KN</v>
          </cell>
          <cell r="F331">
            <v>50</v>
          </cell>
          <cell r="G331" t="str">
            <v>x</v>
          </cell>
          <cell r="J331" t="str">
            <v>KN95</v>
          </cell>
        </row>
        <row r="332">
          <cell r="A332" t="str">
            <v>KN120</v>
          </cell>
          <cell r="B332">
            <v>0</v>
          </cell>
          <cell r="C332" t="str">
            <v>Khóa néo dây cỡ dây 120</v>
          </cell>
          <cell r="D332" t="str">
            <v>cái</v>
          </cell>
          <cell r="E332" t="str">
            <v>KN</v>
          </cell>
          <cell r="F332">
            <v>50</v>
          </cell>
          <cell r="G332" t="str">
            <v>x</v>
          </cell>
          <cell r="J332" t="str">
            <v>KN120</v>
          </cell>
        </row>
        <row r="333">
          <cell r="A333" t="str">
            <v>KN150</v>
          </cell>
          <cell r="B333">
            <v>0</v>
          </cell>
          <cell r="C333" t="str">
            <v>Khóa néo dây cỡ dây 150</v>
          </cell>
          <cell r="D333" t="str">
            <v>cái</v>
          </cell>
          <cell r="E333" t="str">
            <v>KN</v>
          </cell>
          <cell r="F333">
            <v>50</v>
          </cell>
          <cell r="G333" t="str">
            <v>x</v>
          </cell>
          <cell r="J333" t="str">
            <v>KN150</v>
          </cell>
        </row>
        <row r="334">
          <cell r="A334" t="str">
            <v>KN185</v>
          </cell>
          <cell r="B334">
            <v>0</v>
          </cell>
          <cell r="C334" t="str">
            <v>Khóa néo dây cỡ dây 185</v>
          </cell>
          <cell r="D334" t="str">
            <v>cái</v>
          </cell>
          <cell r="E334" t="str">
            <v>KN</v>
          </cell>
          <cell r="F334">
            <v>50</v>
          </cell>
          <cell r="G334" t="str">
            <v>x</v>
          </cell>
          <cell r="J334" t="str">
            <v>KN185</v>
          </cell>
        </row>
        <row r="335">
          <cell r="A335" t="str">
            <v>KN240</v>
          </cell>
          <cell r="B335">
            <v>0</v>
          </cell>
          <cell r="C335" t="str">
            <v>Khóa néo dây cỡ dây 240</v>
          </cell>
          <cell r="D335" t="str">
            <v>cái</v>
          </cell>
          <cell r="E335" t="str">
            <v>KN</v>
          </cell>
          <cell r="F335">
            <v>50</v>
          </cell>
          <cell r="G335" t="str">
            <v>x</v>
          </cell>
          <cell r="J335" t="str">
            <v>KN240</v>
          </cell>
        </row>
        <row r="336">
          <cell r="A336" t="str">
            <v>KN158</v>
          </cell>
          <cell r="B336">
            <v>0</v>
          </cell>
          <cell r="C336" t="str">
            <v>Khóa néo N158</v>
          </cell>
          <cell r="D336" t="str">
            <v>cái</v>
          </cell>
          <cell r="E336" t="str">
            <v>KN</v>
          </cell>
          <cell r="F336">
            <v>50</v>
          </cell>
          <cell r="G336" t="str">
            <v>x</v>
          </cell>
          <cell r="J336" t="str">
            <v>KN158</v>
          </cell>
        </row>
        <row r="337">
          <cell r="A337" t="str">
            <v>KN912</v>
          </cell>
          <cell r="B337">
            <v>0</v>
          </cell>
          <cell r="C337" t="str">
            <v>Khóa néo N912</v>
          </cell>
          <cell r="D337" t="str">
            <v>cái</v>
          </cell>
          <cell r="E337" t="str">
            <v>KN</v>
          </cell>
          <cell r="F337">
            <v>50</v>
          </cell>
          <cell r="G337" t="str">
            <v>x</v>
          </cell>
          <cell r="J337" t="str">
            <v>KN912</v>
          </cell>
        </row>
        <row r="338">
          <cell r="A338" t="str">
            <v>KN357</v>
          </cell>
          <cell r="B338">
            <v>0</v>
          </cell>
          <cell r="C338" t="str">
            <v>Khóa néo N357</v>
          </cell>
          <cell r="D338" t="str">
            <v>cái</v>
          </cell>
          <cell r="E338" t="str">
            <v>KN</v>
          </cell>
          <cell r="F338">
            <v>50</v>
          </cell>
          <cell r="G338" t="str">
            <v>x</v>
          </cell>
          <cell r="J338" t="str">
            <v>KN357</v>
          </cell>
        </row>
        <row r="339">
          <cell r="A339" t="str">
            <v>GNIU</v>
          </cell>
          <cell r="B339">
            <v>0</v>
          </cell>
          <cell r="C339" t="str">
            <v>Giáp níu dừng dây bọc ACX50</v>
          </cell>
          <cell r="D339" t="str">
            <v>cái</v>
          </cell>
          <cell r="E339" t="str">
            <v>GN</v>
          </cell>
          <cell r="F339">
            <v>50</v>
          </cell>
          <cell r="G339" t="str">
            <v>x</v>
          </cell>
          <cell r="J339" t="str">
            <v>GNIU</v>
          </cell>
        </row>
        <row r="340">
          <cell r="A340" t="str">
            <v>MANG</v>
          </cell>
          <cell r="B340">
            <v>0</v>
          </cell>
          <cell r="C340" t="str">
            <v>Máng che dây chằng dày 1,6mm</v>
          </cell>
          <cell r="D340" t="str">
            <v>cái</v>
          </cell>
          <cell r="E340" t="str">
            <v>MA</v>
          </cell>
          <cell r="F340">
            <v>50</v>
          </cell>
          <cell r="G340" t="str">
            <v>x</v>
          </cell>
          <cell r="J340" t="str">
            <v>MANG</v>
          </cell>
        </row>
        <row r="341">
          <cell r="A341" t="str">
            <v>MND</v>
          </cell>
          <cell r="B341">
            <v>0</v>
          </cell>
          <cell r="C341" t="str">
            <v>Mắt nối đơn</v>
          </cell>
          <cell r="D341" t="str">
            <v>cái</v>
          </cell>
          <cell r="E341" t="str">
            <v>MN</v>
          </cell>
          <cell r="F341">
            <v>50</v>
          </cell>
          <cell r="G341" t="str">
            <v>x</v>
          </cell>
          <cell r="J341" t="str">
            <v>MND</v>
          </cell>
        </row>
        <row r="342">
          <cell r="A342" t="str">
            <v>MNTG</v>
          </cell>
          <cell r="B342">
            <v>0</v>
          </cell>
          <cell r="C342" t="str">
            <v xml:space="preserve">Mắt nối t/ gian </v>
          </cell>
          <cell r="D342" t="str">
            <v>cái</v>
          </cell>
          <cell r="E342" t="str">
            <v>MN</v>
          </cell>
          <cell r="F342">
            <v>50</v>
          </cell>
          <cell r="G342" t="str">
            <v>x</v>
          </cell>
          <cell r="J342" t="str">
            <v>MNTG</v>
          </cell>
        </row>
        <row r="343">
          <cell r="A343" t="str">
            <v>MT</v>
          </cell>
          <cell r="B343">
            <v>0</v>
          </cell>
          <cell r="C343" t="str">
            <v xml:space="preserve">Móc treo chữ U </v>
          </cell>
          <cell r="D343" t="str">
            <v>cái</v>
          </cell>
          <cell r="E343" t="str">
            <v>MT</v>
          </cell>
          <cell r="F343">
            <v>50</v>
          </cell>
          <cell r="G343" t="str">
            <v>x</v>
          </cell>
          <cell r="J343" t="str">
            <v>MT</v>
          </cell>
        </row>
        <row r="344">
          <cell r="A344" t="str">
            <v>MT61A</v>
          </cell>
          <cell r="B344">
            <v>0</v>
          </cell>
          <cell r="C344" t="str">
            <v>Móc treo CK61A</v>
          </cell>
          <cell r="D344" t="str">
            <v>cái</v>
          </cell>
          <cell r="E344" t="str">
            <v>MT</v>
          </cell>
          <cell r="F344">
            <v>50</v>
          </cell>
          <cell r="G344" t="str">
            <v>x</v>
          </cell>
          <cell r="J344" t="str">
            <v>MT61A</v>
          </cell>
        </row>
        <row r="345">
          <cell r="A345" t="str">
            <v>VT</v>
          </cell>
          <cell r="B345">
            <v>0</v>
          </cell>
          <cell r="C345" t="str">
            <v>Vòng treo đầu tròn</v>
          </cell>
          <cell r="D345" t="str">
            <v>cái</v>
          </cell>
          <cell r="E345" t="str">
            <v>VT</v>
          </cell>
          <cell r="F345">
            <v>50</v>
          </cell>
          <cell r="G345" t="str">
            <v>x</v>
          </cell>
          <cell r="J345" t="str">
            <v>VT</v>
          </cell>
        </row>
        <row r="346">
          <cell r="A346" t="str">
            <v>ON240A</v>
          </cell>
          <cell r="B346">
            <v>0</v>
          </cell>
          <cell r="C346" t="str">
            <v>Ống nối dây A-240</v>
          </cell>
          <cell r="D346" t="str">
            <v>cái</v>
          </cell>
          <cell r="E346" t="str">
            <v>ON</v>
          </cell>
          <cell r="F346">
            <v>50</v>
          </cell>
          <cell r="G346" t="str">
            <v>x</v>
          </cell>
          <cell r="J346" t="str">
            <v>ON240A</v>
          </cell>
        </row>
        <row r="347">
          <cell r="A347" t="str">
            <v>ON185A</v>
          </cell>
          <cell r="B347">
            <v>0</v>
          </cell>
          <cell r="C347" t="str">
            <v>Ống nối dây A-185</v>
          </cell>
          <cell r="D347" t="str">
            <v>cái</v>
          </cell>
          <cell r="E347" t="str">
            <v>ON</v>
          </cell>
          <cell r="F347">
            <v>50</v>
          </cell>
          <cell r="G347" t="str">
            <v>x</v>
          </cell>
          <cell r="J347" t="str">
            <v>ON185A</v>
          </cell>
        </row>
        <row r="348">
          <cell r="A348" t="str">
            <v>ON120A</v>
          </cell>
          <cell r="B348">
            <v>0</v>
          </cell>
          <cell r="C348" t="str">
            <v>Ống nối dây A-120</v>
          </cell>
          <cell r="D348" t="str">
            <v>cái</v>
          </cell>
          <cell r="E348" t="str">
            <v>ON</v>
          </cell>
          <cell r="F348">
            <v>50</v>
          </cell>
          <cell r="G348" t="str">
            <v>x</v>
          </cell>
          <cell r="J348" t="str">
            <v>ON120A</v>
          </cell>
        </row>
        <row r="349">
          <cell r="A349" t="str">
            <v>ON95A</v>
          </cell>
          <cell r="B349">
            <v>0</v>
          </cell>
          <cell r="C349" t="str">
            <v>Ống nối dây A-95</v>
          </cell>
          <cell r="D349" t="str">
            <v>cái</v>
          </cell>
          <cell r="E349" t="str">
            <v>ON</v>
          </cell>
          <cell r="F349">
            <v>50</v>
          </cell>
          <cell r="G349" t="str">
            <v>x</v>
          </cell>
          <cell r="J349" t="str">
            <v>ON95A</v>
          </cell>
        </row>
        <row r="350">
          <cell r="A350" t="str">
            <v>ON70A</v>
          </cell>
          <cell r="B350">
            <v>0</v>
          </cell>
          <cell r="C350" t="str">
            <v>Ống nối dây A-70</v>
          </cell>
          <cell r="D350" t="str">
            <v>cái</v>
          </cell>
          <cell r="E350" t="str">
            <v>ON</v>
          </cell>
          <cell r="F350">
            <v>50</v>
          </cell>
          <cell r="G350" t="str">
            <v>x</v>
          </cell>
          <cell r="J350" t="str">
            <v>ON70A</v>
          </cell>
        </row>
        <row r="351">
          <cell r="A351" t="str">
            <v>ON50A</v>
          </cell>
          <cell r="B351">
            <v>0</v>
          </cell>
          <cell r="C351" t="str">
            <v>Ống nối dây A-50</v>
          </cell>
          <cell r="D351" t="str">
            <v>cái</v>
          </cell>
          <cell r="E351" t="str">
            <v>ON</v>
          </cell>
          <cell r="F351">
            <v>50</v>
          </cell>
          <cell r="G351" t="str">
            <v>x</v>
          </cell>
          <cell r="J351" t="str">
            <v>ON50A</v>
          </cell>
        </row>
        <row r="352">
          <cell r="A352" t="str">
            <v>ON35A</v>
          </cell>
          <cell r="B352">
            <v>0</v>
          </cell>
          <cell r="C352" t="str">
            <v>Ống nối dây A-35</v>
          </cell>
          <cell r="D352" t="str">
            <v>cái</v>
          </cell>
          <cell r="E352" t="str">
            <v>ON</v>
          </cell>
          <cell r="F352">
            <v>50</v>
          </cell>
          <cell r="G352" t="str">
            <v>x</v>
          </cell>
          <cell r="J352" t="str">
            <v>ON35A</v>
          </cell>
        </row>
        <row r="353">
          <cell r="A353" t="str">
            <v>ON35</v>
          </cell>
          <cell r="B353">
            <v>0</v>
          </cell>
          <cell r="C353" t="str">
            <v>Ống nối dây cỡ 35mm2</v>
          </cell>
          <cell r="D353" t="str">
            <v>cái</v>
          </cell>
          <cell r="E353" t="str">
            <v>ON</v>
          </cell>
          <cell r="F353">
            <v>50</v>
          </cell>
          <cell r="G353" t="str">
            <v>x</v>
          </cell>
          <cell r="J353" t="str">
            <v>ON35</v>
          </cell>
        </row>
        <row r="354">
          <cell r="A354" t="str">
            <v>ON50</v>
          </cell>
          <cell r="B354">
            <v>0</v>
          </cell>
          <cell r="C354" t="str">
            <v>Ống nối dây cỡ 50mm2</v>
          </cell>
          <cell r="D354" t="str">
            <v>cái</v>
          </cell>
          <cell r="E354" t="str">
            <v>ON</v>
          </cell>
          <cell r="F354">
            <v>50</v>
          </cell>
          <cell r="G354" t="str">
            <v>x</v>
          </cell>
          <cell r="J354" t="str">
            <v>ON50</v>
          </cell>
        </row>
        <row r="355">
          <cell r="A355" t="str">
            <v>ON70</v>
          </cell>
          <cell r="B355">
            <v>0</v>
          </cell>
          <cell r="C355" t="str">
            <v>Ống nối dây cỡ 70mm2</v>
          </cell>
          <cell r="D355" t="str">
            <v>cái</v>
          </cell>
          <cell r="E355" t="str">
            <v>ON</v>
          </cell>
          <cell r="F355">
            <v>50</v>
          </cell>
          <cell r="G355" t="str">
            <v>x</v>
          </cell>
          <cell r="J355" t="str">
            <v>ON70</v>
          </cell>
        </row>
        <row r="356">
          <cell r="A356" t="str">
            <v>ON95</v>
          </cell>
          <cell r="B356">
            <v>0</v>
          </cell>
          <cell r="C356" t="str">
            <v>Ống nối dây cỡ 95mm2</v>
          </cell>
          <cell r="D356" t="str">
            <v>cái</v>
          </cell>
          <cell r="E356" t="str">
            <v>ON</v>
          </cell>
          <cell r="F356">
            <v>50</v>
          </cell>
          <cell r="G356" t="str">
            <v>x</v>
          </cell>
          <cell r="J356" t="str">
            <v>ON95</v>
          </cell>
        </row>
        <row r="357">
          <cell r="A357" t="str">
            <v>ON120</v>
          </cell>
          <cell r="B357">
            <v>0</v>
          </cell>
          <cell r="C357" t="str">
            <v>Ống nối dây cỡ 120mm2</v>
          </cell>
          <cell r="D357" t="str">
            <v>cái</v>
          </cell>
          <cell r="E357" t="str">
            <v>ON</v>
          </cell>
          <cell r="F357">
            <v>50</v>
          </cell>
          <cell r="G357" t="str">
            <v>x</v>
          </cell>
          <cell r="J357" t="str">
            <v>ON120</v>
          </cell>
        </row>
        <row r="358">
          <cell r="A358" t="str">
            <v>ON150</v>
          </cell>
          <cell r="B358">
            <v>0</v>
          </cell>
          <cell r="C358" t="str">
            <v>Ống nối dây cỡ 150mm2</v>
          </cell>
          <cell r="D358" t="str">
            <v>cái</v>
          </cell>
          <cell r="E358" t="str">
            <v>ON</v>
          </cell>
          <cell r="F358">
            <v>50</v>
          </cell>
          <cell r="G358" t="str">
            <v>x</v>
          </cell>
          <cell r="J358" t="str">
            <v>ON150</v>
          </cell>
        </row>
        <row r="359">
          <cell r="A359" t="str">
            <v>ON185</v>
          </cell>
          <cell r="B359">
            <v>0</v>
          </cell>
          <cell r="C359" t="str">
            <v>Ống nối dây cỡ 185mm2</v>
          </cell>
          <cell r="D359" t="str">
            <v>cái</v>
          </cell>
          <cell r="E359" t="str">
            <v>ON</v>
          </cell>
          <cell r="F359">
            <v>50</v>
          </cell>
          <cell r="G359" t="str">
            <v>x</v>
          </cell>
          <cell r="J359" t="str">
            <v>ON185</v>
          </cell>
        </row>
        <row r="360">
          <cell r="A360" t="str">
            <v>ON240</v>
          </cell>
          <cell r="B360">
            <v>0</v>
          </cell>
          <cell r="C360" t="str">
            <v>Ống nối dây cỡ 240mm2</v>
          </cell>
          <cell r="D360" t="str">
            <v>cái</v>
          </cell>
          <cell r="E360" t="str">
            <v>ON</v>
          </cell>
          <cell r="F360">
            <v>50</v>
          </cell>
          <cell r="G360" t="str">
            <v>x</v>
          </cell>
          <cell r="J360" t="str">
            <v>ON240</v>
          </cell>
        </row>
        <row r="361">
          <cell r="A361" t="str">
            <v>ON50B</v>
          </cell>
          <cell r="B361">
            <v>0</v>
          </cell>
          <cell r="C361" t="str">
            <v>Ống nối dây chịu sức căng cỡ 50mm2</v>
          </cell>
          <cell r="D361" t="str">
            <v>cái</v>
          </cell>
          <cell r="E361" t="str">
            <v>ON</v>
          </cell>
          <cell r="F361">
            <v>50</v>
          </cell>
          <cell r="G361" t="str">
            <v>x</v>
          </cell>
          <cell r="J361" t="str">
            <v>ON50B</v>
          </cell>
        </row>
        <row r="362">
          <cell r="A362" t="str">
            <v>PU</v>
          </cell>
          <cell r="B362">
            <v>0</v>
          </cell>
          <cell r="C362" t="str">
            <v>Puli</v>
          </cell>
          <cell r="D362" t="str">
            <v>cái</v>
          </cell>
          <cell r="E362" t="str">
            <v>PU</v>
          </cell>
          <cell r="F362">
            <v>50</v>
          </cell>
          <cell r="G362" t="str">
            <v>x</v>
          </cell>
          <cell r="J362" t="str">
            <v>PU</v>
          </cell>
        </row>
        <row r="363">
          <cell r="A363" t="str">
            <v>R1</v>
          </cell>
          <cell r="B363">
            <v>0</v>
          </cell>
          <cell r="C363" t="str">
            <v>Uclevis + sứ ống chỉ</v>
          </cell>
          <cell r="D363" t="str">
            <v>bộ</v>
          </cell>
          <cell r="E363" t="str">
            <v>R1</v>
          </cell>
          <cell r="F363">
            <v>50</v>
          </cell>
          <cell r="G363" t="str">
            <v>x</v>
          </cell>
          <cell r="J363" t="str">
            <v>R1</v>
          </cell>
        </row>
        <row r="364">
          <cell r="A364" t="str">
            <v>R2</v>
          </cell>
          <cell r="B364">
            <v>0</v>
          </cell>
          <cell r="C364" t="str">
            <v>Rack 2 sứ + sứ ống chỉ</v>
          </cell>
          <cell r="D364" t="str">
            <v>bộ</v>
          </cell>
          <cell r="E364" t="str">
            <v>R2</v>
          </cell>
          <cell r="F364">
            <v>50</v>
          </cell>
          <cell r="G364" t="str">
            <v>x</v>
          </cell>
          <cell r="J364" t="str">
            <v>R2</v>
          </cell>
        </row>
        <row r="365">
          <cell r="A365" t="str">
            <v>R3</v>
          </cell>
          <cell r="B365">
            <v>0</v>
          </cell>
          <cell r="C365" t="str">
            <v>Rack 3 sứ + sứ ống chỉ</v>
          </cell>
          <cell r="D365" t="str">
            <v>bộ</v>
          </cell>
          <cell r="E365" t="str">
            <v>R3</v>
          </cell>
          <cell r="F365">
            <v>50</v>
          </cell>
          <cell r="G365" t="str">
            <v>x</v>
          </cell>
          <cell r="J365" t="str">
            <v>R3</v>
          </cell>
        </row>
        <row r="366">
          <cell r="A366" t="str">
            <v>R4</v>
          </cell>
          <cell r="B366">
            <v>0</v>
          </cell>
          <cell r="C366" t="str">
            <v>Rack 4</v>
          </cell>
          <cell r="D366" t="str">
            <v>cái</v>
          </cell>
          <cell r="E366" t="str">
            <v>R4</v>
          </cell>
          <cell r="F366">
            <v>50</v>
          </cell>
          <cell r="G366" t="str">
            <v>x</v>
          </cell>
          <cell r="J366" t="str">
            <v>R4</v>
          </cell>
        </row>
        <row r="367">
          <cell r="A367" t="str">
            <v>R4S</v>
          </cell>
          <cell r="B367">
            <v>0</v>
          </cell>
          <cell r="C367" t="str">
            <v>Rack 4 sứ + sứ ống chỉ</v>
          </cell>
          <cell r="D367" t="str">
            <v>bộ</v>
          </cell>
          <cell r="E367" t="str">
            <v>R4</v>
          </cell>
          <cell r="F367">
            <v>50</v>
          </cell>
          <cell r="G367" t="str">
            <v>x</v>
          </cell>
          <cell r="J367" t="str">
            <v>R4S</v>
          </cell>
        </row>
        <row r="368">
          <cell r="A368" t="str">
            <v>SD</v>
          </cell>
          <cell r="B368">
            <v>0</v>
          </cell>
          <cell r="C368" t="str">
            <v xml:space="preserve">Sứ đứng 24KV </v>
          </cell>
          <cell r="D368" t="str">
            <v>cái</v>
          </cell>
          <cell r="E368" t="str">
            <v>SD</v>
          </cell>
          <cell r="F368">
            <v>6</v>
          </cell>
          <cell r="G368" t="str">
            <v>x</v>
          </cell>
          <cell r="J368" t="str">
            <v>SD</v>
          </cell>
        </row>
        <row r="369">
          <cell r="A369" t="str">
            <v>SDC</v>
          </cell>
          <cell r="B369">
            <v>0</v>
          </cell>
          <cell r="C369" t="str">
            <v>Sứ đứng 24KV ĐR 540mm (bọc chì)</v>
          </cell>
          <cell r="D369" t="str">
            <v>cái</v>
          </cell>
          <cell r="E369" t="str">
            <v>SD</v>
          </cell>
          <cell r="F369">
            <v>6</v>
          </cell>
          <cell r="G369" t="str">
            <v>x</v>
          </cell>
          <cell r="J369" t="str">
            <v>SDC</v>
          </cell>
        </row>
        <row r="370">
          <cell r="A370" t="str">
            <v>CSDC</v>
          </cell>
          <cell r="B370">
            <v>0</v>
          </cell>
          <cell r="C370" t="str">
            <v>Chân sứ đứng D20-265 (bọc chì)</v>
          </cell>
          <cell r="D370" t="str">
            <v>cái</v>
          </cell>
          <cell r="E370" t="str">
            <v>CS</v>
          </cell>
          <cell r="F370">
            <v>6</v>
          </cell>
          <cell r="G370" t="str">
            <v>x</v>
          </cell>
          <cell r="J370" t="str">
            <v>CSDC</v>
          </cell>
        </row>
        <row r="371">
          <cell r="A371" t="str">
            <v>SD35</v>
          </cell>
          <cell r="B371">
            <v>0</v>
          </cell>
          <cell r="C371" t="str">
            <v>Sứ đứng 35KV + ty</v>
          </cell>
          <cell r="D371" t="str">
            <v>bộ</v>
          </cell>
          <cell r="E371" t="str">
            <v>SD</v>
          </cell>
          <cell r="F371">
            <v>6</v>
          </cell>
          <cell r="G371" t="str">
            <v>x</v>
          </cell>
          <cell r="J371" t="str">
            <v>SD35</v>
          </cell>
        </row>
        <row r="372">
          <cell r="A372" t="str">
            <v>SDI35</v>
          </cell>
          <cell r="B372">
            <v>0</v>
          </cell>
          <cell r="C372" t="str">
            <v>Sứ đứng 35KV + ty sứ đỉnh</v>
          </cell>
          <cell r="D372" t="str">
            <v>bộ</v>
          </cell>
          <cell r="E372" t="str">
            <v>SD</v>
          </cell>
          <cell r="F372">
            <v>6</v>
          </cell>
          <cell r="G372" t="str">
            <v>x</v>
          </cell>
          <cell r="J372" t="str">
            <v>SDI35</v>
          </cell>
        </row>
        <row r="373">
          <cell r="A373" t="str">
            <v>SDCM</v>
          </cell>
          <cell r="B373">
            <v>0</v>
          </cell>
          <cell r="C373" t="str">
            <v>Sứ đứng 24KV chống nhiễm mặn</v>
          </cell>
          <cell r="D373" t="str">
            <v>cái</v>
          </cell>
          <cell r="E373" t="str">
            <v>SD</v>
          </cell>
          <cell r="F373">
            <v>6</v>
          </cell>
          <cell r="G373" t="str">
            <v>x</v>
          </cell>
          <cell r="J373" t="str">
            <v>SDCM</v>
          </cell>
        </row>
        <row r="374">
          <cell r="A374" t="str">
            <v>SN</v>
          </cell>
          <cell r="B374">
            <v>0</v>
          </cell>
          <cell r="C374" t="str">
            <v>Sứ chằng</v>
          </cell>
          <cell r="D374" t="str">
            <v>cái</v>
          </cell>
          <cell r="E374" t="str">
            <v>SN</v>
          </cell>
          <cell r="F374">
            <v>50</v>
          </cell>
          <cell r="G374" t="str">
            <v>x</v>
          </cell>
          <cell r="J374" t="str">
            <v>SN</v>
          </cell>
        </row>
        <row r="375">
          <cell r="A375" t="str">
            <v>SOC</v>
          </cell>
          <cell r="B375">
            <v>0</v>
          </cell>
          <cell r="C375" t="str">
            <v xml:space="preserve">Sứ ống chỉ </v>
          </cell>
          <cell r="D375" t="str">
            <v>cái</v>
          </cell>
          <cell r="E375" t="str">
            <v>SO</v>
          </cell>
          <cell r="F375">
            <v>50</v>
          </cell>
          <cell r="G375" t="str">
            <v>x</v>
          </cell>
          <cell r="J375" t="str">
            <v>SOC</v>
          </cell>
        </row>
        <row r="376">
          <cell r="A376" t="str">
            <v>ST</v>
          </cell>
          <cell r="B376">
            <v>0</v>
          </cell>
          <cell r="C376" t="str">
            <v>Sứ treo loại 70kN</v>
          </cell>
          <cell r="D376" t="str">
            <v>bát</v>
          </cell>
          <cell r="E376" t="str">
            <v>ST</v>
          </cell>
          <cell r="F376">
            <v>50</v>
          </cell>
          <cell r="G376" t="str">
            <v>x</v>
          </cell>
          <cell r="J376" t="str">
            <v>ST</v>
          </cell>
        </row>
        <row r="377">
          <cell r="A377" t="str">
            <v>ST120</v>
          </cell>
          <cell r="B377">
            <v>0</v>
          </cell>
          <cell r="C377" t="str">
            <v>Sứ treo loại 120kN</v>
          </cell>
          <cell r="D377" t="str">
            <v>bát</v>
          </cell>
          <cell r="E377" t="str">
            <v>ST</v>
          </cell>
          <cell r="F377">
            <v>50</v>
          </cell>
          <cell r="G377" t="str">
            <v>x</v>
          </cell>
          <cell r="J377" t="str">
            <v>ST120</v>
          </cell>
        </row>
        <row r="378">
          <cell r="A378" t="str">
            <v>STply</v>
          </cell>
          <cell r="B378">
            <v>0</v>
          </cell>
          <cell r="C378" t="str">
            <v>Sứ treo polymer</v>
          </cell>
          <cell r="D378" t="str">
            <v>chuỗi</v>
          </cell>
          <cell r="E378" t="str">
            <v>ST</v>
          </cell>
          <cell r="F378">
            <v>7</v>
          </cell>
          <cell r="G378" t="str">
            <v>x</v>
          </cell>
          <cell r="J378" t="str">
            <v>STply</v>
          </cell>
        </row>
        <row r="379">
          <cell r="A379" t="str">
            <v>Stply-HT</v>
          </cell>
          <cell r="B379">
            <v>0</v>
          </cell>
          <cell r="C379" t="str">
            <v>Sứ polymer cách điện hạ thế thanh cái tủ</v>
          </cell>
          <cell r="D379" t="str">
            <v>cái</v>
          </cell>
          <cell r="E379" t="str">
            <v>St</v>
          </cell>
          <cell r="F379">
            <v>50</v>
          </cell>
          <cell r="G379" t="str">
            <v>x</v>
          </cell>
          <cell r="J379" t="str">
            <v>Stply-HT</v>
          </cell>
        </row>
        <row r="380">
          <cell r="A380" t="str">
            <v>S40</v>
          </cell>
          <cell r="B380">
            <v>0</v>
          </cell>
          <cell r="C380" t="str">
            <v>Sắt dẹt 40 x 4</v>
          </cell>
          <cell r="D380" t="str">
            <v>kg</v>
          </cell>
          <cell r="E380" t="str">
            <v>S4</v>
          </cell>
          <cell r="F380">
            <v>50</v>
          </cell>
          <cell r="G380" t="str">
            <v>x</v>
          </cell>
          <cell r="J380" t="str">
            <v>S40</v>
          </cell>
        </row>
        <row r="381">
          <cell r="A381" t="str">
            <v>S50</v>
          </cell>
          <cell r="B381">
            <v>0</v>
          </cell>
          <cell r="C381" t="str">
            <v>Sắt dẹt 50x5</v>
          </cell>
          <cell r="D381" t="str">
            <v>kg</v>
          </cell>
          <cell r="E381" t="str">
            <v>S5</v>
          </cell>
          <cell r="F381">
            <v>50</v>
          </cell>
          <cell r="G381" t="str">
            <v>x</v>
          </cell>
          <cell r="J381" t="str">
            <v>S50</v>
          </cell>
        </row>
        <row r="382">
          <cell r="A382" t="str">
            <v>S60</v>
          </cell>
          <cell r="B382">
            <v>0</v>
          </cell>
          <cell r="C382" t="str">
            <v>Sắt dẹt 60 x 6</v>
          </cell>
          <cell r="D382" t="str">
            <v>kg</v>
          </cell>
          <cell r="E382" t="str">
            <v>S6</v>
          </cell>
          <cell r="F382">
            <v>50</v>
          </cell>
          <cell r="G382" t="str">
            <v>x</v>
          </cell>
          <cell r="J382" t="str">
            <v>S60</v>
          </cell>
        </row>
        <row r="383">
          <cell r="A383" t="str">
            <v>S70</v>
          </cell>
          <cell r="B383">
            <v>0</v>
          </cell>
          <cell r="C383" t="str">
            <v>Sắt dẹt 70 x 7</v>
          </cell>
          <cell r="D383" t="str">
            <v>kg</v>
          </cell>
          <cell r="E383" t="str">
            <v>S7</v>
          </cell>
          <cell r="F383">
            <v>50</v>
          </cell>
          <cell r="G383" t="str">
            <v>x</v>
          </cell>
          <cell r="J383" t="str">
            <v>S70</v>
          </cell>
        </row>
        <row r="384">
          <cell r="A384" t="str">
            <v>S806</v>
          </cell>
          <cell r="B384">
            <v>0</v>
          </cell>
          <cell r="C384" t="str">
            <v>Sắt dẹt 80 x 6</v>
          </cell>
          <cell r="D384" t="str">
            <v>kg</v>
          </cell>
          <cell r="E384" t="str">
            <v>S8</v>
          </cell>
          <cell r="F384">
            <v>50</v>
          </cell>
          <cell r="G384" t="str">
            <v>x</v>
          </cell>
          <cell r="J384" t="str">
            <v>S806</v>
          </cell>
        </row>
        <row r="385">
          <cell r="A385" t="str">
            <v>S80</v>
          </cell>
          <cell r="B385">
            <v>0</v>
          </cell>
          <cell r="C385" t="str">
            <v>Sắt dẹt 80 x 8</v>
          </cell>
          <cell r="D385" t="str">
            <v>kg</v>
          </cell>
          <cell r="E385" t="str">
            <v>S8</v>
          </cell>
          <cell r="F385">
            <v>50</v>
          </cell>
          <cell r="G385" t="str">
            <v>x</v>
          </cell>
          <cell r="J385" t="str">
            <v>S80</v>
          </cell>
        </row>
        <row r="386">
          <cell r="A386" t="str">
            <v>S1008</v>
          </cell>
          <cell r="B386">
            <v>0</v>
          </cell>
          <cell r="C386" t="str">
            <v>Sắt dẹt 100 x 8</v>
          </cell>
          <cell r="D386" t="str">
            <v>kg</v>
          </cell>
          <cell r="E386" t="str">
            <v>S1</v>
          </cell>
          <cell r="F386">
            <v>50</v>
          </cell>
          <cell r="G386" t="str">
            <v>x</v>
          </cell>
          <cell r="J386" t="str">
            <v>S1008</v>
          </cell>
        </row>
        <row r="387">
          <cell r="A387" t="str">
            <v>SL32</v>
          </cell>
          <cell r="B387">
            <v>0</v>
          </cell>
          <cell r="C387" t="str">
            <v>Sắt góc L32 x 32 x 3</v>
          </cell>
          <cell r="D387" t="str">
            <v>kg</v>
          </cell>
          <cell r="E387" t="str">
            <v>SL</v>
          </cell>
          <cell r="F387">
            <v>50</v>
          </cell>
          <cell r="G387" t="str">
            <v>x</v>
          </cell>
          <cell r="J387" t="str">
            <v>SL32</v>
          </cell>
        </row>
        <row r="388">
          <cell r="A388" t="str">
            <v>SL40</v>
          </cell>
          <cell r="B388">
            <v>0</v>
          </cell>
          <cell r="C388" t="str">
            <v>Sắt góc L40 x40 x4</v>
          </cell>
          <cell r="D388" t="str">
            <v>kg</v>
          </cell>
          <cell r="E388" t="str">
            <v>SL</v>
          </cell>
          <cell r="F388">
            <v>50</v>
          </cell>
          <cell r="G388" t="str">
            <v>x</v>
          </cell>
          <cell r="J388" t="str">
            <v>SL40</v>
          </cell>
        </row>
        <row r="389">
          <cell r="A389" t="str">
            <v>SL45</v>
          </cell>
          <cell r="B389">
            <v>0</v>
          </cell>
          <cell r="C389" t="str">
            <v>Sắt góc L45 x45 x 4</v>
          </cell>
          <cell r="D389" t="str">
            <v>kg</v>
          </cell>
          <cell r="E389" t="str">
            <v>SL</v>
          </cell>
          <cell r="F389">
            <v>50</v>
          </cell>
          <cell r="G389" t="str">
            <v>x</v>
          </cell>
          <cell r="J389" t="str">
            <v>SL45</v>
          </cell>
        </row>
        <row r="390">
          <cell r="A390" t="str">
            <v>SL50</v>
          </cell>
          <cell r="B390">
            <v>0</v>
          </cell>
          <cell r="C390" t="str">
            <v>Sắt góc L50 x50 x5</v>
          </cell>
          <cell r="D390" t="str">
            <v>kg</v>
          </cell>
          <cell r="E390" t="str">
            <v>SL</v>
          </cell>
          <cell r="F390">
            <v>50</v>
          </cell>
          <cell r="G390" t="str">
            <v>x</v>
          </cell>
          <cell r="J390" t="str">
            <v>SL50</v>
          </cell>
        </row>
        <row r="391">
          <cell r="A391" t="str">
            <v>SL50-720</v>
          </cell>
          <cell r="B391">
            <v>0</v>
          </cell>
          <cell r="C391" t="str">
            <v>Sắt góc L50 x50 x5 x720</v>
          </cell>
          <cell r="D391" t="str">
            <v>cái</v>
          </cell>
          <cell r="E391" t="str">
            <v>SL</v>
          </cell>
          <cell r="F391">
            <v>50</v>
          </cell>
          <cell r="G391" t="str">
            <v>x</v>
          </cell>
          <cell r="H391">
            <v>720</v>
          </cell>
          <cell r="J391" t="str">
            <v>SL50-720</v>
          </cell>
        </row>
        <row r="392">
          <cell r="A392" t="str">
            <v>SL50-810</v>
          </cell>
          <cell r="B392">
            <v>0</v>
          </cell>
          <cell r="C392" t="str">
            <v>Sắt góc L50 x50 x5 - 810</v>
          </cell>
          <cell r="D392" t="str">
            <v>cái</v>
          </cell>
          <cell r="E392" t="str">
            <v>SL</v>
          </cell>
          <cell r="F392">
            <v>50</v>
          </cell>
          <cell r="G392" t="str">
            <v>x</v>
          </cell>
          <cell r="H392">
            <v>810</v>
          </cell>
          <cell r="J392" t="str">
            <v>SL50-810</v>
          </cell>
        </row>
        <row r="393">
          <cell r="A393" t="str">
            <v>SL50-920</v>
          </cell>
          <cell r="B393">
            <v>0</v>
          </cell>
          <cell r="C393" t="str">
            <v>Sắt góc L50 x50 x5 x920</v>
          </cell>
          <cell r="D393" t="str">
            <v>cái</v>
          </cell>
          <cell r="E393" t="str">
            <v>SL</v>
          </cell>
          <cell r="F393">
            <v>50</v>
          </cell>
          <cell r="G393" t="str">
            <v>x</v>
          </cell>
          <cell r="H393">
            <v>920</v>
          </cell>
          <cell r="J393" t="str">
            <v>SL50-920</v>
          </cell>
        </row>
        <row r="394">
          <cell r="A394" t="str">
            <v>SL50-1190</v>
          </cell>
          <cell r="B394">
            <v>0</v>
          </cell>
          <cell r="C394" t="str">
            <v>Sắt góc L50 x50 x5 x1190</v>
          </cell>
          <cell r="D394" t="str">
            <v>cái</v>
          </cell>
          <cell r="E394" t="str">
            <v>SL</v>
          </cell>
          <cell r="F394">
            <v>50</v>
          </cell>
          <cell r="G394" t="str">
            <v>x</v>
          </cell>
          <cell r="H394">
            <v>1190</v>
          </cell>
          <cell r="J394" t="str">
            <v>SL50-1190</v>
          </cell>
        </row>
        <row r="395">
          <cell r="A395" t="str">
            <v>SL50kg</v>
          </cell>
          <cell r="B395">
            <v>0</v>
          </cell>
          <cell r="C395" t="str">
            <v>Sắt góc L50 x50 x5</v>
          </cell>
          <cell r="D395" t="str">
            <v>kg</v>
          </cell>
          <cell r="E395" t="str">
            <v>SL</v>
          </cell>
          <cell r="F395">
            <v>50</v>
          </cell>
          <cell r="G395" t="str">
            <v>x</v>
          </cell>
          <cell r="J395" t="str">
            <v>SL50kg</v>
          </cell>
        </row>
        <row r="396">
          <cell r="A396" t="str">
            <v>SL70</v>
          </cell>
          <cell r="B396">
            <v>0</v>
          </cell>
          <cell r="C396" t="str">
            <v>Sắt góc L70 x70 x7</v>
          </cell>
          <cell r="D396" t="str">
            <v>kg</v>
          </cell>
          <cell r="E396" t="str">
            <v>SL</v>
          </cell>
          <cell r="F396">
            <v>50</v>
          </cell>
          <cell r="G396" t="str">
            <v>x</v>
          </cell>
          <cell r="J396" t="str">
            <v>SL70</v>
          </cell>
        </row>
        <row r="397">
          <cell r="A397" t="str">
            <v>SL75kg</v>
          </cell>
          <cell r="B397">
            <v>0</v>
          </cell>
          <cell r="C397" t="str">
            <v>Sắt góc L75 x75 x8</v>
          </cell>
          <cell r="D397" t="str">
            <v>kg</v>
          </cell>
          <cell r="E397" t="str">
            <v>SL</v>
          </cell>
          <cell r="F397">
            <v>50</v>
          </cell>
          <cell r="G397" t="str">
            <v>x</v>
          </cell>
          <cell r="J397" t="str">
            <v>SL75kg</v>
          </cell>
        </row>
        <row r="398">
          <cell r="A398" t="str">
            <v>SL75</v>
          </cell>
          <cell r="B398">
            <v>0</v>
          </cell>
          <cell r="C398" t="str">
            <v>Sắt góc L75 x75 x8</v>
          </cell>
          <cell r="D398" t="str">
            <v>kg</v>
          </cell>
          <cell r="E398" t="str">
            <v>SL</v>
          </cell>
          <cell r="F398">
            <v>50</v>
          </cell>
          <cell r="G398" t="str">
            <v>x</v>
          </cell>
          <cell r="J398" t="str">
            <v>SL75</v>
          </cell>
        </row>
        <row r="399">
          <cell r="A399" t="str">
            <v>SL75-1660</v>
          </cell>
          <cell r="B399">
            <v>0</v>
          </cell>
          <cell r="C399" t="str">
            <v>Sắt góc L75 x75 x8 x1660</v>
          </cell>
          <cell r="D399" t="str">
            <v>cái</v>
          </cell>
          <cell r="E399" t="str">
            <v>SL</v>
          </cell>
          <cell r="F399">
            <v>50</v>
          </cell>
          <cell r="G399" t="str">
            <v>x</v>
          </cell>
          <cell r="H399">
            <v>1660</v>
          </cell>
          <cell r="J399" t="str">
            <v>SL75-1660</v>
          </cell>
        </row>
        <row r="400">
          <cell r="A400" t="str">
            <v>SL75-2000</v>
          </cell>
          <cell r="B400">
            <v>0</v>
          </cell>
          <cell r="C400" t="str">
            <v>Sắt góc L75 x75 x8-2.200</v>
          </cell>
          <cell r="D400" t="str">
            <v>cái</v>
          </cell>
          <cell r="E400" t="str">
            <v>SL</v>
          </cell>
          <cell r="F400">
            <v>50</v>
          </cell>
          <cell r="G400" t="str">
            <v>x</v>
          </cell>
          <cell r="H400">
            <v>2000</v>
          </cell>
          <cell r="J400" t="str">
            <v>SL75-2000</v>
          </cell>
        </row>
        <row r="401">
          <cell r="A401" t="str">
            <v>SL75-1990</v>
          </cell>
          <cell r="B401">
            <v>0</v>
          </cell>
          <cell r="C401" t="str">
            <v>Sắt góc L50 x50 x5-1990</v>
          </cell>
          <cell r="D401" t="str">
            <v>cái</v>
          </cell>
          <cell r="E401" t="str">
            <v>SL</v>
          </cell>
          <cell r="F401">
            <v>50</v>
          </cell>
          <cell r="G401" t="str">
            <v>x</v>
          </cell>
          <cell r="H401">
            <v>1990</v>
          </cell>
          <cell r="J401" t="str">
            <v>SL75-1990</v>
          </cell>
        </row>
        <row r="402">
          <cell r="A402" t="str">
            <v>SL75-2100</v>
          </cell>
          <cell r="B402">
            <v>0</v>
          </cell>
          <cell r="C402" t="str">
            <v>Sắt góc L75 x75 x8-2100</v>
          </cell>
          <cell r="D402" t="str">
            <v>cái</v>
          </cell>
          <cell r="E402" t="str">
            <v>SL</v>
          </cell>
          <cell r="F402">
            <v>50</v>
          </cell>
          <cell r="G402" t="str">
            <v>x</v>
          </cell>
          <cell r="H402">
            <v>2100</v>
          </cell>
          <cell r="J402" t="str">
            <v>SL75-2100</v>
          </cell>
        </row>
        <row r="403">
          <cell r="A403" t="str">
            <v>SL75-2200</v>
          </cell>
          <cell r="B403">
            <v>0</v>
          </cell>
          <cell r="C403" t="str">
            <v>Sắt góc L75 x75 x8 x2200</v>
          </cell>
          <cell r="D403" t="str">
            <v>cái</v>
          </cell>
          <cell r="E403" t="str">
            <v>SL</v>
          </cell>
          <cell r="F403">
            <v>50</v>
          </cell>
          <cell r="G403" t="str">
            <v>x</v>
          </cell>
          <cell r="H403">
            <v>2200</v>
          </cell>
          <cell r="J403" t="str">
            <v>SL75-2200</v>
          </cell>
        </row>
        <row r="404">
          <cell r="A404" t="str">
            <v>SL75-2400</v>
          </cell>
          <cell r="B404">
            <v>0</v>
          </cell>
          <cell r="C404" t="str">
            <v>Sắt góc L75 x75 x8 x2400</v>
          </cell>
          <cell r="D404" t="str">
            <v>cái</v>
          </cell>
          <cell r="E404" t="str">
            <v>SL</v>
          </cell>
          <cell r="F404">
            <v>50</v>
          </cell>
          <cell r="G404" t="str">
            <v>x</v>
          </cell>
          <cell r="H404">
            <v>2400</v>
          </cell>
          <cell r="J404" t="str">
            <v>SL75-2400</v>
          </cell>
        </row>
        <row r="405">
          <cell r="A405" t="str">
            <v>SO6</v>
          </cell>
          <cell r="B405">
            <v>0</v>
          </cell>
          <cell r="C405" t="str">
            <v>Sắt Ø6</v>
          </cell>
          <cell r="D405" t="str">
            <v>kg</v>
          </cell>
          <cell r="E405" t="str">
            <v>SO</v>
          </cell>
          <cell r="F405">
            <v>50</v>
          </cell>
          <cell r="G405" t="str">
            <v>x</v>
          </cell>
          <cell r="J405" t="str">
            <v>SO6</v>
          </cell>
        </row>
        <row r="406">
          <cell r="A406" t="str">
            <v>SO8</v>
          </cell>
          <cell r="B406">
            <v>0</v>
          </cell>
          <cell r="C406" t="str">
            <v>Sắt Ø8</v>
          </cell>
          <cell r="D406" t="str">
            <v>kg</v>
          </cell>
          <cell r="E406" t="str">
            <v>SO</v>
          </cell>
          <cell r="F406">
            <v>50</v>
          </cell>
          <cell r="G406" t="str">
            <v>x</v>
          </cell>
          <cell r="J406" t="str">
            <v>SO8</v>
          </cell>
        </row>
        <row r="407">
          <cell r="A407" t="str">
            <v>SO10</v>
          </cell>
          <cell r="B407">
            <v>0</v>
          </cell>
          <cell r="C407" t="str">
            <v>Sắt Ø10</v>
          </cell>
          <cell r="D407" t="str">
            <v>kg</v>
          </cell>
          <cell r="E407" t="str">
            <v>SO</v>
          </cell>
          <cell r="F407">
            <v>50</v>
          </cell>
          <cell r="G407" t="str">
            <v>x</v>
          </cell>
          <cell r="J407" t="str">
            <v>SO10</v>
          </cell>
        </row>
        <row r="408">
          <cell r="A408" t="str">
            <v>SO12</v>
          </cell>
          <cell r="B408">
            <v>0</v>
          </cell>
          <cell r="C408" t="str">
            <v>Sắt Ø12</v>
          </cell>
          <cell r="D408" t="str">
            <v>kg</v>
          </cell>
          <cell r="E408" t="str">
            <v>SO</v>
          </cell>
          <cell r="F408">
            <v>50</v>
          </cell>
          <cell r="G408" t="str">
            <v>x</v>
          </cell>
          <cell r="J408" t="str">
            <v>SO12</v>
          </cell>
        </row>
        <row r="409">
          <cell r="A409" t="str">
            <v>SO16</v>
          </cell>
          <cell r="B409">
            <v>0</v>
          </cell>
          <cell r="C409" t="str">
            <v>Sắt Ø16</v>
          </cell>
          <cell r="D409" t="str">
            <v>kg</v>
          </cell>
          <cell r="E409" t="str">
            <v>SO</v>
          </cell>
          <cell r="F409">
            <v>50</v>
          </cell>
          <cell r="G409" t="str">
            <v>x</v>
          </cell>
          <cell r="J409" t="str">
            <v>SO16</v>
          </cell>
        </row>
        <row r="410">
          <cell r="A410" t="str">
            <v>SO24</v>
          </cell>
          <cell r="B410">
            <v>0</v>
          </cell>
          <cell r="C410" t="str">
            <v>Sắt Ø24</v>
          </cell>
          <cell r="D410" t="str">
            <v>kg</v>
          </cell>
          <cell r="E410" t="str">
            <v>SO</v>
          </cell>
          <cell r="F410">
            <v>50</v>
          </cell>
          <cell r="G410" t="str">
            <v>x</v>
          </cell>
          <cell r="J410" t="str">
            <v>SO24</v>
          </cell>
        </row>
        <row r="411">
          <cell r="A411" t="str">
            <v>EKE300</v>
          </cell>
          <cell r="B411">
            <v>0</v>
          </cell>
          <cell r="C411" t="str">
            <v>Ê KE 5x300x300\Zn</v>
          </cell>
          <cell r="D411" t="str">
            <v>kg</v>
          </cell>
          <cell r="E411" t="str">
            <v>EK</v>
          </cell>
          <cell r="F411">
            <v>50</v>
          </cell>
          <cell r="G411" t="str">
            <v>x</v>
          </cell>
          <cell r="J411" t="str">
            <v>EKE300</v>
          </cell>
        </row>
        <row r="412">
          <cell r="A412" t="str">
            <v>thept6</v>
          </cell>
          <cell r="B412">
            <v>0</v>
          </cell>
          <cell r="C412" t="str">
            <v>Thép tấm 6mm</v>
          </cell>
          <cell r="D412" t="str">
            <v>kg</v>
          </cell>
          <cell r="E412" t="str">
            <v>th</v>
          </cell>
          <cell r="F412">
            <v>50</v>
          </cell>
          <cell r="G412" t="str">
            <v>x</v>
          </cell>
          <cell r="J412" t="str">
            <v>thept6</v>
          </cell>
        </row>
        <row r="413">
          <cell r="A413" t="str">
            <v>thept5</v>
          </cell>
          <cell r="B413">
            <v>0</v>
          </cell>
          <cell r="C413" t="str">
            <v>Thép tấm 5mm</v>
          </cell>
          <cell r="D413" t="str">
            <v>kg</v>
          </cell>
          <cell r="E413" t="str">
            <v>th</v>
          </cell>
          <cell r="F413">
            <v>50</v>
          </cell>
          <cell r="G413" t="str">
            <v>x</v>
          </cell>
          <cell r="J413" t="str">
            <v>thept5</v>
          </cell>
        </row>
        <row r="414">
          <cell r="A414" t="str">
            <v>thept4</v>
          </cell>
          <cell r="B414">
            <v>0</v>
          </cell>
          <cell r="C414" t="str">
            <v>Thép tấm 4mm</v>
          </cell>
          <cell r="D414" t="str">
            <v>kg</v>
          </cell>
          <cell r="E414" t="str">
            <v>th</v>
          </cell>
          <cell r="F414">
            <v>50</v>
          </cell>
          <cell r="G414" t="str">
            <v>x</v>
          </cell>
          <cell r="J414" t="str">
            <v>thept4</v>
          </cell>
        </row>
        <row r="415">
          <cell r="A415" t="str">
            <v>thept2</v>
          </cell>
          <cell r="B415">
            <v>0</v>
          </cell>
          <cell r="C415" t="str">
            <v>Thép tấm 2mm</v>
          </cell>
          <cell r="D415" t="str">
            <v>kg</v>
          </cell>
          <cell r="E415" t="str">
            <v>th</v>
          </cell>
          <cell r="F415">
            <v>50</v>
          </cell>
          <cell r="G415" t="str">
            <v>x</v>
          </cell>
          <cell r="J415" t="str">
            <v>thept2</v>
          </cell>
        </row>
        <row r="416">
          <cell r="A416" t="str">
            <v>CL</v>
          </cell>
          <cell r="B416">
            <v>0</v>
          </cell>
          <cell r="C416" t="str">
            <v>Bộ chống chằng hẹp Ø60/50x1500+2BL12x40+BL16x250/80</v>
          </cell>
          <cell r="D416" t="str">
            <v>bộ</v>
          </cell>
          <cell r="E416" t="str">
            <v>CL</v>
          </cell>
          <cell r="F416">
            <v>50</v>
          </cell>
          <cell r="G416" t="str">
            <v>x</v>
          </cell>
          <cell r="J416" t="str">
            <v>CL</v>
          </cell>
        </row>
        <row r="417">
          <cell r="A417" t="str">
            <v>CLHT</v>
          </cell>
          <cell r="B417">
            <v>0</v>
          </cell>
          <cell r="C417" t="str">
            <v>Bộ chống chằng hẹp Ø60/50x1200+2BL12x40+BL16x200/50</v>
          </cell>
          <cell r="D417" t="str">
            <v>bộ</v>
          </cell>
          <cell r="E417" t="str">
            <v>CL</v>
          </cell>
          <cell r="F417">
            <v>50</v>
          </cell>
          <cell r="G417" t="str">
            <v>x</v>
          </cell>
          <cell r="J417" t="str">
            <v>CLHT</v>
          </cell>
        </row>
        <row r="418">
          <cell r="A418" t="str">
            <v>TN1618</v>
          </cell>
          <cell r="B418">
            <v>0</v>
          </cell>
          <cell r="C418" t="str">
            <v>Ty neo Ø16x1800</v>
          </cell>
          <cell r="D418" t="str">
            <v>cái</v>
          </cell>
          <cell r="E418" t="str">
            <v>TN</v>
          </cell>
          <cell r="F418">
            <v>50</v>
          </cell>
          <cell r="G418" t="str">
            <v>x</v>
          </cell>
          <cell r="J418" t="str">
            <v>TN1618</v>
          </cell>
        </row>
        <row r="419">
          <cell r="A419" t="str">
            <v>TN1624</v>
          </cell>
          <cell r="B419">
            <v>0</v>
          </cell>
          <cell r="C419" t="str">
            <v>Ty neo Ø16x2400</v>
          </cell>
          <cell r="D419" t="str">
            <v>cái</v>
          </cell>
          <cell r="E419" t="str">
            <v>TN</v>
          </cell>
          <cell r="F419">
            <v>50</v>
          </cell>
          <cell r="G419" t="str">
            <v>x</v>
          </cell>
          <cell r="J419" t="str">
            <v>TN1624</v>
          </cell>
        </row>
        <row r="420">
          <cell r="A420" t="str">
            <v>TN1824</v>
          </cell>
          <cell r="B420">
            <v>0</v>
          </cell>
          <cell r="C420" t="str">
            <v>Ty neo Ø18x2400</v>
          </cell>
          <cell r="D420" t="str">
            <v>cái</v>
          </cell>
          <cell r="E420" t="str">
            <v>TN</v>
          </cell>
          <cell r="F420">
            <v>50</v>
          </cell>
          <cell r="G420" t="str">
            <v>x</v>
          </cell>
          <cell r="J420" t="str">
            <v>TN1824</v>
          </cell>
        </row>
        <row r="421">
          <cell r="A421" t="str">
            <v>TN2224</v>
          </cell>
          <cell r="B421">
            <v>0</v>
          </cell>
          <cell r="C421" t="str">
            <v>Ty neo Ø22x2400</v>
          </cell>
          <cell r="D421" t="str">
            <v>cái</v>
          </cell>
          <cell r="E421" t="str">
            <v>TN</v>
          </cell>
          <cell r="F421">
            <v>50</v>
          </cell>
          <cell r="G421" t="str">
            <v>x</v>
          </cell>
          <cell r="J421" t="str">
            <v>TN2224</v>
          </cell>
        </row>
        <row r="422">
          <cell r="A422" t="str">
            <v>TN30</v>
          </cell>
          <cell r="B422">
            <v>0</v>
          </cell>
          <cell r="C422" t="str">
            <v>Ty neo Ø22x3000</v>
          </cell>
          <cell r="D422" t="str">
            <v>cái</v>
          </cell>
          <cell r="E422" t="str">
            <v>TN</v>
          </cell>
          <cell r="F422">
            <v>50</v>
          </cell>
          <cell r="G422" t="str">
            <v>x</v>
          </cell>
          <cell r="J422" t="str">
            <v>TN30</v>
          </cell>
        </row>
        <row r="423">
          <cell r="A423" t="str">
            <v>TN37</v>
          </cell>
          <cell r="B423">
            <v>0</v>
          </cell>
          <cell r="C423" t="str">
            <v>Ty neo Ø22x3700</v>
          </cell>
          <cell r="D423" t="str">
            <v>cái</v>
          </cell>
          <cell r="E423" t="str">
            <v>TN</v>
          </cell>
          <cell r="F423">
            <v>50</v>
          </cell>
          <cell r="G423" t="str">
            <v>x</v>
          </cell>
          <cell r="J423" t="str">
            <v>TN37</v>
          </cell>
        </row>
        <row r="424">
          <cell r="A424" t="str">
            <v>NX</v>
          </cell>
          <cell r="B424" t="str">
            <v>04.4001</v>
          </cell>
          <cell r="C424" t="str">
            <v>Neo xòe 8 hướng (dày 3,2mm)</v>
          </cell>
          <cell r="D424" t="str">
            <v>cái</v>
          </cell>
          <cell r="E424" t="str">
            <v>NX</v>
          </cell>
          <cell r="F424">
            <v>50</v>
          </cell>
          <cell r="G424" t="str">
            <v>x</v>
          </cell>
          <cell r="J424" t="str">
            <v>NX</v>
          </cell>
        </row>
        <row r="425">
          <cell r="A425" t="str">
            <v>CD142</v>
          </cell>
          <cell r="B425" t="str">
            <v>06.3231</v>
          </cell>
          <cell r="C425" t="str">
            <v>Cổ dê CD.X-142</v>
          </cell>
          <cell r="D425" t="str">
            <v>bộ</v>
          </cell>
          <cell r="E425" t="str">
            <v>CD</v>
          </cell>
          <cell r="F425">
            <v>50</v>
          </cell>
          <cell r="G425" t="str">
            <v>x</v>
          </cell>
          <cell r="J425" t="str">
            <v>CD142</v>
          </cell>
        </row>
        <row r="426">
          <cell r="A426" t="str">
            <v>CD142a</v>
          </cell>
          <cell r="B426" t="str">
            <v>06.3231</v>
          </cell>
          <cell r="C426" t="str">
            <v>Cổ dê CD.X-142A</v>
          </cell>
          <cell r="D426" t="str">
            <v>bộ</v>
          </cell>
          <cell r="E426" t="str">
            <v>CD</v>
          </cell>
          <cell r="F426">
            <v>50</v>
          </cell>
          <cell r="G426" t="str">
            <v>x</v>
          </cell>
          <cell r="J426" t="str">
            <v>CD142a</v>
          </cell>
        </row>
        <row r="427">
          <cell r="A427" t="str">
            <v>CD146</v>
          </cell>
          <cell r="B427" t="str">
            <v>06.3231</v>
          </cell>
          <cell r="C427" t="str">
            <v>Cổ dê CD.X-146</v>
          </cell>
          <cell r="D427" t="str">
            <v>bộ</v>
          </cell>
          <cell r="E427" t="str">
            <v>CD</v>
          </cell>
          <cell r="F427">
            <v>50</v>
          </cell>
          <cell r="G427" t="str">
            <v>x</v>
          </cell>
          <cell r="J427" t="str">
            <v>CD146</v>
          </cell>
        </row>
        <row r="428">
          <cell r="A428" t="str">
            <v>CD146a</v>
          </cell>
          <cell r="B428" t="str">
            <v>06.3231</v>
          </cell>
          <cell r="C428" t="str">
            <v>Cổ dê CD.X-146A</v>
          </cell>
          <cell r="D428" t="str">
            <v>bộ</v>
          </cell>
          <cell r="E428" t="str">
            <v>CD</v>
          </cell>
          <cell r="F428">
            <v>50</v>
          </cell>
          <cell r="G428" t="str">
            <v>x</v>
          </cell>
          <cell r="J428" t="str">
            <v>CD146a</v>
          </cell>
        </row>
        <row r="429">
          <cell r="A429" t="str">
            <v>CD682</v>
          </cell>
          <cell r="B429" t="str">
            <v>06.3231</v>
          </cell>
          <cell r="C429" t="str">
            <v>Cổ dê 6,82kg</v>
          </cell>
          <cell r="D429" t="str">
            <v>bộ</v>
          </cell>
          <cell r="E429" t="str">
            <v>CD</v>
          </cell>
          <cell r="F429">
            <v>50</v>
          </cell>
          <cell r="G429" t="str">
            <v>x</v>
          </cell>
          <cell r="J429" t="str">
            <v>CD682</v>
          </cell>
        </row>
        <row r="430">
          <cell r="A430" t="str">
            <v>LCD</v>
          </cell>
          <cell r="B430" t="str">
            <v>06.2110</v>
          </cell>
          <cell r="C430" t="str">
            <v>Lắp cổ dề</v>
          </cell>
          <cell r="D430" t="str">
            <v>bộ</v>
          </cell>
          <cell r="E430" t="str">
            <v>LC</v>
          </cell>
          <cell r="F430">
            <v>2000</v>
          </cell>
          <cell r="G430" t="str">
            <v>x</v>
          </cell>
          <cell r="J430" t="str">
            <v>LCD</v>
          </cell>
        </row>
        <row r="431">
          <cell r="A431" t="str">
            <v>CD21</v>
          </cell>
          <cell r="B431" t="str">
            <v>06.3231</v>
          </cell>
          <cell r="C431" t="str">
            <v>Cổ dê kẹp ống PVC  21</v>
          </cell>
          <cell r="D431" t="str">
            <v>bộ</v>
          </cell>
          <cell r="E431" t="str">
            <v>CD</v>
          </cell>
          <cell r="F431">
            <v>50</v>
          </cell>
          <cell r="G431" t="str">
            <v>x</v>
          </cell>
          <cell r="J431" t="str">
            <v>CD21</v>
          </cell>
        </row>
        <row r="432">
          <cell r="A432" t="str">
            <v>CD21S10</v>
          </cell>
          <cell r="B432" t="str">
            <v>06.3231</v>
          </cell>
          <cell r="C432" t="str">
            <v>Cổ dê kẹp sắt Ø 10</v>
          </cell>
          <cell r="D432" t="str">
            <v>bộ</v>
          </cell>
          <cell r="E432" t="str">
            <v>CD</v>
          </cell>
          <cell r="F432">
            <v>50</v>
          </cell>
          <cell r="G432" t="str">
            <v>x</v>
          </cell>
          <cell r="J432" t="str">
            <v>CD21S10</v>
          </cell>
        </row>
        <row r="433">
          <cell r="A433" t="str">
            <v>CD60</v>
          </cell>
          <cell r="B433" t="str">
            <v>06.3231</v>
          </cell>
          <cell r="C433" t="str">
            <v>Cổ dê kẹp ống PVC Ø 60</v>
          </cell>
          <cell r="D433" t="str">
            <v>bộ</v>
          </cell>
          <cell r="E433" t="str">
            <v>CD</v>
          </cell>
          <cell r="F433">
            <v>50</v>
          </cell>
          <cell r="G433" t="str">
            <v>x</v>
          </cell>
          <cell r="J433" t="str">
            <v>CD60</v>
          </cell>
        </row>
        <row r="434">
          <cell r="A434" t="str">
            <v>CD90</v>
          </cell>
          <cell r="B434" t="str">
            <v>06.3231</v>
          </cell>
          <cell r="C434" t="str">
            <v>Cổ dê kẹp ống PVC Ø 90</v>
          </cell>
          <cell r="D434" t="str">
            <v>bộ</v>
          </cell>
          <cell r="E434" t="str">
            <v>CD</v>
          </cell>
          <cell r="F434">
            <v>50</v>
          </cell>
          <cell r="G434" t="str">
            <v>x</v>
          </cell>
          <cell r="J434" t="str">
            <v>CD90</v>
          </cell>
        </row>
        <row r="435">
          <cell r="A435" t="str">
            <v>CD114</v>
          </cell>
          <cell r="B435" t="str">
            <v>06.3231</v>
          </cell>
          <cell r="C435" t="str">
            <v>Cổ dê kẹp ống PVC Ø 114</v>
          </cell>
          <cell r="D435" t="str">
            <v>bộ</v>
          </cell>
          <cell r="E435" t="str">
            <v>CD</v>
          </cell>
          <cell r="F435">
            <v>50</v>
          </cell>
          <cell r="G435" t="str">
            <v>x</v>
          </cell>
          <cell r="J435" t="str">
            <v>CD114</v>
          </cell>
        </row>
        <row r="436">
          <cell r="A436" t="str">
            <v>CD140</v>
          </cell>
          <cell r="B436" t="str">
            <v>06.3231</v>
          </cell>
          <cell r="C436" t="str">
            <v>Cổ dê kẹp ống PVC Ø 140</v>
          </cell>
          <cell r="D436" t="str">
            <v>bộ</v>
          </cell>
          <cell r="E436" t="str">
            <v>CD</v>
          </cell>
          <cell r="F436">
            <v>50</v>
          </cell>
          <cell r="G436" t="str">
            <v>x</v>
          </cell>
          <cell r="J436" t="str">
            <v>CD140</v>
          </cell>
        </row>
        <row r="437">
          <cell r="A437" t="str">
            <v>CD140TK</v>
          </cell>
          <cell r="B437" t="str">
            <v>06.3231</v>
          </cell>
          <cell r="C437" t="str">
            <v>Cổ dê kẹp ống sắt Ø 140</v>
          </cell>
          <cell r="D437" t="str">
            <v>bộ</v>
          </cell>
          <cell r="E437" t="str">
            <v>CD</v>
          </cell>
          <cell r="F437">
            <v>50</v>
          </cell>
          <cell r="G437" t="str">
            <v>x</v>
          </cell>
          <cell r="J437" t="str">
            <v>CD140TK</v>
          </cell>
        </row>
        <row r="438">
          <cell r="A438" t="str">
            <v>CD195</v>
          </cell>
          <cell r="B438" t="str">
            <v>06.3231</v>
          </cell>
          <cell r="C438" t="str">
            <v>Cổ dê Ø 195 nẹp trụ</v>
          </cell>
          <cell r="D438" t="str">
            <v>bộ</v>
          </cell>
          <cell r="E438" t="str">
            <v>CD</v>
          </cell>
          <cell r="F438">
            <v>50</v>
          </cell>
          <cell r="G438" t="str">
            <v>x</v>
          </cell>
          <cell r="J438" t="str">
            <v>CD195</v>
          </cell>
        </row>
        <row r="439">
          <cell r="A439" t="str">
            <v>CD207</v>
          </cell>
          <cell r="B439" t="str">
            <v>06.3231</v>
          </cell>
          <cell r="C439" t="str">
            <v>Cổ dê Ø 207 nẹp trụ</v>
          </cell>
          <cell r="D439" t="str">
            <v>bộ</v>
          </cell>
          <cell r="E439" t="str">
            <v>CD</v>
          </cell>
          <cell r="F439">
            <v>50</v>
          </cell>
          <cell r="G439" t="str">
            <v>x</v>
          </cell>
          <cell r="J439" t="str">
            <v>CD207</v>
          </cell>
        </row>
        <row r="440">
          <cell r="A440" t="str">
            <v>CD220</v>
          </cell>
          <cell r="B440" t="str">
            <v>06.3231</v>
          </cell>
          <cell r="C440" t="str">
            <v>Cổ dê Ø 220 nẹp trụ</v>
          </cell>
          <cell r="D440" t="str">
            <v>bộ</v>
          </cell>
          <cell r="E440" t="str">
            <v>CD</v>
          </cell>
          <cell r="F440">
            <v>50</v>
          </cell>
          <cell r="G440" t="str">
            <v>x</v>
          </cell>
          <cell r="J440" t="str">
            <v>CD220</v>
          </cell>
        </row>
        <row r="441">
          <cell r="A441" t="str">
            <v>CD240</v>
          </cell>
          <cell r="B441" t="str">
            <v>06.3231</v>
          </cell>
          <cell r="C441" t="str">
            <v>Cổ dê  Ø 240-Fe 8x100</v>
          </cell>
          <cell r="D441" t="str">
            <v>bộ</v>
          </cell>
          <cell r="E441" t="str">
            <v>CD</v>
          </cell>
          <cell r="F441">
            <v>50</v>
          </cell>
          <cell r="G441" t="str">
            <v>x</v>
          </cell>
          <cell r="J441" t="str">
            <v>CD240</v>
          </cell>
        </row>
        <row r="442">
          <cell r="A442" t="str">
            <v>CD250</v>
          </cell>
          <cell r="B442" t="str">
            <v>06.3231</v>
          </cell>
          <cell r="C442" t="str">
            <v>Cổ dê Ø 250-Fe 8x100</v>
          </cell>
          <cell r="D442" t="str">
            <v>bộ</v>
          </cell>
          <cell r="E442" t="str">
            <v>CD</v>
          </cell>
          <cell r="F442">
            <v>50</v>
          </cell>
          <cell r="G442" t="str">
            <v>x</v>
          </cell>
          <cell r="J442" t="str">
            <v>CD250</v>
          </cell>
        </row>
        <row r="443">
          <cell r="A443" t="str">
            <v>CD320</v>
          </cell>
          <cell r="B443" t="str">
            <v>06.3231</v>
          </cell>
          <cell r="C443" t="str">
            <v>Cổ dê CDĐKĐT( bắt thùng điện kế)</v>
          </cell>
          <cell r="D443" t="str">
            <v>bộ</v>
          </cell>
          <cell r="E443" t="str">
            <v>CD</v>
          </cell>
          <cell r="F443">
            <v>50</v>
          </cell>
          <cell r="G443" t="str">
            <v>x</v>
          </cell>
          <cell r="J443" t="str">
            <v>CD320</v>
          </cell>
        </row>
        <row r="444">
          <cell r="A444" t="str">
            <v>Cdtrudoi</v>
          </cell>
          <cell r="B444" t="str">
            <v>06.3231</v>
          </cell>
          <cell r="C444" t="str">
            <v>Cổ dê trụ đôi bắt sứ treo</v>
          </cell>
          <cell r="D444" t="str">
            <v>bộ</v>
          </cell>
          <cell r="E444" t="str">
            <v>Cd</v>
          </cell>
          <cell r="F444">
            <v>50</v>
          </cell>
          <cell r="G444" t="str">
            <v>x</v>
          </cell>
          <cell r="J444" t="str">
            <v>Cdtrudoi</v>
          </cell>
        </row>
        <row r="445">
          <cell r="A445" t="str">
            <v>CdtrudoiHT</v>
          </cell>
          <cell r="B445" t="str">
            <v>06.3231</v>
          </cell>
          <cell r="C445" t="str">
            <v xml:space="preserve">Cổ dê trụ đôi 8,4m bắt móc dừng </v>
          </cell>
          <cell r="D445" t="str">
            <v>bộ</v>
          </cell>
          <cell r="E445" t="str">
            <v>Cd</v>
          </cell>
          <cell r="F445">
            <v>50</v>
          </cell>
          <cell r="G445" t="str">
            <v>x</v>
          </cell>
          <cell r="J445" t="str">
            <v>CdtrudoiHT</v>
          </cell>
        </row>
        <row r="446">
          <cell r="A446" t="str">
            <v>Cdedaucap</v>
          </cell>
          <cell r="B446" t="str">
            <v>06.3231</v>
          </cell>
          <cell r="C446" t="str">
            <v xml:space="preserve">Cổ dê giữ dầu cáp+Bulon </v>
          </cell>
          <cell r="D446" t="str">
            <v>bộ</v>
          </cell>
          <cell r="E446" t="str">
            <v>Cd</v>
          </cell>
          <cell r="F446">
            <v>50</v>
          </cell>
          <cell r="G446" t="str">
            <v>x</v>
          </cell>
          <cell r="J446" t="str">
            <v>Cdedaucap</v>
          </cell>
        </row>
        <row r="447">
          <cell r="A447" t="str">
            <v>Cdtrudoi140</v>
          </cell>
          <cell r="B447" t="str">
            <v>06.3231</v>
          </cell>
          <cell r="C447" t="str">
            <v xml:space="preserve">Cổ dê giữ ống D140 vào trụ đôi + Bulon </v>
          </cell>
          <cell r="D447" t="str">
            <v>bộ</v>
          </cell>
          <cell r="E447" t="str">
            <v>Cd</v>
          </cell>
          <cell r="F447">
            <v>50</v>
          </cell>
          <cell r="G447" t="str">
            <v>x</v>
          </cell>
          <cell r="J447" t="str">
            <v>Cdtrudoi140</v>
          </cell>
        </row>
        <row r="448">
          <cell r="A448" t="str">
            <v>Cdtru140</v>
          </cell>
          <cell r="B448" t="str">
            <v>06.3231</v>
          </cell>
          <cell r="C448" t="str">
            <v xml:space="preserve">Cổ dê giữ ống D140 vào trụ + Bulon </v>
          </cell>
          <cell r="D448" t="str">
            <v>bộ</v>
          </cell>
          <cell r="E448" t="str">
            <v>Cd</v>
          </cell>
          <cell r="F448">
            <v>50</v>
          </cell>
          <cell r="G448" t="str">
            <v>x</v>
          </cell>
          <cell r="J448" t="str">
            <v>Cdtru140</v>
          </cell>
        </row>
        <row r="449">
          <cell r="A449" t="str">
            <v>Cdeoptru</v>
          </cell>
          <cell r="B449" t="str">
            <v>06.3231</v>
          </cell>
          <cell r="C449" t="str">
            <v xml:space="preserve">Cổ dê giữ ống PVC D168+Bulon </v>
          </cell>
          <cell r="D449" t="str">
            <v>bộ</v>
          </cell>
          <cell r="E449" t="str">
            <v>Cd</v>
          </cell>
          <cell r="F449">
            <v>50</v>
          </cell>
          <cell r="G449" t="str">
            <v>x</v>
          </cell>
          <cell r="J449" t="str">
            <v>Cdeoptru</v>
          </cell>
        </row>
        <row r="450">
          <cell r="A450" t="str">
            <v>CD bắt xà</v>
          </cell>
          <cell r="B450" t="str">
            <v>06.3231</v>
          </cell>
          <cell r="C450" t="str">
            <v>Cổ dê bắt xà + bulon</v>
          </cell>
          <cell r="D450" t="str">
            <v>bộ</v>
          </cell>
          <cell r="E450" t="str">
            <v>CD</v>
          </cell>
          <cell r="F450">
            <v>50</v>
          </cell>
          <cell r="G450" t="str">
            <v>x</v>
          </cell>
          <cell r="J450" t="str">
            <v>CD bắt xà</v>
          </cell>
        </row>
        <row r="451">
          <cell r="A451" t="str">
            <v>CD30x3</v>
          </cell>
          <cell r="B451" t="str">
            <v>06.3231</v>
          </cell>
          <cell r="C451" t="str">
            <v>Côllier 30x3 (290-320)</v>
          </cell>
          <cell r="D451" t="str">
            <v>bộ</v>
          </cell>
          <cell r="E451" t="str">
            <v>CD</v>
          </cell>
          <cell r="F451">
            <v>50</v>
          </cell>
          <cell r="G451" t="str">
            <v>x</v>
          </cell>
          <cell r="J451" t="str">
            <v>CD30x3</v>
          </cell>
        </row>
        <row r="452">
          <cell r="A452" t="str">
            <v>CD25x2</v>
          </cell>
          <cell r="B452" t="str">
            <v>06.3231</v>
          </cell>
          <cell r="C452" t="str">
            <v>Côllier 25x2</v>
          </cell>
          <cell r="D452" t="str">
            <v>bộ</v>
          </cell>
          <cell r="E452" t="str">
            <v>CD</v>
          </cell>
          <cell r="F452">
            <v>50</v>
          </cell>
          <cell r="G452" t="str">
            <v>x</v>
          </cell>
          <cell r="J452" t="str">
            <v>CD25x2</v>
          </cell>
        </row>
        <row r="453">
          <cell r="A453" t="str">
            <v>CD21T</v>
          </cell>
          <cell r="B453" t="str">
            <v>06.3231</v>
          </cell>
          <cell r="C453" t="str">
            <v>Cổ dê giữ ống PVC Ø 21 vào tường + Bulon + long đền + tắc kê sắt</v>
          </cell>
          <cell r="D453" t="str">
            <v>bộ</v>
          </cell>
          <cell r="E453" t="str">
            <v>CD</v>
          </cell>
          <cell r="F453">
            <v>50</v>
          </cell>
          <cell r="G453" t="str">
            <v>x</v>
          </cell>
          <cell r="J453" t="str">
            <v>CD21T</v>
          </cell>
        </row>
        <row r="454">
          <cell r="A454" t="str">
            <v>Cd42T</v>
          </cell>
          <cell r="B454" t="str">
            <v>06.3231</v>
          </cell>
          <cell r="C454" t="str">
            <v>Cổ dê giữ ống PVC D42</v>
          </cell>
          <cell r="D454" t="str">
            <v>bộ</v>
          </cell>
          <cell r="E454" t="str">
            <v>Cd</v>
          </cell>
          <cell r="F454">
            <v>50</v>
          </cell>
          <cell r="G454" t="str">
            <v>x</v>
          </cell>
          <cell r="J454" t="str">
            <v>Cd42T</v>
          </cell>
        </row>
        <row r="455">
          <cell r="A455" t="str">
            <v>Cd114T</v>
          </cell>
          <cell r="B455" t="str">
            <v>06.3231</v>
          </cell>
          <cell r="C455" t="str">
            <v>Cổ dê giữ 2 ống PVC D114 vào tường+Boulon+long đền+tắc ke sắt</v>
          </cell>
          <cell r="D455" t="str">
            <v>bộ</v>
          </cell>
          <cell r="E455" t="str">
            <v>Cd</v>
          </cell>
          <cell r="F455">
            <v>50</v>
          </cell>
          <cell r="G455" t="str">
            <v>x</v>
          </cell>
          <cell r="J455" t="str">
            <v>Cd114T</v>
          </cell>
        </row>
        <row r="456">
          <cell r="A456" t="str">
            <v>Cd140T</v>
          </cell>
          <cell r="B456" t="str">
            <v>06.3231</v>
          </cell>
          <cell r="C456" t="str">
            <v>Cổ dê giữ ống STK D140 vào tường+Boulon+long đền+tắc ke sắt</v>
          </cell>
          <cell r="D456" t="str">
            <v>bộ</v>
          </cell>
          <cell r="E456" t="str">
            <v>Cd</v>
          </cell>
          <cell r="F456">
            <v>50</v>
          </cell>
          <cell r="G456" t="str">
            <v>x</v>
          </cell>
          <cell r="J456" t="str">
            <v>Cd140T</v>
          </cell>
        </row>
        <row r="457">
          <cell r="A457" t="str">
            <v>CD5x50</v>
          </cell>
          <cell r="B457" t="str">
            <v>06.3231</v>
          </cell>
          <cell r="C457" t="str">
            <v>Cổ dê bắt tủ</v>
          </cell>
          <cell r="D457" t="str">
            <v>bộ</v>
          </cell>
          <cell r="E457" t="str">
            <v>CD</v>
          </cell>
          <cell r="F457">
            <v>50</v>
          </cell>
          <cell r="G457" t="str">
            <v>x</v>
          </cell>
          <cell r="J457" t="str">
            <v>CD5x50</v>
          </cell>
        </row>
        <row r="458">
          <cell r="A458" t="str">
            <v>CD6x60</v>
          </cell>
          <cell r="B458" t="str">
            <v>06.3231</v>
          </cell>
          <cell r="C458" t="str">
            <v>Cổ dê bắt tủ trạm trụ ghép D320/60x6</v>
          </cell>
          <cell r="D458" t="str">
            <v>bộ</v>
          </cell>
          <cell r="E458" t="str">
            <v>CD</v>
          </cell>
          <cell r="F458">
            <v>50</v>
          </cell>
          <cell r="G458" t="str">
            <v>x</v>
          </cell>
          <cell r="J458" t="str">
            <v>CD6x60</v>
          </cell>
        </row>
        <row r="459">
          <cell r="A459" t="str">
            <v>CDXA</v>
          </cell>
          <cell r="B459" t="str">
            <v>06.3231</v>
          </cell>
          <cell r="C459" t="str">
            <v xml:space="preserve">Cổ dê chống lắc 8x80x800 </v>
          </cell>
          <cell r="D459" t="str">
            <v>bộ</v>
          </cell>
          <cell r="E459" t="str">
            <v>CD</v>
          </cell>
          <cell r="F459">
            <v>50</v>
          </cell>
          <cell r="G459" t="str">
            <v>x</v>
          </cell>
          <cell r="J459" t="str">
            <v>CDXA</v>
          </cell>
        </row>
        <row r="460">
          <cell r="A460" t="str">
            <v>COM110x800x5-2,4</v>
          </cell>
          <cell r="B460">
            <v>0</v>
          </cell>
          <cell r="C460" t="str">
            <v>Xà composite 110x800x5 dài 2,4m</v>
          </cell>
          <cell r="D460" t="str">
            <v>cái</v>
          </cell>
          <cell r="E460" t="str">
            <v>CO</v>
          </cell>
          <cell r="F460">
            <v>50</v>
          </cell>
          <cell r="G460" t="str">
            <v>x</v>
          </cell>
          <cell r="J460" t="str">
            <v>COM110x800x5-2,4</v>
          </cell>
        </row>
        <row r="461">
          <cell r="A461" t="str">
            <v>COM110x800x5-2,6</v>
          </cell>
          <cell r="B461">
            <v>0</v>
          </cell>
          <cell r="C461" t="str">
            <v>Xà composite 110x800x5 dài 2,6m</v>
          </cell>
          <cell r="D461" t="str">
            <v>cái</v>
          </cell>
          <cell r="E461" t="str">
            <v>CO</v>
          </cell>
          <cell r="F461">
            <v>50</v>
          </cell>
          <cell r="G461" t="str">
            <v>x</v>
          </cell>
          <cell r="J461" t="str">
            <v>COM110x800x5-2,6</v>
          </cell>
        </row>
        <row r="462">
          <cell r="A462" t="str">
            <v>COM08</v>
          </cell>
          <cell r="B462">
            <v>0</v>
          </cell>
          <cell r="C462" t="str">
            <v>Đà Composite 110x80x5x800</v>
          </cell>
          <cell r="D462" t="str">
            <v>cái</v>
          </cell>
          <cell r="E462" t="str">
            <v>CO</v>
          </cell>
          <cell r="F462">
            <v>50</v>
          </cell>
          <cell r="G462" t="str">
            <v>x</v>
          </cell>
          <cell r="J462" t="str">
            <v>COM08</v>
          </cell>
        </row>
        <row r="463">
          <cell r="A463" t="str">
            <v>COM08-720</v>
          </cell>
          <cell r="B463">
            <v>0</v>
          </cell>
          <cell r="C463" t="str">
            <v>Đà composite 0,8m + Thanh chống đà 720</v>
          </cell>
          <cell r="D463" t="str">
            <v>cái</v>
          </cell>
          <cell r="E463" t="str">
            <v>CO</v>
          </cell>
          <cell r="F463">
            <v>50</v>
          </cell>
          <cell r="G463" t="str">
            <v>x</v>
          </cell>
          <cell r="J463" t="str">
            <v>COM08-720</v>
          </cell>
        </row>
        <row r="464">
          <cell r="A464" t="str">
            <v>com40x10x720</v>
          </cell>
          <cell r="B464">
            <v>0</v>
          </cell>
          <cell r="C464" t="str">
            <v>Thanh chống Composite 10x40x720</v>
          </cell>
          <cell r="D464" t="str">
            <v>cái</v>
          </cell>
          <cell r="E464" t="str">
            <v>co</v>
          </cell>
          <cell r="F464">
            <v>50</v>
          </cell>
          <cell r="G464" t="str">
            <v>x</v>
          </cell>
          <cell r="J464" t="str">
            <v>com40x10x720</v>
          </cell>
        </row>
        <row r="465">
          <cell r="A465" t="str">
            <v>COM110x800x5</v>
          </cell>
          <cell r="B465">
            <v>0</v>
          </cell>
          <cell r="C465" t="str">
            <v>Xà composite 110x800x5</v>
          </cell>
          <cell r="D465" t="str">
            <v>cái</v>
          </cell>
          <cell r="E465" t="str">
            <v>CO</v>
          </cell>
          <cell r="F465">
            <v>50</v>
          </cell>
          <cell r="G465" t="str">
            <v>x</v>
          </cell>
          <cell r="J465" t="str">
            <v>COM110x800x5</v>
          </cell>
        </row>
        <row r="466">
          <cell r="A466" t="str">
            <v>COM40X10X920</v>
          </cell>
          <cell r="B466">
            <v>0</v>
          </cell>
          <cell r="C466" t="str">
            <v>Chống composite 40x10x920</v>
          </cell>
          <cell r="D466" t="str">
            <v>cái</v>
          </cell>
          <cell r="E466" t="str">
            <v>CO</v>
          </cell>
          <cell r="F466">
            <v>50</v>
          </cell>
          <cell r="G466" t="str">
            <v>x</v>
          </cell>
          <cell r="J466" t="str">
            <v>COM40X10X920</v>
          </cell>
        </row>
        <row r="467">
          <cell r="A467" t="str">
            <v>T75</v>
          </cell>
          <cell r="B467">
            <v>0</v>
          </cell>
          <cell r="C467" t="str">
            <v>Trụ BTLT 7,5m F200 dự ứng lực</v>
          </cell>
          <cell r="D467" t="str">
            <v>trụ</v>
          </cell>
          <cell r="E467" t="str">
            <v>T7</v>
          </cell>
          <cell r="F467">
            <v>2</v>
          </cell>
          <cell r="G467" t="str">
            <v>x</v>
          </cell>
          <cell r="J467" t="str">
            <v>T75</v>
          </cell>
        </row>
        <row r="468">
          <cell r="A468" t="str">
            <v>T84</v>
          </cell>
          <cell r="B468">
            <v>0</v>
          </cell>
          <cell r="C468" t="str">
            <v>Trụ BTLT 8,4m F200 dự ứng lực</v>
          </cell>
          <cell r="D468" t="str">
            <v>trụ</v>
          </cell>
          <cell r="E468" t="str">
            <v>T8</v>
          </cell>
          <cell r="F468">
            <v>2</v>
          </cell>
          <cell r="G468" t="str">
            <v>x</v>
          </cell>
          <cell r="J468" t="str">
            <v>T84</v>
          </cell>
        </row>
        <row r="469">
          <cell r="A469" t="str">
            <v>T84td</v>
          </cell>
          <cell r="B469">
            <v>0</v>
          </cell>
          <cell r="C469" t="str">
            <v>Trụ BTLT 8,4m F200 dự ứng lực có dây tiếp địa</v>
          </cell>
          <cell r="D469" t="str">
            <v>trụ</v>
          </cell>
          <cell r="E469" t="str">
            <v>T8</v>
          </cell>
          <cell r="F469">
            <v>2</v>
          </cell>
          <cell r="G469" t="str">
            <v>x</v>
          </cell>
          <cell r="J469" t="str">
            <v>T84td</v>
          </cell>
        </row>
        <row r="470">
          <cell r="A470" t="str">
            <v>T85</v>
          </cell>
          <cell r="B470">
            <v>0</v>
          </cell>
          <cell r="C470" t="str">
            <v>Trụ BTLT 8,5m F200 dự ứng lực</v>
          </cell>
          <cell r="D470" t="str">
            <v>trụ</v>
          </cell>
          <cell r="E470" t="str">
            <v>T8</v>
          </cell>
          <cell r="F470">
            <v>2</v>
          </cell>
          <cell r="G470" t="str">
            <v>x</v>
          </cell>
          <cell r="J470" t="str">
            <v>T85</v>
          </cell>
        </row>
        <row r="471">
          <cell r="A471" t="str">
            <v>T10</v>
          </cell>
          <cell r="B471">
            <v>0</v>
          </cell>
          <cell r="C471" t="str">
            <v>Trụ BTLT 10,5m F480 dự ứng lực</v>
          </cell>
          <cell r="D471" t="str">
            <v>trụ</v>
          </cell>
          <cell r="E471" t="str">
            <v>T1</v>
          </cell>
          <cell r="F471">
            <v>2</v>
          </cell>
          <cell r="G471" t="str">
            <v>x</v>
          </cell>
          <cell r="J471" t="str">
            <v>T10</v>
          </cell>
        </row>
        <row r="472">
          <cell r="A472" t="str">
            <v>T105</v>
          </cell>
          <cell r="B472">
            <v>0</v>
          </cell>
          <cell r="C472" t="str">
            <v>Trụ BTLT 10,5m F350 dự ứng lực</v>
          </cell>
          <cell r="D472" t="str">
            <v>trụ</v>
          </cell>
          <cell r="E472" t="str">
            <v>T1</v>
          </cell>
          <cell r="F472">
            <v>2</v>
          </cell>
          <cell r="G472" t="str">
            <v>x</v>
          </cell>
          <cell r="J472" t="str">
            <v>T105</v>
          </cell>
        </row>
        <row r="473">
          <cell r="A473" t="str">
            <v>T12</v>
          </cell>
          <cell r="B473">
            <v>0</v>
          </cell>
          <cell r="C473" t="str">
            <v>Trụ BTLT 12m F350 dự ứng lực</v>
          </cell>
          <cell r="D473" t="str">
            <v>trụ</v>
          </cell>
          <cell r="E473" t="str">
            <v>T1</v>
          </cell>
          <cell r="F473">
            <v>2</v>
          </cell>
          <cell r="G473" t="str">
            <v>x</v>
          </cell>
          <cell r="J473" t="str">
            <v>T12</v>
          </cell>
        </row>
        <row r="474">
          <cell r="A474" t="str">
            <v>T12TĐ</v>
          </cell>
          <cell r="B474">
            <v>0</v>
          </cell>
          <cell r="C474" t="str">
            <v>Trụ BTLT 12m F350 dự ứng lực (tiếp địa có sẵn)</v>
          </cell>
          <cell r="D474" t="str">
            <v>trụ</v>
          </cell>
          <cell r="E474" t="str">
            <v>T1</v>
          </cell>
          <cell r="F474">
            <v>2</v>
          </cell>
          <cell r="G474" t="str">
            <v>x</v>
          </cell>
          <cell r="J474" t="str">
            <v>T12TĐ</v>
          </cell>
        </row>
        <row r="475">
          <cell r="A475" t="str">
            <v>T14</v>
          </cell>
          <cell r="B475">
            <v>0</v>
          </cell>
          <cell r="C475" t="str">
            <v>Trụ BTLT 14m F650 dự ứng lực</v>
          </cell>
          <cell r="D475" t="str">
            <v>trụ</v>
          </cell>
          <cell r="E475" t="str">
            <v>T1</v>
          </cell>
          <cell r="F475">
            <v>2</v>
          </cell>
          <cell r="G475" t="str">
            <v>x</v>
          </cell>
          <cell r="J475" t="str">
            <v>T14</v>
          </cell>
        </row>
        <row r="476">
          <cell r="A476" t="str">
            <v>T20</v>
          </cell>
          <cell r="B476">
            <v>0</v>
          </cell>
          <cell r="C476" t="str">
            <v>Trụ BTLT 20m F1000 dự ứng lực</v>
          </cell>
          <cell r="D476" t="str">
            <v>trụ</v>
          </cell>
          <cell r="E476" t="str">
            <v>T2</v>
          </cell>
          <cell r="F476">
            <v>2</v>
          </cell>
          <cell r="G476" t="str">
            <v>x</v>
          </cell>
          <cell r="J476" t="str">
            <v>T20</v>
          </cell>
        </row>
        <row r="477">
          <cell r="A477" t="str">
            <v>SON</v>
          </cell>
          <cell r="B477">
            <v>0</v>
          </cell>
          <cell r="C477" t="str">
            <v>Sơn màu</v>
          </cell>
          <cell r="D477" t="str">
            <v>kg</v>
          </cell>
          <cell r="E477" t="str">
            <v>SO</v>
          </cell>
          <cell r="F477">
            <v>50</v>
          </cell>
          <cell r="G477" t="str">
            <v>x</v>
          </cell>
          <cell r="J477" t="str">
            <v>SON</v>
          </cell>
        </row>
        <row r="478">
          <cell r="A478" t="str">
            <v>SONCR</v>
          </cell>
          <cell r="B478">
            <v>0</v>
          </cell>
          <cell r="C478" t="str">
            <v>Sơn chống rỉ</v>
          </cell>
          <cell r="D478" t="str">
            <v>kg</v>
          </cell>
          <cell r="E478" t="str">
            <v>SO</v>
          </cell>
          <cell r="F478">
            <v>50</v>
          </cell>
          <cell r="G478" t="str">
            <v>x</v>
          </cell>
          <cell r="J478" t="str">
            <v>SONCR</v>
          </cell>
        </row>
        <row r="479">
          <cell r="A479" t="str">
            <v>NU</v>
          </cell>
          <cell r="B479">
            <v>0</v>
          </cell>
          <cell r="C479" t="str">
            <v>Nước đổ bê tông</v>
          </cell>
          <cell r="D479" t="str">
            <v>m3</v>
          </cell>
          <cell r="E479" t="str">
            <v>NU</v>
          </cell>
          <cell r="F479">
            <v>50</v>
          </cell>
          <cell r="G479" t="str">
            <v>x</v>
          </cell>
          <cell r="J479" t="str">
            <v>NU</v>
          </cell>
        </row>
        <row r="480">
          <cell r="A480" t="str">
            <v>GO</v>
          </cell>
          <cell r="B480">
            <v>0</v>
          </cell>
          <cell r="C480" t="str">
            <v>Gỗ ván khuôn</v>
          </cell>
          <cell r="D480" t="str">
            <v>m3</v>
          </cell>
          <cell r="E480" t="str">
            <v>GO</v>
          </cell>
          <cell r="F480">
            <v>50</v>
          </cell>
          <cell r="G480" t="str">
            <v>x</v>
          </cell>
          <cell r="J480" t="str">
            <v>GO</v>
          </cell>
        </row>
        <row r="481">
          <cell r="A481" t="str">
            <v>DINH</v>
          </cell>
          <cell r="B481">
            <v>0</v>
          </cell>
          <cell r="C481" t="str">
            <v>Đinh các loại</v>
          </cell>
          <cell r="D481" t="str">
            <v>kg</v>
          </cell>
          <cell r="E481" t="str">
            <v>DI</v>
          </cell>
          <cell r="F481">
            <v>50</v>
          </cell>
          <cell r="G481" t="str">
            <v>x</v>
          </cell>
          <cell r="J481" t="str">
            <v>DINH</v>
          </cell>
        </row>
        <row r="482">
          <cell r="A482" t="str">
            <v>D1x2</v>
          </cell>
          <cell r="B482">
            <v>0</v>
          </cell>
          <cell r="C482" t="str">
            <v>Đá 1x2</v>
          </cell>
          <cell r="D482" t="str">
            <v>m3</v>
          </cell>
          <cell r="E482" t="str">
            <v>D1</v>
          </cell>
          <cell r="F482">
            <v>999</v>
          </cell>
          <cell r="G482" t="str">
            <v>x</v>
          </cell>
          <cell r="J482" t="str">
            <v>D1x2</v>
          </cell>
        </row>
        <row r="483">
          <cell r="A483" t="str">
            <v>D0x4</v>
          </cell>
          <cell r="B483">
            <v>0</v>
          </cell>
          <cell r="C483" t="str">
            <v>Đá 0x4</v>
          </cell>
          <cell r="D483" t="str">
            <v>m3</v>
          </cell>
          <cell r="E483" t="str">
            <v>D0</v>
          </cell>
          <cell r="F483">
            <v>999</v>
          </cell>
          <cell r="G483" t="str">
            <v>x</v>
          </cell>
          <cell r="J483" t="str">
            <v>D0x4</v>
          </cell>
        </row>
        <row r="484">
          <cell r="A484" t="str">
            <v>D2x4</v>
          </cell>
          <cell r="B484">
            <v>0</v>
          </cell>
          <cell r="C484" t="str">
            <v>Đá 2x4</v>
          </cell>
          <cell r="D484" t="str">
            <v>m3</v>
          </cell>
          <cell r="E484" t="str">
            <v>D2</v>
          </cell>
          <cell r="F484">
            <v>999</v>
          </cell>
          <cell r="G484" t="str">
            <v>x</v>
          </cell>
          <cell r="J484" t="str">
            <v>D2x4</v>
          </cell>
        </row>
        <row r="485">
          <cell r="A485" t="str">
            <v>D4x6</v>
          </cell>
          <cell r="B485">
            <v>0</v>
          </cell>
          <cell r="C485" t="str">
            <v>Đá 4x6</v>
          </cell>
          <cell r="D485" t="str">
            <v>m3</v>
          </cell>
          <cell r="E485" t="str">
            <v>D4</v>
          </cell>
          <cell r="F485">
            <v>999</v>
          </cell>
          <cell r="G485" t="str">
            <v>x</v>
          </cell>
          <cell r="J485" t="str">
            <v>D4x6</v>
          </cell>
        </row>
        <row r="486">
          <cell r="A486" t="str">
            <v>cat</v>
          </cell>
          <cell r="B486">
            <v>0</v>
          </cell>
          <cell r="C486" t="str">
            <v>Cát vàng</v>
          </cell>
          <cell r="D486" t="str">
            <v>m3</v>
          </cell>
          <cell r="E486" t="str">
            <v>ca</v>
          </cell>
          <cell r="F486">
            <v>997</v>
          </cell>
          <cell r="G486" t="str">
            <v>x</v>
          </cell>
          <cell r="J486" t="str">
            <v>cat</v>
          </cell>
        </row>
        <row r="487">
          <cell r="A487" t="str">
            <v>gachong</v>
          </cell>
          <cell r="B487">
            <v>0</v>
          </cell>
          <cell r="C487" t="str">
            <v>Gạch ống</v>
          </cell>
          <cell r="D487" t="str">
            <v>viên</v>
          </cell>
          <cell r="E487" t="str">
            <v>ga</v>
          </cell>
          <cell r="F487">
            <v>50</v>
          </cell>
          <cell r="G487" t="str">
            <v>x</v>
          </cell>
          <cell r="J487" t="str">
            <v>gachong</v>
          </cell>
        </row>
        <row r="488">
          <cell r="A488" t="str">
            <v>gachtau</v>
          </cell>
          <cell r="B488">
            <v>0</v>
          </cell>
          <cell r="C488" t="str">
            <v>Gạch tàu</v>
          </cell>
          <cell r="D488" t="str">
            <v>viên</v>
          </cell>
          <cell r="E488" t="str">
            <v>ga</v>
          </cell>
          <cell r="F488">
            <v>50</v>
          </cell>
          <cell r="G488" t="str">
            <v>x</v>
          </cell>
          <cell r="J488" t="str">
            <v>gachtau</v>
          </cell>
        </row>
        <row r="489">
          <cell r="A489" t="str">
            <v>gachthe</v>
          </cell>
          <cell r="B489">
            <v>0</v>
          </cell>
          <cell r="C489" t="str">
            <v>Gạch thẻ</v>
          </cell>
          <cell r="D489" t="str">
            <v>viên</v>
          </cell>
          <cell r="E489" t="str">
            <v>ga</v>
          </cell>
          <cell r="F489">
            <v>50</v>
          </cell>
          <cell r="G489" t="str">
            <v>x</v>
          </cell>
          <cell r="J489" t="str">
            <v>gachthe</v>
          </cell>
        </row>
        <row r="490">
          <cell r="A490" t="str">
            <v>XM</v>
          </cell>
          <cell r="B490">
            <v>0</v>
          </cell>
          <cell r="C490" t="str">
            <v>Ximăng (PC40)</v>
          </cell>
          <cell r="D490" t="str">
            <v>kg</v>
          </cell>
          <cell r="E490" t="str">
            <v>XM</v>
          </cell>
          <cell r="F490">
            <v>996</v>
          </cell>
          <cell r="G490" t="str">
            <v>x</v>
          </cell>
          <cell r="J490" t="str">
            <v>XM</v>
          </cell>
        </row>
        <row r="491">
          <cell r="A491" t="str">
            <v>qhan</v>
          </cell>
          <cell r="B491">
            <v>0</v>
          </cell>
          <cell r="C491" t="str">
            <v>Que hàn điện</v>
          </cell>
          <cell r="D491" t="str">
            <v>kg</v>
          </cell>
          <cell r="E491" t="str">
            <v>qh</v>
          </cell>
          <cell r="F491">
            <v>50</v>
          </cell>
          <cell r="G491" t="str">
            <v>x</v>
          </cell>
          <cell r="J491" t="str">
            <v>qhan</v>
          </cell>
        </row>
        <row r="492">
          <cell r="A492" t="str">
            <v>coson</v>
          </cell>
          <cell r="B492">
            <v>0</v>
          </cell>
          <cell r="C492" t="str">
            <v>Cọ sơn</v>
          </cell>
          <cell r="D492" t="str">
            <v>cái</v>
          </cell>
          <cell r="E492" t="str">
            <v>co</v>
          </cell>
          <cell r="F492">
            <v>50</v>
          </cell>
          <cell r="G492" t="str">
            <v>x</v>
          </cell>
          <cell r="J492" t="str">
            <v>coson</v>
          </cell>
        </row>
        <row r="493">
          <cell r="A493" t="str">
            <v>Nilong</v>
          </cell>
          <cell r="B493">
            <v>0</v>
          </cell>
          <cell r="C493" t="str">
            <v>Tấm nilông màu cảnh báo</v>
          </cell>
          <cell r="D493" t="str">
            <v>m2</v>
          </cell>
          <cell r="E493" t="str">
            <v>Ni</v>
          </cell>
          <cell r="F493">
            <v>50</v>
          </cell>
          <cell r="G493" t="str">
            <v>x</v>
          </cell>
          <cell r="J493" t="str">
            <v>Nilong</v>
          </cell>
        </row>
        <row r="494">
          <cell r="A494" t="str">
            <v>NLON</v>
          </cell>
          <cell r="B494">
            <v>0</v>
          </cell>
          <cell r="C494" t="str">
            <v>Nylon làm dấu khổ 0.6m</v>
          </cell>
          <cell r="D494" t="str">
            <v>m</v>
          </cell>
          <cell r="E494" t="str">
            <v>NL</v>
          </cell>
          <cell r="F494">
            <v>50</v>
          </cell>
          <cell r="G494" t="str">
            <v>x</v>
          </cell>
          <cell r="J494" t="str">
            <v>NLON</v>
          </cell>
        </row>
        <row r="495">
          <cell r="A495" t="str">
            <v>thepb</v>
          </cell>
          <cell r="B495">
            <v>0</v>
          </cell>
          <cell r="C495" t="str">
            <v>Dây thép buộc A70</v>
          </cell>
          <cell r="D495" t="str">
            <v>kg</v>
          </cell>
          <cell r="E495" t="str">
            <v>th</v>
          </cell>
          <cell r="F495">
            <v>50</v>
          </cell>
          <cell r="G495" t="str">
            <v>x</v>
          </cell>
          <cell r="J495" t="str">
            <v>thepb</v>
          </cell>
        </row>
        <row r="496">
          <cell r="A496" t="str">
            <v>daucap50</v>
          </cell>
          <cell r="B496">
            <v>0</v>
          </cell>
          <cell r="C496" t="str">
            <v>Đầu cáp ngầm 24KV 3x50mm2 outdoor</v>
          </cell>
          <cell r="D496" t="str">
            <v>cái</v>
          </cell>
          <cell r="E496" t="str">
            <v>da</v>
          </cell>
          <cell r="F496">
            <v>50</v>
          </cell>
          <cell r="G496" t="str">
            <v>x</v>
          </cell>
          <cell r="J496" t="str">
            <v>daucap50</v>
          </cell>
        </row>
        <row r="497">
          <cell r="A497" t="str">
            <v>daucap70</v>
          </cell>
          <cell r="B497">
            <v>0</v>
          </cell>
          <cell r="C497" t="str">
            <v>Đầu cáp ngầm 24KV 3x70mm2 outdoor</v>
          </cell>
          <cell r="D497" t="str">
            <v>cái</v>
          </cell>
          <cell r="E497" t="str">
            <v>da</v>
          </cell>
          <cell r="F497">
            <v>50</v>
          </cell>
          <cell r="G497" t="str">
            <v>x</v>
          </cell>
          <cell r="J497" t="str">
            <v>daucap70</v>
          </cell>
        </row>
        <row r="498">
          <cell r="A498" t="str">
            <v>daucap95</v>
          </cell>
          <cell r="B498">
            <v>0</v>
          </cell>
          <cell r="C498" t="str">
            <v>Đầu cáp ngầm 24KV 3x95mm2 outdoor</v>
          </cell>
          <cell r="D498" t="str">
            <v>cái</v>
          </cell>
          <cell r="E498" t="str">
            <v>da</v>
          </cell>
          <cell r="F498">
            <v>50</v>
          </cell>
          <cell r="G498" t="str">
            <v>x</v>
          </cell>
          <cell r="J498" t="str">
            <v>daucap95</v>
          </cell>
        </row>
        <row r="499">
          <cell r="A499" t="str">
            <v>daucap120</v>
          </cell>
          <cell r="B499">
            <v>0</v>
          </cell>
          <cell r="C499" t="str">
            <v>Đầu cáp ngầm 24KV 3x120mm2 outdoor</v>
          </cell>
          <cell r="D499" t="str">
            <v>cái</v>
          </cell>
          <cell r="E499" t="str">
            <v>da</v>
          </cell>
          <cell r="F499">
            <v>50</v>
          </cell>
          <cell r="G499" t="str">
            <v>x</v>
          </cell>
          <cell r="J499" t="str">
            <v>daucap120</v>
          </cell>
        </row>
        <row r="500">
          <cell r="A500" t="str">
            <v>daucap150</v>
          </cell>
          <cell r="B500">
            <v>0</v>
          </cell>
          <cell r="C500" t="str">
            <v>Đầu cáp ngầm 24kV 3x150mm2 outdoor</v>
          </cell>
          <cell r="D500" t="str">
            <v>cái</v>
          </cell>
          <cell r="E500" t="str">
            <v>da</v>
          </cell>
          <cell r="F500">
            <v>50</v>
          </cell>
          <cell r="G500" t="str">
            <v>x</v>
          </cell>
          <cell r="J500" t="str">
            <v>daucap150</v>
          </cell>
        </row>
        <row r="501">
          <cell r="A501" t="str">
            <v>daucap185</v>
          </cell>
          <cell r="B501">
            <v>0</v>
          </cell>
          <cell r="C501" t="str">
            <v>Đầu cáp ngầm 24kV 3x185mm2 outdoor</v>
          </cell>
          <cell r="D501" t="str">
            <v>cái</v>
          </cell>
          <cell r="E501" t="str">
            <v>da</v>
          </cell>
          <cell r="F501">
            <v>50</v>
          </cell>
          <cell r="G501" t="str">
            <v>x</v>
          </cell>
          <cell r="J501" t="str">
            <v>daucap185</v>
          </cell>
        </row>
        <row r="502">
          <cell r="A502" t="str">
            <v>daucap240</v>
          </cell>
          <cell r="B502">
            <v>0</v>
          </cell>
          <cell r="C502" t="str">
            <v>Đầu cáp ngầm 24kV 3x240mm2 outdoor</v>
          </cell>
          <cell r="D502" t="str">
            <v>cái</v>
          </cell>
          <cell r="E502" t="str">
            <v>da</v>
          </cell>
          <cell r="F502">
            <v>50</v>
          </cell>
          <cell r="G502" t="str">
            <v>x</v>
          </cell>
          <cell r="J502" t="str">
            <v>daucap240</v>
          </cell>
        </row>
        <row r="503">
          <cell r="A503" t="str">
            <v>daucap50in</v>
          </cell>
          <cell r="B503">
            <v>0</v>
          </cell>
          <cell r="C503" t="str">
            <v>Đầu cáp ngầm 24KV 3x50mm2 indoor</v>
          </cell>
          <cell r="D503" t="str">
            <v>cái</v>
          </cell>
          <cell r="E503" t="str">
            <v>da</v>
          </cell>
          <cell r="F503">
            <v>50</v>
          </cell>
          <cell r="G503" t="str">
            <v>x</v>
          </cell>
          <cell r="J503" t="str">
            <v>daucap50in</v>
          </cell>
        </row>
        <row r="504">
          <cell r="A504" t="str">
            <v>daucap70in</v>
          </cell>
          <cell r="B504">
            <v>0</v>
          </cell>
          <cell r="C504" t="str">
            <v>Đầu cáp ngầm 24KV 3x70mm2 indoor</v>
          </cell>
          <cell r="D504" t="str">
            <v>cái</v>
          </cell>
          <cell r="E504" t="str">
            <v>da</v>
          </cell>
          <cell r="F504">
            <v>50</v>
          </cell>
          <cell r="G504" t="str">
            <v>x</v>
          </cell>
          <cell r="J504" t="str">
            <v>daucap70in</v>
          </cell>
        </row>
        <row r="505">
          <cell r="A505" t="str">
            <v>daucap95in</v>
          </cell>
          <cell r="B505">
            <v>0</v>
          </cell>
          <cell r="C505" t="str">
            <v>Đầu cáp ngầm 24KV 3x95mm2 indoor</v>
          </cell>
          <cell r="D505" t="str">
            <v>cái</v>
          </cell>
          <cell r="E505" t="str">
            <v>da</v>
          </cell>
          <cell r="F505">
            <v>50</v>
          </cell>
          <cell r="G505" t="str">
            <v>x</v>
          </cell>
          <cell r="J505" t="str">
            <v>daucap95in</v>
          </cell>
        </row>
        <row r="506">
          <cell r="A506" t="str">
            <v>daucap120in</v>
          </cell>
          <cell r="B506">
            <v>0</v>
          </cell>
          <cell r="C506" t="str">
            <v>Đầu cáp ngầm 24KV 3x120mm2 indoor</v>
          </cell>
          <cell r="D506" t="str">
            <v>cái</v>
          </cell>
          <cell r="E506" t="str">
            <v>da</v>
          </cell>
          <cell r="F506">
            <v>50</v>
          </cell>
          <cell r="G506" t="str">
            <v>x</v>
          </cell>
          <cell r="J506" t="str">
            <v>daucap120in</v>
          </cell>
        </row>
        <row r="507">
          <cell r="A507" t="str">
            <v>daucap150in</v>
          </cell>
          <cell r="B507">
            <v>0</v>
          </cell>
          <cell r="C507" t="str">
            <v>Đầu cáp ngầm 24kV 3x150mm2 indoor</v>
          </cell>
          <cell r="D507" t="str">
            <v>cái</v>
          </cell>
          <cell r="E507" t="str">
            <v>da</v>
          </cell>
          <cell r="F507">
            <v>50</v>
          </cell>
          <cell r="G507" t="str">
            <v>x</v>
          </cell>
          <cell r="J507" t="str">
            <v>daucap150in</v>
          </cell>
        </row>
        <row r="508">
          <cell r="A508" t="str">
            <v>daucap185in</v>
          </cell>
          <cell r="B508">
            <v>0</v>
          </cell>
          <cell r="C508" t="str">
            <v>Đầu cáp ngầm 24kV 3x185mm2 indoor</v>
          </cell>
          <cell r="D508" t="str">
            <v>cái</v>
          </cell>
          <cell r="E508" t="str">
            <v>da</v>
          </cell>
          <cell r="F508">
            <v>50</v>
          </cell>
          <cell r="G508" t="str">
            <v>x</v>
          </cell>
          <cell r="J508" t="str">
            <v>daucap185in</v>
          </cell>
        </row>
        <row r="509">
          <cell r="A509" t="str">
            <v>daucap240in</v>
          </cell>
          <cell r="B509">
            <v>0</v>
          </cell>
          <cell r="C509" t="str">
            <v>Đầu cáp ngầm 24kV 3x240mm2 indoor</v>
          </cell>
          <cell r="D509" t="str">
            <v>cái</v>
          </cell>
          <cell r="E509" t="str">
            <v>da</v>
          </cell>
          <cell r="F509">
            <v>50</v>
          </cell>
          <cell r="G509" t="str">
            <v>x</v>
          </cell>
          <cell r="J509" t="str">
            <v>daucap240in</v>
          </cell>
        </row>
        <row r="510">
          <cell r="A510" t="str">
            <v>DCAPHT3185</v>
          </cell>
          <cell r="B510">
            <v>0</v>
          </cell>
          <cell r="C510" t="str">
            <v>Đầu cáp ngầm hạ thế 3x185+120mm2</v>
          </cell>
          <cell r="D510" t="str">
            <v>cái</v>
          </cell>
          <cell r="E510" t="str">
            <v>DC</v>
          </cell>
          <cell r="F510">
            <v>50</v>
          </cell>
          <cell r="G510" t="str">
            <v>x</v>
          </cell>
          <cell r="J510" t="str">
            <v>DCAPHT3185</v>
          </cell>
        </row>
        <row r="511">
          <cell r="A511" t="str">
            <v>DCAPHT3120</v>
          </cell>
          <cell r="B511">
            <v>0</v>
          </cell>
          <cell r="C511" t="str">
            <v>Đầu cáp ngầm hạ thế 3x120+70mm2</v>
          </cell>
          <cell r="D511" t="str">
            <v>cái</v>
          </cell>
          <cell r="E511" t="str">
            <v>DC</v>
          </cell>
          <cell r="F511">
            <v>50</v>
          </cell>
          <cell r="G511" t="str">
            <v>x</v>
          </cell>
          <cell r="J511" t="str">
            <v>DCAPHT3120</v>
          </cell>
        </row>
        <row r="512">
          <cell r="A512" t="str">
            <v>DCAPHT395</v>
          </cell>
          <cell r="B512">
            <v>0</v>
          </cell>
          <cell r="C512" t="str">
            <v>Đầu cáp ngầm hạ thế 3x95+50mm2</v>
          </cell>
          <cell r="D512" t="str">
            <v>cái</v>
          </cell>
          <cell r="E512" t="str">
            <v>DC</v>
          </cell>
          <cell r="F512">
            <v>50</v>
          </cell>
          <cell r="G512" t="str">
            <v>x</v>
          </cell>
          <cell r="J512" t="str">
            <v>DCAPHT395</v>
          </cell>
        </row>
        <row r="513">
          <cell r="A513" t="str">
            <v>DCAPHT370</v>
          </cell>
          <cell r="B513">
            <v>0</v>
          </cell>
          <cell r="C513" t="str">
            <v>Đầu cáp ngầm hạ thế 3x70+50mm2</v>
          </cell>
          <cell r="D513" t="str">
            <v>cái</v>
          </cell>
          <cell r="E513" t="str">
            <v>DC</v>
          </cell>
          <cell r="F513">
            <v>50</v>
          </cell>
          <cell r="G513" t="str">
            <v>x</v>
          </cell>
          <cell r="J513" t="str">
            <v>DCAPHT370</v>
          </cell>
        </row>
        <row r="514">
          <cell r="A514" t="str">
            <v>DCAPHT350+35</v>
          </cell>
          <cell r="B514">
            <v>0</v>
          </cell>
          <cell r="C514" t="str">
            <v>Đầu cáp ngầm hạ thế 3x50+35mm2</v>
          </cell>
          <cell r="D514" t="str">
            <v>cái</v>
          </cell>
          <cell r="E514" t="str">
            <v>DC</v>
          </cell>
          <cell r="F514">
            <v>50</v>
          </cell>
          <cell r="G514" t="str">
            <v>x</v>
          </cell>
          <cell r="J514" t="str">
            <v>DCAPHT350+35</v>
          </cell>
        </row>
        <row r="515">
          <cell r="A515" t="str">
            <v>DCAPHT350</v>
          </cell>
          <cell r="B515">
            <v>0</v>
          </cell>
          <cell r="C515" t="str">
            <v>Đầu cáp ngầm hạ thế 3x50</v>
          </cell>
          <cell r="D515" t="str">
            <v>cái</v>
          </cell>
          <cell r="E515" t="str">
            <v>DC</v>
          </cell>
          <cell r="F515">
            <v>50</v>
          </cell>
          <cell r="G515" t="str">
            <v>x</v>
          </cell>
          <cell r="J515" t="str">
            <v>DCAPHT350</v>
          </cell>
        </row>
        <row r="516">
          <cell r="A516" t="str">
            <v>stk42</v>
          </cell>
          <cell r="B516">
            <v>0</v>
          </cell>
          <cell r="C516" t="str">
            <v>ÔÁng sắt tráng kẽm D42</v>
          </cell>
          <cell r="D516" t="str">
            <v>mét</v>
          </cell>
          <cell r="E516" t="str">
            <v>st</v>
          </cell>
          <cell r="F516">
            <v>50</v>
          </cell>
          <cell r="G516" t="str">
            <v>x</v>
          </cell>
          <cell r="J516" t="str">
            <v>stk42</v>
          </cell>
        </row>
        <row r="517">
          <cell r="A517" t="str">
            <v>stk60</v>
          </cell>
          <cell r="B517">
            <v>0</v>
          </cell>
          <cell r="C517" t="str">
            <v>ÔÁng sắt tráng kẽm D60</v>
          </cell>
          <cell r="D517" t="str">
            <v>mét</v>
          </cell>
          <cell r="E517" t="str">
            <v>st</v>
          </cell>
          <cell r="F517">
            <v>50</v>
          </cell>
          <cell r="G517" t="str">
            <v>x</v>
          </cell>
          <cell r="J517" t="str">
            <v>stk60</v>
          </cell>
        </row>
        <row r="518">
          <cell r="A518" t="str">
            <v>stk90</v>
          </cell>
          <cell r="B518" t="str">
            <v>07.2204</v>
          </cell>
          <cell r="C518" t="str">
            <v>ÔÁng sắt tráng kẽm D90</v>
          </cell>
          <cell r="D518" t="str">
            <v>mét</v>
          </cell>
          <cell r="E518" t="str">
            <v>st</v>
          </cell>
          <cell r="F518">
            <v>50</v>
          </cell>
          <cell r="G518" t="str">
            <v>x</v>
          </cell>
          <cell r="J518" t="str">
            <v>stk90</v>
          </cell>
        </row>
        <row r="519">
          <cell r="A519" t="str">
            <v>stk114</v>
          </cell>
          <cell r="B519" t="str">
            <v>07.2204</v>
          </cell>
          <cell r="C519" t="str">
            <v>ÔÁng sắt tráng kẽm D114</v>
          </cell>
          <cell r="D519" t="str">
            <v>mét</v>
          </cell>
          <cell r="E519" t="str">
            <v>st</v>
          </cell>
          <cell r="F519">
            <v>50</v>
          </cell>
          <cell r="G519" t="str">
            <v>x</v>
          </cell>
          <cell r="J519" t="str">
            <v>stk114</v>
          </cell>
        </row>
        <row r="520">
          <cell r="A520" t="str">
            <v>stk140</v>
          </cell>
          <cell r="B520" t="str">
            <v>07.2204</v>
          </cell>
          <cell r="C520" t="str">
            <v>ÔÁng sắt tráng kẽm D140</v>
          </cell>
          <cell r="D520" t="str">
            <v>mét</v>
          </cell>
          <cell r="E520" t="str">
            <v>st</v>
          </cell>
          <cell r="F520">
            <v>50</v>
          </cell>
          <cell r="G520" t="str">
            <v>x</v>
          </cell>
          <cell r="J520" t="str">
            <v>stk140</v>
          </cell>
        </row>
        <row r="521">
          <cell r="A521" t="str">
            <v>stk160</v>
          </cell>
          <cell r="B521" t="str">
            <v>07.2204</v>
          </cell>
          <cell r="C521" t="str">
            <v>ÔÁng sắt tráng kẽm D160</v>
          </cell>
          <cell r="D521" t="str">
            <v>mét</v>
          </cell>
          <cell r="E521" t="str">
            <v>st</v>
          </cell>
          <cell r="F521">
            <v>50</v>
          </cell>
          <cell r="G521" t="str">
            <v>x</v>
          </cell>
          <cell r="J521" t="str">
            <v>stk160</v>
          </cell>
        </row>
        <row r="522">
          <cell r="A522" t="str">
            <v>stk168</v>
          </cell>
          <cell r="B522" t="str">
            <v>07.2204</v>
          </cell>
          <cell r="C522" t="str">
            <v>ÔÁng sắt tráng kẽm D168</v>
          </cell>
          <cell r="D522" t="str">
            <v>mét</v>
          </cell>
          <cell r="E522" t="str">
            <v>st</v>
          </cell>
          <cell r="F522">
            <v>50</v>
          </cell>
          <cell r="G522" t="str">
            <v>x</v>
          </cell>
          <cell r="J522" t="str">
            <v>stk168</v>
          </cell>
        </row>
        <row r="523">
          <cell r="A523" t="str">
            <v>costk114</v>
          </cell>
          <cell r="B523">
            <v>0</v>
          </cell>
          <cell r="C523" t="str">
            <v>Măng sông STK 114</v>
          </cell>
          <cell r="D523" t="str">
            <v>cái</v>
          </cell>
          <cell r="E523" t="str">
            <v>co</v>
          </cell>
          <cell r="F523">
            <v>50</v>
          </cell>
          <cell r="G523" t="str">
            <v>x</v>
          </cell>
          <cell r="J523" t="str">
            <v>costk114</v>
          </cell>
        </row>
        <row r="524">
          <cell r="A524" t="str">
            <v>costk90</v>
          </cell>
          <cell r="B524">
            <v>0</v>
          </cell>
          <cell r="C524" t="str">
            <v>Măng sông STK 90</v>
          </cell>
          <cell r="D524" t="str">
            <v>cái</v>
          </cell>
          <cell r="E524" t="str">
            <v>co</v>
          </cell>
          <cell r="F524">
            <v>50</v>
          </cell>
          <cell r="G524" t="str">
            <v>x</v>
          </cell>
          <cell r="J524" t="str">
            <v>costk90</v>
          </cell>
        </row>
        <row r="525">
          <cell r="A525" t="str">
            <v>YC</v>
          </cell>
          <cell r="B525">
            <v>0</v>
          </cell>
          <cell r="C525" t="str">
            <v>Yếm cáp dày 2mm</v>
          </cell>
          <cell r="D525" t="str">
            <v>cái</v>
          </cell>
          <cell r="E525" t="str">
            <v>YC</v>
          </cell>
          <cell r="F525">
            <v>50</v>
          </cell>
          <cell r="G525" t="str">
            <v>x</v>
          </cell>
          <cell r="J525" t="str">
            <v>YC</v>
          </cell>
        </row>
        <row r="526">
          <cell r="A526">
            <v>0</v>
          </cell>
          <cell r="C526">
            <v>0</v>
          </cell>
          <cell r="D526">
            <v>0</v>
          </cell>
          <cell r="E526" t="str">
            <v/>
          </cell>
          <cell r="F526">
            <v>50</v>
          </cell>
          <cell r="J526">
            <v>0</v>
          </cell>
        </row>
        <row r="527">
          <cell r="A527">
            <v>0</v>
          </cell>
          <cell r="C527">
            <v>0</v>
          </cell>
          <cell r="D527">
            <v>0</v>
          </cell>
          <cell r="E527" t="str">
            <v/>
          </cell>
          <cell r="F527">
            <v>50</v>
          </cell>
          <cell r="J527">
            <v>0</v>
          </cell>
        </row>
        <row r="528">
          <cell r="A528" t="str">
            <v>Bảng kê đơn Giá nhân công  ( 67/1999/QĐ-BCN )</v>
          </cell>
          <cell r="C528">
            <v>0</v>
          </cell>
          <cell r="D528">
            <v>0</v>
          </cell>
          <cell r="E528" t="str">
            <v>Bả</v>
          </cell>
          <cell r="F528">
            <v>50</v>
          </cell>
          <cell r="J528" t="str">
            <v>Bảng kê đơn Giá nhân công  ( 67/1999/QĐ-BCN )</v>
          </cell>
        </row>
        <row r="529">
          <cell r="A529">
            <v>0</v>
          </cell>
          <cell r="C529">
            <v>0</v>
          </cell>
          <cell r="D529">
            <v>0</v>
          </cell>
          <cell r="E529" t="str">
            <v/>
          </cell>
          <cell r="F529">
            <v>50</v>
          </cell>
          <cell r="J529">
            <v>0</v>
          </cell>
        </row>
        <row r="530">
          <cell r="A530" t="str">
            <v>Mã</v>
          </cell>
          <cell r="B530" t="str">
            <v>MHĐG</v>
          </cell>
          <cell r="C530" t="str">
            <v>Công việc</v>
          </cell>
          <cell r="D530" t="str">
            <v>Đơn vị</v>
          </cell>
          <cell r="E530" t="str">
            <v>Mã</v>
          </cell>
          <cell r="F530">
            <v>50</v>
          </cell>
          <cell r="J530" t="str">
            <v>Mã</v>
          </cell>
        </row>
        <row r="531">
          <cell r="A531">
            <v>1</v>
          </cell>
          <cell r="B531">
            <v>2</v>
          </cell>
          <cell r="C531">
            <v>3</v>
          </cell>
          <cell r="D531">
            <v>4</v>
          </cell>
          <cell r="E531" t="str">
            <v>1</v>
          </cell>
          <cell r="F531">
            <v>50</v>
          </cell>
          <cell r="J531">
            <v>1</v>
          </cell>
        </row>
        <row r="532">
          <cell r="A532" t="str">
            <v>MDDA1</v>
          </cell>
          <cell r="B532" t="str">
            <v>03.8133</v>
          </cell>
          <cell r="C532" t="str">
            <v>Phá đá chân hố móng, đá cấp I</v>
          </cell>
          <cell r="D532" t="str">
            <v>m3</v>
          </cell>
          <cell r="E532" t="str">
            <v>MD</v>
          </cell>
          <cell r="F532">
            <v>2000</v>
          </cell>
          <cell r="J532" t="str">
            <v>MDDA1</v>
          </cell>
        </row>
        <row r="533">
          <cell r="A533" t="str">
            <v>MDDA2</v>
          </cell>
          <cell r="B533" t="str">
            <v>03.8133</v>
          </cell>
          <cell r="C533" t="str">
            <v>Phá đá chân hố móng, đá cấp II</v>
          </cell>
          <cell r="D533" t="str">
            <v>m3</v>
          </cell>
          <cell r="E533" t="str">
            <v>MD</v>
          </cell>
          <cell r="F533">
            <v>2000</v>
          </cell>
          <cell r="J533" t="str">
            <v>MDDA2</v>
          </cell>
        </row>
        <row r="534">
          <cell r="A534" t="str">
            <v>MDD11</v>
          </cell>
          <cell r="B534" t="str">
            <v>03.1101</v>
          </cell>
          <cell r="C534" t="str">
            <v>Đào hố móng đất cấp 1 sâu &lt;=1m</v>
          </cell>
          <cell r="D534" t="str">
            <v>m3</v>
          </cell>
          <cell r="E534" t="str">
            <v>MD</v>
          </cell>
          <cell r="F534">
            <v>2000</v>
          </cell>
          <cell r="J534" t="str">
            <v>MDD11</v>
          </cell>
        </row>
        <row r="535">
          <cell r="A535" t="str">
            <v>MDD21</v>
          </cell>
          <cell r="B535" t="str">
            <v>03.1102</v>
          </cell>
          <cell r="C535" t="str">
            <v>Đào hố móng đất cấp 2 sâu &lt;=1m</v>
          </cell>
          <cell r="D535" t="str">
            <v>m3</v>
          </cell>
          <cell r="E535" t="str">
            <v>MD</v>
          </cell>
          <cell r="F535">
            <v>2000</v>
          </cell>
          <cell r="J535" t="str">
            <v>MDD21</v>
          </cell>
        </row>
        <row r="536">
          <cell r="A536" t="str">
            <v>MDD31</v>
          </cell>
          <cell r="B536" t="str">
            <v>03.1103</v>
          </cell>
          <cell r="C536" t="str">
            <v>Đào hố móng đất cấp 3 sâu &lt;=1m</v>
          </cell>
          <cell r="D536" t="str">
            <v>m3</v>
          </cell>
          <cell r="E536" t="str">
            <v>MD</v>
          </cell>
          <cell r="F536">
            <v>2000</v>
          </cell>
          <cell r="J536" t="str">
            <v>MDD31</v>
          </cell>
        </row>
        <row r="537">
          <cell r="A537" t="str">
            <v>MDD41</v>
          </cell>
          <cell r="B537" t="str">
            <v>03.1104</v>
          </cell>
          <cell r="C537" t="str">
            <v>Đào hố móng đất cấp 4 sâu &lt;=1m</v>
          </cell>
          <cell r="D537" t="str">
            <v>m3</v>
          </cell>
          <cell r="E537" t="str">
            <v>MD</v>
          </cell>
          <cell r="F537">
            <v>2000</v>
          </cell>
          <cell r="J537" t="str">
            <v>MDD41</v>
          </cell>
        </row>
        <row r="538">
          <cell r="A538" t="str">
            <v>MDD2</v>
          </cell>
          <cell r="B538" t="str">
            <v>03.1112</v>
          </cell>
          <cell r="C538" t="str">
            <v>Đào hố móng đất cấp 2 sâu &gt;1m</v>
          </cell>
          <cell r="D538" t="str">
            <v>m3</v>
          </cell>
          <cell r="E538" t="str">
            <v>MD</v>
          </cell>
          <cell r="F538">
            <v>2000</v>
          </cell>
          <cell r="J538" t="str">
            <v>MDD2</v>
          </cell>
        </row>
        <row r="539">
          <cell r="A539" t="str">
            <v>MDD3</v>
          </cell>
          <cell r="B539" t="str">
            <v>03.1013</v>
          </cell>
          <cell r="C539" t="str">
            <v>Đào hố móng đất cấp 3 sâu &gt;1m DT&lt;5m2</v>
          </cell>
          <cell r="D539" t="str">
            <v>m3</v>
          </cell>
          <cell r="E539" t="str">
            <v>MD</v>
          </cell>
          <cell r="F539">
            <v>2000</v>
          </cell>
          <cell r="J539" t="str">
            <v>MDD3</v>
          </cell>
        </row>
        <row r="540">
          <cell r="A540" t="str">
            <v>AH2120</v>
          </cell>
          <cell r="B540" t="str">
            <v>03.1113</v>
          </cell>
          <cell r="C540" t="str">
            <v>Khoan cắt BT bằng máy khoan cằm tay</v>
          </cell>
          <cell r="D540" t="str">
            <v>m3</v>
          </cell>
          <cell r="E540" t="str">
            <v>AH</v>
          </cell>
          <cell r="F540">
            <v>2000</v>
          </cell>
          <cell r="J540" t="str">
            <v>AH2120</v>
          </cell>
        </row>
        <row r="541">
          <cell r="A541" t="str">
            <v>MDD4</v>
          </cell>
          <cell r="B541" t="str">
            <v>03.1114</v>
          </cell>
          <cell r="C541" t="str">
            <v>Đào hố móng đất cấp 4 sâu &gt;1m</v>
          </cell>
          <cell r="D541" t="str">
            <v>m3</v>
          </cell>
          <cell r="E541" t="str">
            <v>MD</v>
          </cell>
          <cell r="F541">
            <v>2000</v>
          </cell>
          <cell r="J541" t="str">
            <v>MDD4</v>
          </cell>
        </row>
        <row r="542">
          <cell r="A542" t="str">
            <v>MDAP1</v>
          </cell>
          <cell r="B542" t="str">
            <v>03.2201</v>
          </cell>
          <cell r="C542" t="str">
            <v>Đắp đất hố móng, đất cấp 1</v>
          </cell>
          <cell r="D542" t="str">
            <v>m3</v>
          </cell>
          <cell r="E542" t="str">
            <v>MD</v>
          </cell>
          <cell r="F542">
            <v>2000</v>
          </cell>
          <cell r="J542" t="str">
            <v>MDAP1</v>
          </cell>
        </row>
        <row r="543">
          <cell r="A543" t="str">
            <v>MDAP2</v>
          </cell>
          <cell r="B543" t="str">
            <v>03.2202</v>
          </cell>
          <cell r="C543" t="str">
            <v>Đắp đất hố móng, đất cấp 2</v>
          </cell>
          <cell r="D543" t="str">
            <v>m3</v>
          </cell>
          <cell r="E543" t="str">
            <v>MD</v>
          </cell>
          <cell r="F543">
            <v>2000</v>
          </cell>
          <cell r="J543" t="str">
            <v>MDAP2</v>
          </cell>
        </row>
        <row r="544">
          <cell r="A544" t="str">
            <v>MDAP3</v>
          </cell>
          <cell r="B544" t="str">
            <v>03.4113</v>
          </cell>
          <cell r="C544" t="str">
            <v>Đắp đất hố móng, độ chặt k=0,95</v>
          </cell>
          <cell r="D544" t="str">
            <v>m3</v>
          </cell>
          <cell r="E544" t="str">
            <v>MD</v>
          </cell>
          <cell r="F544">
            <v>2000</v>
          </cell>
          <cell r="J544" t="str">
            <v>MDAP3</v>
          </cell>
        </row>
        <row r="545">
          <cell r="A545" t="str">
            <v>MDAP4</v>
          </cell>
          <cell r="B545" t="str">
            <v>03.2203</v>
          </cell>
          <cell r="C545" t="str">
            <v>Đắp đất hố móng, đất cấp 4</v>
          </cell>
          <cell r="D545" t="str">
            <v>m3</v>
          </cell>
          <cell r="E545" t="str">
            <v>MD</v>
          </cell>
          <cell r="F545">
            <v>2000</v>
          </cell>
          <cell r="J545" t="str">
            <v>MDAP4</v>
          </cell>
        </row>
        <row r="546">
          <cell r="A546" t="str">
            <v>DMC2</v>
          </cell>
          <cell r="B546" t="str">
            <v>03.3102</v>
          </cell>
          <cell r="C546" t="str">
            <v>Đào mương cáp ngầm đất cấp 2</v>
          </cell>
          <cell r="D546" t="str">
            <v>m3</v>
          </cell>
          <cell r="E546" t="str">
            <v>DM</v>
          </cell>
          <cell r="F546">
            <v>2000</v>
          </cell>
          <cell r="J546" t="str">
            <v>DMC2</v>
          </cell>
        </row>
        <row r="547">
          <cell r="A547" t="str">
            <v>DMC3</v>
          </cell>
          <cell r="B547" t="str">
            <v>03.3103</v>
          </cell>
          <cell r="C547" t="str">
            <v>Đào mương cáp ngầm đất cấp 3</v>
          </cell>
          <cell r="D547" t="str">
            <v>m3</v>
          </cell>
          <cell r="E547" t="str">
            <v>DM</v>
          </cell>
          <cell r="F547">
            <v>2000</v>
          </cell>
          <cell r="J547" t="str">
            <v>DMC3</v>
          </cell>
        </row>
        <row r="548">
          <cell r="A548" t="str">
            <v>DMC4</v>
          </cell>
          <cell r="B548" t="str">
            <v>03.3104</v>
          </cell>
          <cell r="C548" t="str">
            <v>Đào mương cáp ngầm đất cấp 4</v>
          </cell>
          <cell r="D548" t="str">
            <v>m3</v>
          </cell>
          <cell r="E548" t="str">
            <v>DM</v>
          </cell>
          <cell r="F548">
            <v>2000</v>
          </cell>
          <cell r="J548" t="str">
            <v>DMC4</v>
          </cell>
        </row>
        <row r="549">
          <cell r="A549" t="str">
            <v>DDMC2</v>
          </cell>
          <cell r="B549" t="str">
            <v>03.3202</v>
          </cell>
          <cell r="C549" t="str">
            <v>Đắp đất mương cáp ngầm, đất cấp 2</v>
          </cell>
          <cell r="D549" t="str">
            <v>m3</v>
          </cell>
          <cell r="E549" t="str">
            <v>DD</v>
          </cell>
          <cell r="F549">
            <v>2000</v>
          </cell>
          <cell r="J549" t="str">
            <v>DDMC2</v>
          </cell>
        </row>
        <row r="550">
          <cell r="A550" t="str">
            <v>DDMC3</v>
          </cell>
          <cell r="B550" t="str">
            <v>03.3203</v>
          </cell>
          <cell r="C550" t="str">
            <v>Đắp đất mương cáp ngầm, đất cấp 3</v>
          </cell>
          <cell r="D550" t="str">
            <v>m3</v>
          </cell>
          <cell r="E550" t="str">
            <v>DD</v>
          </cell>
          <cell r="F550">
            <v>2000</v>
          </cell>
          <cell r="J550" t="str">
            <v>DDMC3</v>
          </cell>
        </row>
        <row r="551">
          <cell r="A551" t="str">
            <v>DDMC4</v>
          </cell>
          <cell r="B551" t="str">
            <v>03.3203</v>
          </cell>
          <cell r="C551" t="str">
            <v>Đắp đất mương cáp ngầm, đất cấp 4</v>
          </cell>
          <cell r="D551" t="str">
            <v>m3</v>
          </cell>
          <cell r="E551" t="str">
            <v>DD</v>
          </cell>
          <cell r="F551">
            <v>2000</v>
          </cell>
          <cell r="J551" t="str">
            <v>DDMC4</v>
          </cell>
        </row>
        <row r="552">
          <cell r="A552" t="str">
            <v>DCAT</v>
          </cell>
          <cell r="B552" t="str">
            <v>03.7000</v>
          </cell>
          <cell r="C552" t="str">
            <v xml:space="preserve">Đắp cát </v>
          </cell>
          <cell r="D552" t="str">
            <v>m3</v>
          </cell>
          <cell r="E552" t="str">
            <v>DC</v>
          </cell>
          <cell r="F552">
            <v>2000</v>
          </cell>
          <cell r="J552" t="str">
            <v>DCAT</v>
          </cell>
        </row>
        <row r="553">
          <cell r="A553" t="str">
            <v>DD1x2</v>
          </cell>
          <cell r="B553" t="str">
            <v>03.7000</v>
          </cell>
          <cell r="C553" t="str">
            <v>Đắp đá 1x2</v>
          </cell>
          <cell r="D553" t="str">
            <v>m3</v>
          </cell>
          <cell r="E553" t="str">
            <v>DD</v>
          </cell>
          <cell r="F553">
            <v>2000</v>
          </cell>
          <cell r="J553" t="str">
            <v>DD1x2</v>
          </cell>
        </row>
        <row r="554">
          <cell r="A554" t="str">
            <v>DD2x4</v>
          </cell>
          <cell r="B554" t="str">
            <v>03.7000</v>
          </cell>
          <cell r="C554" t="str">
            <v>Đắp đá 2x4</v>
          </cell>
          <cell r="D554" t="str">
            <v>m3</v>
          </cell>
          <cell r="E554" t="str">
            <v>DD</v>
          </cell>
          <cell r="F554">
            <v>2000</v>
          </cell>
          <cell r="J554" t="str">
            <v>DD2x4</v>
          </cell>
        </row>
        <row r="555">
          <cell r="A555" t="str">
            <v>DTD2</v>
          </cell>
          <cell r="B555" t="str">
            <v>03.3102</v>
          </cell>
          <cell r="C555" t="str">
            <v>Đào rãnh tiếp địa đất cấp 2</v>
          </cell>
          <cell r="D555" t="str">
            <v>m3</v>
          </cell>
          <cell r="E555" t="str">
            <v>DT</v>
          </cell>
          <cell r="F555">
            <v>2000</v>
          </cell>
          <cell r="J555" t="str">
            <v>DTD2</v>
          </cell>
        </row>
        <row r="556">
          <cell r="A556" t="str">
            <v>DTD3</v>
          </cell>
          <cell r="B556" t="str">
            <v>03.3123</v>
          </cell>
          <cell r="C556" t="str">
            <v>Đào rãnh tiếp địa đất cấp 3</v>
          </cell>
          <cell r="D556" t="str">
            <v>m3</v>
          </cell>
          <cell r="E556" t="str">
            <v>DT</v>
          </cell>
          <cell r="F556">
            <v>2000</v>
          </cell>
          <cell r="J556" t="str">
            <v>DTD3</v>
          </cell>
        </row>
        <row r="557">
          <cell r="A557" t="str">
            <v>DTD4</v>
          </cell>
          <cell r="B557" t="str">
            <v>03.3103</v>
          </cell>
          <cell r="C557" t="str">
            <v>Đào rãnh tiếp địa đất cấp 4</v>
          </cell>
          <cell r="D557" t="str">
            <v>m3</v>
          </cell>
          <cell r="E557" t="str">
            <v>DT</v>
          </cell>
          <cell r="F557">
            <v>2000</v>
          </cell>
          <cell r="J557" t="str">
            <v>DTD4</v>
          </cell>
        </row>
        <row r="558">
          <cell r="A558" t="str">
            <v>DATD2</v>
          </cell>
          <cell r="B558" t="str">
            <v>03.3202</v>
          </cell>
          <cell r="C558" t="str">
            <v>Đắp đất rãnh tiếp địa cấp 2</v>
          </cell>
          <cell r="D558" t="str">
            <v>m3</v>
          </cell>
          <cell r="E558" t="str">
            <v>DA</v>
          </cell>
          <cell r="F558">
            <v>2000</v>
          </cell>
          <cell r="J558" t="str">
            <v>DATD2</v>
          </cell>
        </row>
        <row r="559">
          <cell r="A559" t="str">
            <v>DATD3</v>
          </cell>
          <cell r="B559" t="str">
            <v>03.4123</v>
          </cell>
          <cell r="C559" t="str">
            <v>Đắp đất rãnh tiếp độ chặt k=0,95</v>
          </cell>
          <cell r="D559" t="str">
            <v>m3</v>
          </cell>
          <cell r="E559" t="str">
            <v>DA</v>
          </cell>
          <cell r="F559">
            <v>2000</v>
          </cell>
          <cell r="J559" t="str">
            <v>DATD3</v>
          </cell>
        </row>
        <row r="560">
          <cell r="A560" t="str">
            <v>DATD4</v>
          </cell>
          <cell r="B560" t="str">
            <v>03.3203</v>
          </cell>
          <cell r="C560" t="str">
            <v>Đắp đất rãnh tiếp địa cấp 4</v>
          </cell>
          <cell r="D560" t="str">
            <v>m3</v>
          </cell>
          <cell r="E560" t="str">
            <v>DA</v>
          </cell>
          <cell r="F560">
            <v>2000</v>
          </cell>
          <cell r="J560" t="str">
            <v>DATD4</v>
          </cell>
        </row>
        <row r="561">
          <cell r="A561" t="str">
            <v>LGIA</v>
          </cell>
          <cell r="B561" t="str">
            <v>05.6101</v>
          </cell>
          <cell r="C561" t="str">
            <v>Lắp Giá đỡ cáp</v>
          </cell>
          <cell r="D561" t="str">
            <v>bộ</v>
          </cell>
          <cell r="E561" t="str">
            <v>LG</v>
          </cell>
          <cell r="F561">
            <v>2000</v>
          </cell>
          <cell r="J561" t="str">
            <v>LGIA</v>
          </cell>
        </row>
        <row r="562">
          <cell r="A562" t="str">
            <v>lapkep</v>
          </cell>
          <cell r="B562" t="str">
            <v>04.3107</v>
          </cell>
          <cell r="C562" t="str">
            <v>Lắp kẹp các loại</v>
          </cell>
          <cell r="D562" t="str">
            <v>bộ</v>
          </cell>
          <cell r="E562" t="str">
            <v>la</v>
          </cell>
          <cell r="F562">
            <v>2000</v>
          </cell>
          <cell r="J562" t="str">
            <v>lapkep</v>
          </cell>
        </row>
        <row r="563">
          <cell r="A563" t="str">
            <v>LGACH</v>
          </cell>
          <cell r="B563" t="str">
            <v>07.2104</v>
          </cell>
          <cell r="C563" t="str">
            <v>Lắp gạch làm dấu</v>
          </cell>
          <cell r="D563" t="str">
            <v>viên</v>
          </cell>
          <cell r="E563" t="str">
            <v>LG</v>
          </cell>
          <cell r="F563">
            <v>2000</v>
          </cell>
          <cell r="J563" t="str">
            <v>LGACH</v>
          </cell>
        </row>
        <row r="564">
          <cell r="A564" t="str">
            <v>LNLON</v>
          </cell>
          <cell r="B564">
            <v>0</v>
          </cell>
          <cell r="C564" t="str">
            <v>Lắp Nylon làm dấu</v>
          </cell>
          <cell r="D564" t="str">
            <v>m3</v>
          </cell>
          <cell r="E564" t="str">
            <v>LN</v>
          </cell>
          <cell r="F564">
            <v>2000</v>
          </cell>
          <cell r="J564" t="str">
            <v>LNLON</v>
          </cell>
        </row>
        <row r="565">
          <cell r="A565" t="str">
            <v>M15</v>
          </cell>
          <cell r="B565" t="str">
            <v>04.3801</v>
          </cell>
          <cell r="C565" t="str">
            <v>Đặt đà cản 1,5m</v>
          </cell>
          <cell r="D565" t="str">
            <v>cái</v>
          </cell>
          <cell r="E565" t="str">
            <v>M1</v>
          </cell>
          <cell r="F565">
            <v>2000</v>
          </cell>
          <cell r="J565" t="str">
            <v>M15</v>
          </cell>
        </row>
        <row r="566">
          <cell r="A566" t="str">
            <v>MD25</v>
          </cell>
          <cell r="B566" t="str">
            <v>04.3802</v>
          </cell>
          <cell r="C566" t="str">
            <v xml:space="preserve">Đặt đà cản 2,5m </v>
          </cell>
          <cell r="D566" t="str">
            <v>cái</v>
          </cell>
          <cell r="E566" t="str">
            <v>MD</v>
          </cell>
          <cell r="F566">
            <v>2000</v>
          </cell>
          <cell r="J566" t="str">
            <v>MD25</v>
          </cell>
        </row>
        <row r="567">
          <cell r="A567" t="str">
            <v>DCT25</v>
          </cell>
          <cell r="B567" t="str">
            <v>04.5142</v>
          </cell>
          <cell r="C567" t="str">
            <v>Đóng cừ tràm 2,5 m</v>
          </cell>
          <cell r="D567" t="str">
            <v>cây</v>
          </cell>
          <cell r="E567" t="str">
            <v>DC</v>
          </cell>
          <cell r="F567">
            <v>2000</v>
          </cell>
          <cell r="J567" t="str">
            <v>DCT25</v>
          </cell>
        </row>
        <row r="568">
          <cell r="A568" t="str">
            <v>DCT30</v>
          </cell>
          <cell r="B568" t="str">
            <v>04.5142</v>
          </cell>
          <cell r="C568" t="str">
            <v>Đóng cừ tràm 3 m</v>
          </cell>
          <cell r="D568" t="str">
            <v>cây</v>
          </cell>
          <cell r="E568" t="str">
            <v>DC</v>
          </cell>
          <cell r="F568">
            <v>2000</v>
          </cell>
          <cell r="J568" t="str">
            <v>DCT30</v>
          </cell>
        </row>
        <row r="569">
          <cell r="A569" t="str">
            <v>DCT50</v>
          </cell>
          <cell r="B569" t="str">
            <v>04.5142</v>
          </cell>
          <cell r="C569" t="str">
            <v>Đóng cừ tràm 5 m</v>
          </cell>
          <cell r="D569" t="str">
            <v>cây</v>
          </cell>
          <cell r="E569" t="str">
            <v>DC</v>
          </cell>
          <cell r="F569">
            <v>2000</v>
          </cell>
          <cell r="J569" t="str">
            <v>DCT50</v>
          </cell>
        </row>
        <row r="570">
          <cell r="A570" t="str">
            <v>QBT</v>
          </cell>
          <cell r="B570" t="str">
            <v>04.9001</v>
          </cell>
          <cell r="C570" t="str">
            <v>Quét nhựa bi tum nóng (0,2kg/m2)</v>
          </cell>
          <cell r="D570" t="str">
            <v>m2</v>
          </cell>
          <cell r="E570" t="str">
            <v>QB</v>
          </cell>
          <cell r="F570">
            <v>2000</v>
          </cell>
          <cell r="J570" t="str">
            <v>QBT</v>
          </cell>
        </row>
        <row r="571">
          <cell r="A571" t="str">
            <v>VCDA1</v>
          </cell>
          <cell r="B571" t="str">
            <v>02.1451</v>
          </cell>
          <cell r="C571" t="str">
            <v>V/c đà cản vào vị trí (cự ly &lt;=100m)</v>
          </cell>
          <cell r="D571" t="str">
            <v>tấn</v>
          </cell>
          <cell r="E571" t="str">
            <v>VC</v>
          </cell>
          <cell r="F571">
            <v>2000</v>
          </cell>
          <cell r="J571" t="str">
            <v>VCDA1</v>
          </cell>
        </row>
        <row r="572">
          <cell r="A572" t="str">
            <v>VCDA2</v>
          </cell>
          <cell r="B572" t="str">
            <v>02.1452</v>
          </cell>
          <cell r="C572" t="str">
            <v>V/c đà cản vào vị trí (cự ly &lt;=300m)</v>
          </cell>
          <cell r="D572" t="str">
            <v>tấn</v>
          </cell>
          <cell r="E572" t="str">
            <v>VC</v>
          </cell>
          <cell r="F572">
            <v>2000</v>
          </cell>
          <cell r="J572" t="str">
            <v>VCDA2</v>
          </cell>
        </row>
        <row r="573">
          <cell r="A573" t="str">
            <v>VCDA3</v>
          </cell>
          <cell r="B573" t="str">
            <v>02.1453</v>
          </cell>
          <cell r="C573" t="str">
            <v>V/c đà cản vào vị trí (cự ly &lt;=500m)</v>
          </cell>
          <cell r="D573" t="str">
            <v>tấn</v>
          </cell>
          <cell r="E573" t="str">
            <v>VC</v>
          </cell>
          <cell r="F573">
            <v>2000</v>
          </cell>
          <cell r="J573" t="str">
            <v>VCDA3</v>
          </cell>
        </row>
        <row r="574">
          <cell r="A574" t="str">
            <v>VCDA4</v>
          </cell>
          <cell r="B574" t="str">
            <v>02.1454</v>
          </cell>
          <cell r="C574" t="str">
            <v>V/c đà cản vào vị trí (cự ly&gt;500m)</v>
          </cell>
          <cell r="D574" t="str">
            <v>tấn</v>
          </cell>
          <cell r="E574" t="str">
            <v>VC</v>
          </cell>
          <cell r="F574">
            <v>2000</v>
          </cell>
          <cell r="J574" t="str">
            <v>VCDA4</v>
          </cell>
        </row>
        <row r="575">
          <cell r="A575" t="str">
            <v>VCDN1</v>
          </cell>
          <cell r="B575" t="str">
            <v>02.1451</v>
          </cell>
          <cell r="C575" t="str">
            <v>V/c đế néo vào vị trí (cự ly &lt;=100m)</v>
          </cell>
          <cell r="D575" t="str">
            <v>tấn</v>
          </cell>
          <cell r="E575" t="str">
            <v>VC</v>
          </cell>
          <cell r="F575">
            <v>2000</v>
          </cell>
          <cell r="J575" t="str">
            <v>VCDN1</v>
          </cell>
        </row>
        <row r="576">
          <cell r="A576" t="str">
            <v>VCDN2</v>
          </cell>
          <cell r="B576" t="str">
            <v>02.1452</v>
          </cell>
          <cell r="C576" t="str">
            <v>V/c đế néo vào vị trí (cự ly &lt;=300m)</v>
          </cell>
          <cell r="D576" t="str">
            <v>tấn</v>
          </cell>
          <cell r="E576" t="str">
            <v>VC</v>
          </cell>
          <cell r="F576">
            <v>2000</v>
          </cell>
          <cell r="J576" t="str">
            <v>VCDN2</v>
          </cell>
        </row>
        <row r="577">
          <cell r="A577" t="str">
            <v>VCDN3</v>
          </cell>
          <cell r="B577" t="str">
            <v>02.1453</v>
          </cell>
          <cell r="C577" t="str">
            <v>V/c đế néo vào vị trí (cự ly &lt;=500m)</v>
          </cell>
          <cell r="D577" t="str">
            <v>tấn</v>
          </cell>
          <cell r="E577" t="str">
            <v>VC</v>
          </cell>
          <cell r="F577">
            <v>2000</v>
          </cell>
          <cell r="J577" t="str">
            <v>VCDN3</v>
          </cell>
        </row>
        <row r="578">
          <cell r="A578" t="str">
            <v>VCDN4</v>
          </cell>
          <cell r="B578" t="str">
            <v>02.1454</v>
          </cell>
          <cell r="C578" t="str">
            <v>V/c đế néo vào vị trí (cự ly&gt;500m)</v>
          </cell>
          <cell r="D578" t="str">
            <v>tấn</v>
          </cell>
          <cell r="E578" t="str">
            <v>VC</v>
          </cell>
          <cell r="F578">
            <v>2000</v>
          </cell>
          <cell r="J578" t="str">
            <v>VCDN4</v>
          </cell>
        </row>
        <row r="579">
          <cell r="A579" t="str">
            <v>VCNX1</v>
          </cell>
          <cell r="B579" t="str">
            <v>02.1421</v>
          </cell>
          <cell r="C579" t="str">
            <v>V/c neo xòe vào vị trí (cự ly &lt;=100m)</v>
          </cell>
          <cell r="D579" t="str">
            <v>tấn</v>
          </cell>
          <cell r="E579" t="str">
            <v>VC</v>
          </cell>
          <cell r="F579">
            <v>2000</v>
          </cell>
          <cell r="J579" t="str">
            <v>VCNX1</v>
          </cell>
        </row>
        <row r="580">
          <cell r="A580" t="str">
            <v>VCNX2</v>
          </cell>
          <cell r="B580" t="str">
            <v>02.1422</v>
          </cell>
          <cell r="C580" t="str">
            <v>V/c neo xòe vào vị trí (cự ly &lt;=300m)</v>
          </cell>
          <cell r="D580" t="str">
            <v>tấn</v>
          </cell>
          <cell r="E580" t="str">
            <v>VC</v>
          </cell>
          <cell r="F580">
            <v>2000</v>
          </cell>
          <cell r="J580" t="str">
            <v>VCNX2</v>
          </cell>
        </row>
        <row r="581">
          <cell r="A581" t="str">
            <v>VCNX3</v>
          </cell>
          <cell r="B581" t="str">
            <v>02.1423</v>
          </cell>
          <cell r="C581" t="str">
            <v>V/c neo xòe vào vị trí (cự ly &lt;=500m)</v>
          </cell>
          <cell r="D581" t="str">
            <v>tấn</v>
          </cell>
          <cell r="E581" t="str">
            <v>VC</v>
          </cell>
          <cell r="F581">
            <v>2000</v>
          </cell>
          <cell r="J581" t="str">
            <v>VCNX3</v>
          </cell>
        </row>
        <row r="582">
          <cell r="A582" t="str">
            <v>VCNX4</v>
          </cell>
          <cell r="B582" t="str">
            <v>02.1424</v>
          </cell>
          <cell r="C582" t="str">
            <v>V/c neo xòe vào vị trí (cự ly&gt;500m)</v>
          </cell>
          <cell r="D582" t="str">
            <v>tấn</v>
          </cell>
          <cell r="E582" t="str">
            <v>VC</v>
          </cell>
          <cell r="F582">
            <v>2000</v>
          </cell>
          <cell r="J582" t="str">
            <v>VCNX4</v>
          </cell>
        </row>
        <row r="583">
          <cell r="A583" t="str">
            <v>VCC1</v>
          </cell>
          <cell r="B583" t="str">
            <v>02.1461</v>
          </cell>
          <cell r="C583" t="str">
            <v>V/c cột vào vị trí (cự ly &lt;=100m)</v>
          </cell>
          <cell r="D583" t="str">
            <v>tấn</v>
          </cell>
          <cell r="E583" t="str">
            <v>VC</v>
          </cell>
          <cell r="F583">
            <v>2000</v>
          </cell>
          <cell r="J583" t="str">
            <v>VCC1</v>
          </cell>
        </row>
        <row r="584">
          <cell r="A584" t="str">
            <v>VCC2</v>
          </cell>
          <cell r="B584" t="str">
            <v>02.1462</v>
          </cell>
          <cell r="C584" t="str">
            <v>V/c cột vào vị trí (cự ly &lt;=300m)</v>
          </cell>
          <cell r="D584" t="str">
            <v>tấn</v>
          </cell>
          <cell r="E584" t="str">
            <v>VC</v>
          </cell>
          <cell r="F584">
            <v>2000</v>
          </cell>
          <cell r="J584" t="str">
            <v>VCC2</v>
          </cell>
        </row>
        <row r="585">
          <cell r="A585" t="str">
            <v>VCC3</v>
          </cell>
          <cell r="B585" t="str">
            <v>02.1463</v>
          </cell>
          <cell r="C585" t="str">
            <v>V/c cột vào vị trí (cự ly &lt;=500m)</v>
          </cell>
          <cell r="D585" t="str">
            <v>tấn</v>
          </cell>
          <cell r="E585" t="str">
            <v>VC</v>
          </cell>
          <cell r="F585">
            <v>2000</v>
          </cell>
          <cell r="J585" t="str">
            <v>VCC3</v>
          </cell>
        </row>
        <row r="586">
          <cell r="A586" t="str">
            <v>VCC4</v>
          </cell>
          <cell r="B586" t="str">
            <v>02.1464</v>
          </cell>
          <cell r="C586" t="str">
            <v>V/c cột vào vị trí (cự ly &gt;500m)</v>
          </cell>
          <cell r="D586" t="str">
            <v>tấn</v>
          </cell>
          <cell r="E586" t="str">
            <v>VC</v>
          </cell>
          <cell r="F586">
            <v>2000</v>
          </cell>
          <cell r="J586" t="str">
            <v>VCC4</v>
          </cell>
        </row>
        <row r="587">
          <cell r="A587" t="str">
            <v>VCPK1</v>
          </cell>
          <cell r="B587" t="str">
            <v>02.1421</v>
          </cell>
          <cell r="C587" t="str">
            <v>V/c phụ kiện vào vị trí ( cự ly &lt;=100m)</v>
          </cell>
          <cell r="D587" t="str">
            <v>tấn</v>
          </cell>
          <cell r="E587" t="str">
            <v>VC</v>
          </cell>
          <cell r="F587">
            <v>2000</v>
          </cell>
          <cell r="J587" t="str">
            <v>VCPK1</v>
          </cell>
        </row>
        <row r="588">
          <cell r="A588" t="str">
            <v>VCPK2</v>
          </cell>
          <cell r="B588" t="str">
            <v>02.1422</v>
          </cell>
          <cell r="C588" t="str">
            <v>V/c phụ kiện vào vị trí ( cự ly &lt;=300m)</v>
          </cell>
          <cell r="D588" t="str">
            <v>tấn</v>
          </cell>
          <cell r="E588" t="str">
            <v>VC</v>
          </cell>
          <cell r="F588">
            <v>2000</v>
          </cell>
          <cell r="J588" t="str">
            <v>VCPK2</v>
          </cell>
        </row>
        <row r="589">
          <cell r="A589" t="str">
            <v>VCPK3</v>
          </cell>
          <cell r="B589" t="str">
            <v>02.1423</v>
          </cell>
          <cell r="C589" t="str">
            <v>V/c phụ kiện vào vị trí ( cự ly &lt;=500m)</v>
          </cell>
          <cell r="D589" t="str">
            <v>tấn</v>
          </cell>
          <cell r="E589" t="str">
            <v>VC</v>
          </cell>
          <cell r="F589">
            <v>2000</v>
          </cell>
          <cell r="J589" t="str">
            <v>VCPK3</v>
          </cell>
        </row>
        <row r="590">
          <cell r="A590" t="str">
            <v>VCPK4</v>
          </cell>
          <cell r="B590" t="str">
            <v>02.1424</v>
          </cell>
          <cell r="C590" t="str">
            <v>V/c phụ kiện vào vị trí ( cự ly &gt;500m)</v>
          </cell>
          <cell r="D590" t="str">
            <v>tấn</v>
          </cell>
          <cell r="E590" t="str">
            <v>VC</v>
          </cell>
          <cell r="F590">
            <v>2000</v>
          </cell>
          <cell r="J590" t="str">
            <v>VCPK4</v>
          </cell>
        </row>
        <row r="591">
          <cell r="A591" t="str">
            <v>VCTD1</v>
          </cell>
          <cell r="B591" t="str">
            <v>02.1351</v>
          </cell>
          <cell r="C591" t="str">
            <v>V/c tiếp địa vào vị trí ( cự ly &lt;=100m)</v>
          </cell>
          <cell r="D591" t="str">
            <v>tấn</v>
          </cell>
          <cell r="E591" t="str">
            <v>VC</v>
          </cell>
          <cell r="F591">
            <v>2000</v>
          </cell>
          <cell r="J591" t="str">
            <v>VCTD1</v>
          </cell>
        </row>
        <row r="592">
          <cell r="A592" t="str">
            <v>VCTD2</v>
          </cell>
          <cell r="B592" t="str">
            <v>02.1352</v>
          </cell>
          <cell r="C592" t="str">
            <v>V/c tiếp địa vào vị trí ( cự ly &lt;=300m)</v>
          </cell>
          <cell r="D592" t="str">
            <v>tấn</v>
          </cell>
          <cell r="E592" t="str">
            <v>VC</v>
          </cell>
          <cell r="F592">
            <v>2000</v>
          </cell>
          <cell r="J592" t="str">
            <v>VCTD2</v>
          </cell>
        </row>
        <row r="593">
          <cell r="A593" t="str">
            <v>VCTD3</v>
          </cell>
          <cell r="B593" t="str">
            <v>02.1353</v>
          </cell>
          <cell r="C593" t="str">
            <v>V/c tiếp địa vào vị trí ( cự ly &lt;=500m)</v>
          </cell>
          <cell r="D593" t="str">
            <v>tấn</v>
          </cell>
          <cell r="E593" t="str">
            <v>VC</v>
          </cell>
          <cell r="F593">
            <v>2000</v>
          </cell>
          <cell r="J593" t="str">
            <v>VCTD3</v>
          </cell>
        </row>
        <row r="594">
          <cell r="A594" t="str">
            <v>VCTD4</v>
          </cell>
          <cell r="B594" t="str">
            <v>02.1354</v>
          </cell>
          <cell r="C594" t="str">
            <v>V/c tiếp địa vào vị trí ( cự ly &gt;500m)</v>
          </cell>
          <cell r="D594" t="str">
            <v>tấn</v>
          </cell>
          <cell r="E594" t="str">
            <v>VC</v>
          </cell>
          <cell r="F594">
            <v>2000</v>
          </cell>
          <cell r="J594" t="str">
            <v>VCTD4</v>
          </cell>
        </row>
        <row r="595">
          <cell r="A595" t="str">
            <v>VCD1</v>
          </cell>
          <cell r="B595" t="str">
            <v>02.1441</v>
          </cell>
          <cell r="C595" t="str">
            <v>V/c dây vào vị trí (cự ly &lt;=100m)</v>
          </cell>
          <cell r="D595" t="str">
            <v>tấn</v>
          </cell>
          <cell r="E595" t="str">
            <v>VC</v>
          </cell>
          <cell r="F595">
            <v>2000</v>
          </cell>
          <cell r="J595" t="str">
            <v>VCD1</v>
          </cell>
        </row>
        <row r="596">
          <cell r="A596" t="str">
            <v>VCD2</v>
          </cell>
          <cell r="B596" t="str">
            <v>02.1442</v>
          </cell>
          <cell r="C596" t="str">
            <v>V/c dây vào vị trí (cự ly &lt;=300m)</v>
          </cell>
          <cell r="D596" t="str">
            <v>tấn</v>
          </cell>
          <cell r="E596" t="str">
            <v>VC</v>
          </cell>
          <cell r="F596">
            <v>2000</v>
          </cell>
          <cell r="J596" t="str">
            <v>VCD2</v>
          </cell>
        </row>
        <row r="597">
          <cell r="A597" t="str">
            <v>VCD3</v>
          </cell>
          <cell r="B597" t="str">
            <v>02.1443</v>
          </cell>
          <cell r="C597" t="str">
            <v>V/c dây vào vị trí (cự ly &lt;=500m)</v>
          </cell>
          <cell r="D597" t="str">
            <v>tấn</v>
          </cell>
          <cell r="E597" t="str">
            <v>VC</v>
          </cell>
          <cell r="F597">
            <v>2000</v>
          </cell>
          <cell r="J597" t="str">
            <v>VCD3</v>
          </cell>
        </row>
        <row r="598">
          <cell r="A598" t="str">
            <v>VCD4</v>
          </cell>
          <cell r="B598" t="str">
            <v>02.1444</v>
          </cell>
          <cell r="C598" t="str">
            <v>V/c dây vào vị trí (cự ly &gt; 500m)</v>
          </cell>
          <cell r="D598" t="str">
            <v>tấn</v>
          </cell>
          <cell r="E598" t="str">
            <v>VC</v>
          </cell>
          <cell r="F598">
            <v>2000</v>
          </cell>
          <cell r="J598" t="str">
            <v>VCD4</v>
          </cell>
        </row>
        <row r="599">
          <cell r="A599" t="str">
            <v>VCS1</v>
          </cell>
          <cell r="B599" t="str">
            <v>02.1431</v>
          </cell>
          <cell r="C599" t="str">
            <v>V/c sứ và phụ kiện vào vị trí (cự ly &lt;=100m)</v>
          </cell>
          <cell r="D599" t="str">
            <v>tấn</v>
          </cell>
          <cell r="E599" t="str">
            <v>VC</v>
          </cell>
          <cell r="F599">
            <v>2000</v>
          </cell>
          <cell r="J599" t="str">
            <v>VCS1</v>
          </cell>
        </row>
        <row r="600">
          <cell r="A600" t="str">
            <v>VCS2</v>
          </cell>
          <cell r="B600" t="str">
            <v>02.1432</v>
          </cell>
          <cell r="C600" t="str">
            <v>V/c sứ và phụ kiện vào vị trí (cự ly &lt;=300m)</v>
          </cell>
          <cell r="D600" t="str">
            <v>tấn</v>
          </cell>
          <cell r="E600" t="str">
            <v>VC</v>
          </cell>
          <cell r="F600">
            <v>2000</v>
          </cell>
          <cell r="J600" t="str">
            <v>VCS2</v>
          </cell>
        </row>
        <row r="601">
          <cell r="A601" t="str">
            <v>VCS3</v>
          </cell>
          <cell r="B601" t="str">
            <v>02.1433</v>
          </cell>
          <cell r="C601" t="str">
            <v>V/c sứ và phụ kiện vào vị trí (cự ly &lt;=500m)</v>
          </cell>
          <cell r="D601" t="str">
            <v>tấn</v>
          </cell>
          <cell r="E601" t="str">
            <v>VC</v>
          </cell>
          <cell r="F601">
            <v>2000</v>
          </cell>
          <cell r="J601" t="str">
            <v>VCS3</v>
          </cell>
        </row>
        <row r="602">
          <cell r="A602" t="str">
            <v>VCS4</v>
          </cell>
          <cell r="B602" t="str">
            <v>02.1434</v>
          </cell>
          <cell r="C602" t="str">
            <v>V/c sứ và phụ kiện vào vị trí (cự ly &gt; 500m)</v>
          </cell>
          <cell r="D602" t="str">
            <v>tấn</v>
          </cell>
          <cell r="E602" t="str">
            <v>VC</v>
          </cell>
          <cell r="F602">
            <v>2000</v>
          </cell>
          <cell r="J602" t="str">
            <v>VCS4</v>
          </cell>
        </row>
        <row r="603">
          <cell r="A603" t="str">
            <v>VCX1</v>
          </cell>
          <cell r="B603" t="str">
            <v>02.1361</v>
          </cell>
          <cell r="C603" t="str">
            <v>V/c xà vào vị trí (cư ly &lt;=100m)</v>
          </cell>
          <cell r="D603" t="str">
            <v>tấn</v>
          </cell>
          <cell r="E603" t="str">
            <v>VC</v>
          </cell>
          <cell r="F603">
            <v>2000</v>
          </cell>
          <cell r="J603" t="str">
            <v>VCX1</v>
          </cell>
        </row>
        <row r="604">
          <cell r="A604" t="str">
            <v>VCX2</v>
          </cell>
          <cell r="B604" t="str">
            <v>02.1362</v>
          </cell>
          <cell r="C604" t="str">
            <v>V/c xà vào vị trí (cư ly &lt;=300m)</v>
          </cell>
          <cell r="D604" t="str">
            <v>tấn</v>
          </cell>
          <cell r="E604" t="str">
            <v>VC</v>
          </cell>
          <cell r="F604">
            <v>2000</v>
          </cell>
          <cell r="J604" t="str">
            <v>VCX2</v>
          </cell>
        </row>
        <row r="605">
          <cell r="A605" t="str">
            <v>VCX3</v>
          </cell>
          <cell r="B605" t="str">
            <v>02.1363</v>
          </cell>
          <cell r="C605" t="str">
            <v>V/c xà vào vị trí (cư ly &lt;=500m)</v>
          </cell>
          <cell r="D605" t="str">
            <v>tấn</v>
          </cell>
          <cell r="E605" t="str">
            <v>VC</v>
          </cell>
          <cell r="F605">
            <v>2000</v>
          </cell>
          <cell r="J605" t="str">
            <v>VCX3</v>
          </cell>
        </row>
        <row r="606">
          <cell r="A606" t="str">
            <v>VCX4</v>
          </cell>
          <cell r="B606" t="str">
            <v>02.1364</v>
          </cell>
          <cell r="C606" t="str">
            <v>V/c xà vào vị trí (cư ly &gt;500m)</v>
          </cell>
          <cell r="D606" t="str">
            <v>tấn</v>
          </cell>
          <cell r="E606" t="str">
            <v>VC</v>
          </cell>
          <cell r="F606">
            <v>2000</v>
          </cell>
          <cell r="J606" t="str">
            <v>VCX4</v>
          </cell>
        </row>
        <row r="607">
          <cell r="A607" t="str">
            <v>VCDC1</v>
          </cell>
          <cell r="B607" t="str">
            <v>02.1482</v>
          </cell>
          <cell r="C607" t="str">
            <v>V/c dụng cụ thi công ( cự ly &lt;=100m)</v>
          </cell>
          <cell r="D607" t="str">
            <v>tấn</v>
          </cell>
          <cell r="E607" t="str">
            <v>VC</v>
          </cell>
          <cell r="F607">
            <v>2000</v>
          </cell>
          <cell r="J607" t="str">
            <v>VCDC1</v>
          </cell>
        </row>
        <row r="608">
          <cell r="A608" t="str">
            <v>VCDC2</v>
          </cell>
          <cell r="B608" t="str">
            <v>02.1483</v>
          </cell>
          <cell r="C608" t="str">
            <v>V/c dụng cụ thi công ( cự ly &lt;=300m)</v>
          </cell>
          <cell r="D608" t="str">
            <v>tấn</v>
          </cell>
          <cell r="E608" t="str">
            <v>VC</v>
          </cell>
          <cell r="F608">
            <v>2000</v>
          </cell>
          <cell r="J608" t="str">
            <v>VCDC2</v>
          </cell>
        </row>
        <row r="609">
          <cell r="A609" t="str">
            <v>VCDC3</v>
          </cell>
          <cell r="B609" t="str">
            <v>02.1484</v>
          </cell>
          <cell r="C609" t="str">
            <v>V/c dụng cụ thi công ( cự ly &lt;=500m)</v>
          </cell>
          <cell r="D609" t="str">
            <v>tấn</v>
          </cell>
          <cell r="E609" t="str">
            <v>VC</v>
          </cell>
          <cell r="F609">
            <v>2000</v>
          </cell>
          <cell r="J609" t="str">
            <v>VCDC3</v>
          </cell>
        </row>
        <row r="610">
          <cell r="A610" t="str">
            <v>VCDC4</v>
          </cell>
          <cell r="B610" t="str">
            <v>02.1485</v>
          </cell>
          <cell r="C610" t="str">
            <v>V/c dụng cụ thi công ( cự ly &gt; 500m)</v>
          </cell>
          <cell r="D610" t="str">
            <v>tấn</v>
          </cell>
          <cell r="E610" t="str">
            <v>VC</v>
          </cell>
          <cell r="F610">
            <v>2000</v>
          </cell>
          <cell r="J610" t="str">
            <v>VCDC4</v>
          </cell>
        </row>
        <row r="611">
          <cell r="A611" t="str">
            <v>VCCT1</v>
          </cell>
          <cell r="B611" t="str">
            <v>02.1391</v>
          </cell>
          <cell r="C611" t="str">
            <v>V/c cừ tràm 2,5 -3m( cự ly &lt;=100m)</v>
          </cell>
          <cell r="D611" t="str">
            <v>cây</v>
          </cell>
          <cell r="E611" t="str">
            <v>VC</v>
          </cell>
          <cell r="F611">
            <v>2000</v>
          </cell>
          <cell r="J611" t="str">
            <v>VCCT1</v>
          </cell>
        </row>
        <row r="612">
          <cell r="A612" t="str">
            <v>VCCT2</v>
          </cell>
          <cell r="B612" t="str">
            <v>02.1392</v>
          </cell>
          <cell r="C612" t="str">
            <v>V/c cừ tràm 2,5-3m ( cự ly &lt;=300m)</v>
          </cell>
          <cell r="D612" t="str">
            <v>cây</v>
          </cell>
          <cell r="E612" t="str">
            <v>VC</v>
          </cell>
          <cell r="F612">
            <v>2000</v>
          </cell>
          <cell r="J612" t="str">
            <v>VCCT2</v>
          </cell>
        </row>
        <row r="613">
          <cell r="A613" t="str">
            <v>VCCT3</v>
          </cell>
          <cell r="B613" t="str">
            <v>02.1393</v>
          </cell>
          <cell r="C613" t="str">
            <v>V/c cừ tràm 2,5-3m ( cự ly &lt;=500m)</v>
          </cell>
          <cell r="D613" t="str">
            <v>cây</v>
          </cell>
          <cell r="E613" t="str">
            <v>VC</v>
          </cell>
          <cell r="F613">
            <v>2000</v>
          </cell>
          <cell r="J613" t="str">
            <v>VCCT3</v>
          </cell>
        </row>
        <row r="614">
          <cell r="A614" t="str">
            <v>VCCT4</v>
          </cell>
          <cell r="B614" t="str">
            <v>02.1394</v>
          </cell>
          <cell r="C614" t="str">
            <v>V/c cừ tràm 2,5-3m ( cự ly &gt; 500m)</v>
          </cell>
          <cell r="D614" t="str">
            <v>cây</v>
          </cell>
          <cell r="E614" t="str">
            <v>VC</v>
          </cell>
          <cell r="F614">
            <v>2000</v>
          </cell>
          <cell r="J614" t="str">
            <v>VCCT4</v>
          </cell>
        </row>
        <row r="615">
          <cell r="A615" t="str">
            <v>VCCT5</v>
          </cell>
          <cell r="B615" t="str">
            <v>02.1411</v>
          </cell>
          <cell r="C615" t="str">
            <v>V/c cừ tràm 5m ( cự ly &lt;=100m)</v>
          </cell>
          <cell r="D615" t="str">
            <v>cây</v>
          </cell>
          <cell r="E615" t="str">
            <v>VC</v>
          </cell>
          <cell r="F615">
            <v>2000</v>
          </cell>
          <cell r="J615" t="str">
            <v>VCCT5</v>
          </cell>
        </row>
        <row r="616">
          <cell r="A616" t="str">
            <v>VCCT6</v>
          </cell>
          <cell r="B616" t="str">
            <v>02.1412</v>
          </cell>
          <cell r="C616" t="str">
            <v>V/c cừ tràm 5m ( cự ly &lt;=300m)</v>
          </cell>
          <cell r="D616" t="str">
            <v>cây</v>
          </cell>
          <cell r="E616" t="str">
            <v>VC</v>
          </cell>
          <cell r="F616">
            <v>2000</v>
          </cell>
          <cell r="J616" t="str">
            <v>VCCT6</v>
          </cell>
        </row>
        <row r="617">
          <cell r="A617" t="str">
            <v>VCCT7</v>
          </cell>
          <cell r="B617" t="str">
            <v>02.1413</v>
          </cell>
          <cell r="C617" t="str">
            <v>V/c cừ tràm 5m ( cự ly &lt;=500m)</v>
          </cell>
          <cell r="D617" t="str">
            <v>cây</v>
          </cell>
          <cell r="E617" t="str">
            <v>VC</v>
          </cell>
          <cell r="F617">
            <v>2000</v>
          </cell>
          <cell r="J617" t="str">
            <v>VCCT7</v>
          </cell>
        </row>
        <row r="618">
          <cell r="A618" t="str">
            <v>VCCT8</v>
          </cell>
          <cell r="B618" t="str">
            <v>02.1414</v>
          </cell>
          <cell r="C618" t="str">
            <v>V/c cừ tràm 5m ( cự ly &gt; 500m)</v>
          </cell>
          <cell r="D618" t="str">
            <v>cây</v>
          </cell>
          <cell r="E618" t="str">
            <v>VC</v>
          </cell>
          <cell r="F618">
            <v>2000</v>
          </cell>
          <cell r="J618" t="str">
            <v>VCCT8</v>
          </cell>
        </row>
        <row r="619">
          <cell r="A619" t="str">
            <v>VCXM1</v>
          </cell>
          <cell r="B619" t="str">
            <v>02.1211</v>
          </cell>
          <cell r="C619" t="str">
            <v>V/c xi măng ( cự ly &lt;=100m)</v>
          </cell>
          <cell r="D619" t="str">
            <v>tấn</v>
          </cell>
          <cell r="E619" t="str">
            <v>VC</v>
          </cell>
          <cell r="F619">
            <v>2000</v>
          </cell>
          <cell r="J619" t="str">
            <v>VCXM1</v>
          </cell>
        </row>
        <row r="620">
          <cell r="A620" t="str">
            <v>VCXM2</v>
          </cell>
          <cell r="B620" t="str">
            <v>02.1212</v>
          </cell>
          <cell r="C620" t="str">
            <v>V/c xi măng ( cự ly &lt;=300m)</v>
          </cell>
          <cell r="D620" t="str">
            <v>tấn</v>
          </cell>
          <cell r="E620" t="str">
            <v>VC</v>
          </cell>
          <cell r="F620">
            <v>2000</v>
          </cell>
          <cell r="J620" t="str">
            <v>VCXM2</v>
          </cell>
        </row>
        <row r="621">
          <cell r="A621" t="str">
            <v>VCXM3</v>
          </cell>
          <cell r="B621" t="str">
            <v>02.1213</v>
          </cell>
          <cell r="C621" t="str">
            <v>V/c xi măng ( cự ly &lt;=500m)</v>
          </cell>
          <cell r="D621" t="str">
            <v>tấn</v>
          </cell>
          <cell r="E621" t="str">
            <v>VC</v>
          </cell>
          <cell r="F621">
            <v>2000</v>
          </cell>
          <cell r="J621" t="str">
            <v>VCXM3</v>
          </cell>
        </row>
        <row r="622">
          <cell r="A622" t="str">
            <v>VCXM4</v>
          </cell>
          <cell r="B622" t="str">
            <v>02.1214</v>
          </cell>
          <cell r="C622" t="str">
            <v>V/c xi măng ( cự ly &gt;500m)</v>
          </cell>
          <cell r="D622" t="str">
            <v>tấn</v>
          </cell>
          <cell r="E622" t="str">
            <v>VC</v>
          </cell>
          <cell r="F622">
            <v>2000</v>
          </cell>
          <cell r="J622" t="str">
            <v>VCXM4</v>
          </cell>
        </row>
        <row r="623">
          <cell r="A623" t="str">
            <v>VCLD1</v>
          </cell>
          <cell r="B623" t="str">
            <v>02.1241</v>
          </cell>
          <cell r="C623" t="str">
            <v>V/c đá dăm ( cự ly &lt;=100m)</v>
          </cell>
          <cell r="D623" t="str">
            <v>m3</v>
          </cell>
          <cell r="E623" t="str">
            <v>VC</v>
          </cell>
          <cell r="F623">
            <v>2000</v>
          </cell>
          <cell r="J623" t="str">
            <v>VCLD1</v>
          </cell>
        </row>
        <row r="624">
          <cell r="A624" t="str">
            <v>VCLD2</v>
          </cell>
          <cell r="B624" t="str">
            <v>02.1242</v>
          </cell>
          <cell r="C624" t="str">
            <v>V/c đá dăm ( cự ly &lt;=300m)</v>
          </cell>
          <cell r="D624" t="str">
            <v>m3</v>
          </cell>
          <cell r="E624" t="str">
            <v>VC</v>
          </cell>
          <cell r="F624">
            <v>2000</v>
          </cell>
          <cell r="J624" t="str">
            <v>VCLD2</v>
          </cell>
        </row>
        <row r="625">
          <cell r="A625" t="str">
            <v>VCLD3</v>
          </cell>
          <cell r="B625" t="str">
            <v>02.1243</v>
          </cell>
          <cell r="C625" t="str">
            <v>V/c đá dăm ( cự ly &lt;=500m)</v>
          </cell>
          <cell r="D625" t="str">
            <v>m3</v>
          </cell>
          <cell r="E625" t="str">
            <v>VC</v>
          </cell>
          <cell r="F625">
            <v>2000</v>
          </cell>
          <cell r="J625" t="str">
            <v>VCLD3</v>
          </cell>
        </row>
        <row r="626">
          <cell r="A626" t="str">
            <v>VCLD4</v>
          </cell>
          <cell r="B626" t="str">
            <v>02.1244</v>
          </cell>
          <cell r="C626" t="str">
            <v>V/c đá dăm ( cự ly &gt;500m)</v>
          </cell>
          <cell r="D626" t="str">
            <v>m3</v>
          </cell>
          <cell r="E626" t="str">
            <v>VC</v>
          </cell>
          <cell r="F626">
            <v>2000</v>
          </cell>
          <cell r="J626" t="str">
            <v>VCLD4</v>
          </cell>
        </row>
        <row r="627">
          <cell r="A627" t="str">
            <v>VCDAT1</v>
          </cell>
          <cell r="B627" t="str">
            <v>02.1264</v>
          </cell>
          <cell r="C627" t="str">
            <v>V/c đất đi đổ ( cự ly &gt;500m) Cấp I</v>
          </cell>
          <cell r="D627" t="str">
            <v>m3</v>
          </cell>
          <cell r="E627" t="str">
            <v>VC</v>
          </cell>
          <cell r="F627">
            <v>2000</v>
          </cell>
          <cell r="J627" t="str">
            <v>VCDAT1</v>
          </cell>
        </row>
        <row r="628">
          <cell r="A628" t="str">
            <v>VCDAT2</v>
          </cell>
          <cell r="B628" t="str">
            <v>02.1274</v>
          </cell>
          <cell r="C628" t="str">
            <v>V/c đất đi đổ ( cự ly &gt;500m) Cấp II</v>
          </cell>
          <cell r="D628" t="str">
            <v>m3</v>
          </cell>
          <cell r="E628" t="str">
            <v>VC</v>
          </cell>
          <cell r="F628">
            <v>2000</v>
          </cell>
          <cell r="J628" t="str">
            <v>VCDAT2</v>
          </cell>
        </row>
        <row r="629">
          <cell r="A629" t="str">
            <v>VCDAT3</v>
          </cell>
          <cell r="B629" t="str">
            <v>02.1284</v>
          </cell>
          <cell r="C629" t="str">
            <v>V/c đất đi đổ ( cự ly &gt;500m) Cấp III</v>
          </cell>
          <cell r="D629" t="str">
            <v>m3</v>
          </cell>
          <cell r="E629" t="str">
            <v>VC</v>
          </cell>
          <cell r="F629">
            <v>2000</v>
          </cell>
          <cell r="J629" t="str">
            <v>VCDAT3</v>
          </cell>
        </row>
        <row r="630">
          <cell r="A630" t="str">
            <v>VCDAT4</v>
          </cell>
          <cell r="B630" t="str">
            <v>02.1294</v>
          </cell>
          <cell r="C630" t="str">
            <v>V/c đất đi đổ ( cự ly &gt;500m) Cấp IV</v>
          </cell>
          <cell r="D630" t="str">
            <v>m3</v>
          </cell>
          <cell r="E630" t="str">
            <v>VC</v>
          </cell>
          <cell r="F630">
            <v>2000</v>
          </cell>
          <cell r="J630" t="str">
            <v>VCDAT4</v>
          </cell>
        </row>
        <row r="631">
          <cell r="A631" t="str">
            <v>VCCAT1D</v>
          </cell>
          <cell r="B631" t="str">
            <v>021221</v>
          </cell>
          <cell r="C631" t="str">
            <v>V/c cát đen cự ly &lt;=100m</v>
          </cell>
          <cell r="D631" t="str">
            <v>m3</v>
          </cell>
          <cell r="E631" t="str">
            <v>VC</v>
          </cell>
          <cell r="F631">
            <v>2000</v>
          </cell>
          <cell r="J631" t="str">
            <v>VCCAT1D</v>
          </cell>
        </row>
        <row r="632">
          <cell r="A632" t="str">
            <v>VCCAT2d</v>
          </cell>
          <cell r="B632" t="str">
            <v>021222</v>
          </cell>
          <cell r="C632" t="str">
            <v>V/c cát đen cự ly &lt;=300m</v>
          </cell>
          <cell r="D632" t="str">
            <v>m3</v>
          </cell>
          <cell r="E632" t="str">
            <v>VC</v>
          </cell>
          <cell r="F632">
            <v>2000</v>
          </cell>
          <cell r="J632" t="str">
            <v>VCCAT2d</v>
          </cell>
        </row>
        <row r="633">
          <cell r="A633" t="str">
            <v>VCCAT3d</v>
          </cell>
          <cell r="B633" t="str">
            <v>021223</v>
          </cell>
          <cell r="C633" t="str">
            <v>V/c cát đen cự ly &lt;=500m</v>
          </cell>
          <cell r="D633" t="str">
            <v>m3</v>
          </cell>
          <cell r="E633" t="str">
            <v>VC</v>
          </cell>
          <cell r="F633">
            <v>2000</v>
          </cell>
          <cell r="J633" t="str">
            <v>VCCAT3d</v>
          </cell>
        </row>
        <row r="634">
          <cell r="A634" t="str">
            <v>VCCAT4d</v>
          </cell>
          <cell r="B634" t="str">
            <v>021224</v>
          </cell>
          <cell r="C634" t="str">
            <v>V/c cát đen cự ly &gt;500m</v>
          </cell>
          <cell r="D634" t="str">
            <v>m3</v>
          </cell>
          <cell r="E634" t="str">
            <v>VC</v>
          </cell>
          <cell r="F634">
            <v>2000</v>
          </cell>
          <cell r="J634" t="str">
            <v>VCCAT4d</v>
          </cell>
        </row>
        <row r="635">
          <cell r="A635" t="str">
            <v>VCCAT1</v>
          </cell>
          <cell r="B635" t="str">
            <v>02.1231</v>
          </cell>
          <cell r="C635" t="str">
            <v>V/c cát vàng cự ly &lt;=100m</v>
          </cell>
          <cell r="D635" t="str">
            <v>m3</v>
          </cell>
          <cell r="E635" t="str">
            <v>VC</v>
          </cell>
          <cell r="F635">
            <v>2000</v>
          </cell>
          <cell r="J635" t="str">
            <v>VCCAT1</v>
          </cell>
        </row>
        <row r="636">
          <cell r="A636" t="str">
            <v>VCCAT2</v>
          </cell>
          <cell r="B636" t="str">
            <v>02.1232</v>
          </cell>
          <cell r="C636" t="str">
            <v>V/c cát vàng cự ly &lt;=300m</v>
          </cell>
          <cell r="D636" t="str">
            <v>m3</v>
          </cell>
          <cell r="E636" t="str">
            <v>VC</v>
          </cell>
          <cell r="F636">
            <v>2000</v>
          </cell>
          <cell r="J636" t="str">
            <v>VCCAT2</v>
          </cell>
        </row>
        <row r="637">
          <cell r="A637" t="str">
            <v>VCCAT3</v>
          </cell>
          <cell r="B637" t="str">
            <v>02.1233</v>
          </cell>
          <cell r="C637" t="str">
            <v>V/c cát vàng cự ly &lt;=500m</v>
          </cell>
          <cell r="D637" t="str">
            <v>m3</v>
          </cell>
          <cell r="E637" t="str">
            <v>VC</v>
          </cell>
          <cell r="F637">
            <v>2000</v>
          </cell>
          <cell r="J637" t="str">
            <v>VCCAT3</v>
          </cell>
        </row>
        <row r="638">
          <cell r="A638" t="str">
            <v>VCCAT4</v>
          </cell>
          <cell r="B638" t="str">
            <v>02.1234</v>
          </cell>
          <cell r="C638" t="str">
            <v>V/c cát cự vàng ly &gt;500m</v>
          </cell>
          <cell r="D638" t="str">
            <v>m3</v>
          </cell>
          <cell r="E638" t="str">
            <v>VC</v>
          </cell>
          <cell r="F638">
            <v>2000</v>
          </cell>
          <cell r="J638" t="str">
            <v>VCCAT4</v>
          </cell>
        </row>
        <row r="639">
          <cell r="A639" t="str">
            <v>VCFE1</v>
          </cell>
          <cell r="B639" t="str">
            <v>02.1351</v>
          </cell>
          <cell r="C639" t="str">
            <v>V/c cốt thép ( cự ly &lt;=100m)</v>
          </cell>
          <cell r="D639" t="str">
            <v>tấn</v>
          </cell>
          <cell r="E639" t="str">
            <v>VC</v>
          </cell>
          <cell r="F639">
            <v>2000</v>
          </cell>
          <cell r="J639" t="str">
            <v>VCFE1</v>
          </cell>
        </row>
        <row r="640">
          <cell r="A640" t="str">
            <v>VCFE2</v>
          </cell>
          <cell r="B640" t="str">
            <v>02.1352</v>
          </cell>
          <cell r="C640" t="str">
            <v>V/c cốt thép ( cự ly &lt;=300m)</v>
          </cell>
          <cell r="D640" t="str">
            <v>tấn</v>
          </cell>
          <cell r="E640" t="str">
            <v>VC</v>
          </cell>
          <cell r="F640">
            <v>2000</v>
          </cell>
          <cell r="J640" t="str">
            <v>VCFE2</v>
          </cell>
        </row>
        <row r="641">
          <cell r="A641" t="str">
            <v>VCFE3</v>
          </cell>
          <cell r="B641" t="str">
            <v>02.1353</v>
          </cell>
          <cell r="C641" t="str">
            <v>V/c cốt thép ( cự ly &lt;=500m)</v>
          </cell>
          <cell r="D641" t="str">
            <v>tấn</v>
          </cell>
          <cell r="E641" t="str">
            <v>VC</v>
          </cell>
          <cell r="F641">
            <v>2000</v>
          </cell>
          <cell r="J641" t="str">
            <v>VCFE3</v>
          </cell>
        </row>
        <row r="642">
          <cell r="A642" t="str">
            <v>VCFE4</v>
          </cell>
          <cell r="B642" t="str">
            <v>02.1354</v>
          </cell>
          <cell r="C642" t="str">
            <v>V/c cốt thép ( cự ly &gt;500m)</v>
          </cell>
          <cell r="D642" t="str">
            <v>tấn</v>
          </cell>
          <cell r="E642" t="str">
            <v>VC</v>
          </cell>
          <cell r="F642">
            <v>2000</v>
          </cell>
          <cell r="J642" t="str">
            <v>VCFE4</v>
          </cell>
        </row>
        <row r="643">
          <cell r="A643" t="str">
            <v>BOCDC</v>
          </cell>
          <cell r="B643" t="str">
            <v>02.1123</v>
          </cell>
          <cell r="C643" t="str">
            <v>Bốc dỡ đà cản, đế néo</v>
          </cell>
          <cell r="D643" t="str">
            <v>tấn</v>
          </cell>
          <cell r="E643" t="str">
            <v>BO</v>
          </cell>
          <cell r="F643">
            <v>2000</v>
          </cell>
          <cell r="J643" t="str">
            <v>BOCDC</v>
          </cell>
        </row>
        <row r="644">
          <cell r="A644" t="str">
            <v>BOCNX</v>
          </cell>
          <cell r="B644" t="str">
            <v>02.3111</v>
          </cell>
          <cell r="C644" t="str">
            <v>Bốc dỡ neo xèo</v>
          </cell>
          <cell r="D644" t="str">
            <v>tấn</v>
          </cell>
          <cell r="E644" t="str">
            <v>BO</v>
          </cell>
          <cell r="F644">
            <v>2000</v>
          </cell>
          <cell r="J644" t="str">
            <v>BOCNX</v>
          </cell>
        </row>
        <row r="645">
          <cell r="A645" t="str">
            <v>BOCTR</v>
          </cell>
          <cell r="B645" t="str">
            <v>02.1124</v>
          </cell>
          <cell r="C645" t="str">
            <v xml:space="preserve">Bốc dỡ trụ </v>
          </cell>
          <cell r="D645" t="str">
            <v>tấn</v>
          </cell>
          <cell r="E645" t="str">
            <v>BO</v>
          </cell>
          <cell r="F645">
            <v>2000</v>
          </cell>
          <cell r="J645" t="str">
            <v>BOCTR</v>
          </cell>
        </row>
        <row r="646">
          <cell r="A646" t="str">
            <v>BOCX</v>
          </cell>
          <cell r="B646" t="str">
            <v>02.1115</v>
          </cell>
          <cell r="C646" t="str">
            <v>Bốc dỡ xà, thép thanh</v>
          </cell>
          <cell r="D646" t="str">
            <v>tấn</v>
          </cell>
          <cell r="E646" t="str">
            <v>BO</v>
          </cell>
          <cell r="F646">
            <v>2000</v>
          </cell>
          <cell r="J646" t="str">
            <v>BOCX</v>
          </cell>
        </row>
        <row r="647">
          <cell r="A647" t="str">
            <v>BOCD</v>
          </cell>
          <cell r="B647" t="str">
            <v>02.1122</v>
          </cell>
          <cell r="C647" t="str">
            <v>Bốc dỡ dây</v>
          </cell>
          <cell r="D647" t="str">
            <v>tấn</v>
          </cell>
          <cell r="E647" t="str">
            <v>BO</v>
          </cell>
          <cell r="F647">
            <v>2000</v>
          </cell>
          <cell r="J647" t="str">
            <v>BOCD</v>
          </cell>
        </row>
        <row r="648">
          <cell r="A648" t="str">
            <v>BOCPK</v>
          </cell>
          <cell r="B648" t="str">
            <v>02.1120</v>
          </cell>
          <cell r="C648" t="str">
            <v>Bốc dỡ phụ kiện</v>
          </cell>
          <cell r="D648" t="str">
            <v>tấn</v>
          </cell>
          <cell r="E648" t="str">
            <v>BO</v>
          </cell>
          <cell r="F648">
            <v>2000</v>
          </cell>
          <cell r="J648" t="str">
            <v>BOCPK</v>
          </cell>
        </row>
        <row r="649">
          <cell r="A649" t="str">
            <v>BOCS</v>
          </cell>
          <cell r="B649" t="str">
            <v>02.1121</v>
          </cell>
          <cell r="C649" t="str">
            <v>Bốc dỡ sứ</v>
          </cell>
          <cell r="D649" t="str">
            <v>tấn</v>
          </cell>
          <cell r="E649" t="str">
            <v>BO</v>
          </cell>
          <cell r="F649">
            <v>2000</v>
          </cell>
          <cell r="J649" t="str">
            <v>BOCS</v>
          </cell>
        </row>
        <row r="650">
          <cell r="A650" t="str">
            <v>BOCTH</v>
          </cell>
          <cell r="B650" t="str">
            <v>02.1114</v>
          </cell>
          <cell r="C650" t="str">
            <v>Bốc dỡ cốt thép</v>
          </cell>
          <cell r="D650" t="str">
            <v>tấn</v>
          </cell>
          <cell r="E650" t="str">
            <v>BO</v>
          </cell>
          <cell r="F650">
            <v>2000</v>
          </cell>
          <cell r="J650" t="str">
            <v>BOCTH</v>
          </cell>
        </row>
        <row r="651">
          <cell r="A651" t="str">
            <v>BOCXI</v>
          </cell>
          <cell r="B651" t="str">
            <v>02.1101</v>
          </cell>
          <cell r="C651" t="str">
            <v>Bốc dỡ xi măng</v>
          </cell>
          <cell r="D651" t="str">
            <v>tấn</v>
          </cell>
          <cell r="E651" t="str">
            <v>BO</v>
          </cell>
          <cell r="F651">
            <v>2000</v>
          </cell>
          <cell r="J651" t="str">
            <v>BOCXI</v>
          </cell>
        </row>
        <row r="652">
          <cell r="A652" t="str">
            <v>BOCCAT</v>
          </cell>
          <cell r="B652" t="str">
            <v>02.1103</v>
          </cell>
          <cell r="C652" t="str">
            <v>Bốc dỡ cát</v>
          </cell>
          <cell r="D652" t="str">
            <v>m3</v>
          </cell>
          <cell r="E652" t="str">
            <v>BO</v>
          </cell>
          <cell r="F652">
            <v>2000</v>
          </cell>
          <cell r="J652" t="str">
            <v>BOCCAT</v>
          </cell>
        </row>
        <row r="653">
          <cell r="A653" t="str">
            <v>BOCDA</v>
          </cell>
          <cell r="B653" t="str">
            <v>02.1104</v>
          </cell>
          <cell r="C653" t="str">
            <v>Bốc dỡ đá dăm</v>
          </cell>
          <cell r="D653" t="str">
            <v>m3</v>
          </cell>
          <cell r="E653" t="str">
            <v>BO</v>
          </cell>
          <cell r="F653">
            <v>2000</v>
          </cell>
          <cell r="J653" t="str">
            <v>BOCDA</v>
          </cell>
        </row>
        <row r="654">
          <cell r="A654" t="str">
            <v>BOBT</v>
          </cell>
          <cell r="B654" t="str">
            <v>02.1110</v>
          </cell>
          <cell r="C654" t="str">
            <v>Bốc dỡ bê tông</v>
          </cell>
          <cell r="D654" t="str">
            <v>m3</v>
          </cell>
          <cell r="E654" t="str">
            <v>BO</v>
          </cell>
          <cell r="F654">
            <v>2000</v>
          </cell>
          <cell r="J654" t="str">
            <v>BOBT</v>
          </cell>
        </row>
        <row r="655">
          <cell r="A655" t="str">
            <v>BOCCT5</v>
          </cell>
          <cell r="B655" t="str">
            <v>02.1119</v>
          </cell>
          <cell r="C655" t="str">
            <v>Bốc dỡ cừ tràm 5m</v>
          </cell>
          <cell r="D655" t="str">
            <v>cây</v>
          </cell>
          <cell r="E655" t="str">
            <v>BO</v>
          </cell>
          <cell r="F655">
            <v>2000</v>
          </cell>
          <cell r="J655" t="str">
            <v>BOCCT5</v>
          </cell>
        </row>
        <row r="656">
          <cell r="A656" t="str">
            <v>KTD</v>
          </cell>
          <cell r="B656" t="str">
            <v>05.7001</v>
          </cell>
          <cell r="C656" t="str">
            <v xml:space="preserve">Kéo dây tiếp địa </v>
          </cell>
          <cell r="D656" t="str">
            <v>mét</v>
          </cell>
          <cell r="E656" t="str">
            <v>KT</v>
          </cell>
          <cell r="F656">
            <v>2000</v>
          </cell>
          <cell r="J656" t="str">
            <v>KTD</v>
          </cell>
        </row>
        <row r="657">
          <cell r="A657" t="str">
            <v>KTDTBA</v>
          </cell>
          <cell r="B657" t="str">
            <v>04.7002</v>
          </cell>
          <cell r="C657" t="str">
            <v>Kéo dây tiếp địa trong TBA</v>
          </cell>
          <cell r="D657" t="str">
            <v>mét</v>
          </cell>
          <cell r="E657" t="str">
            <v>KT</v>
          </cell>
          <cell r="F657">
            <v>2000</v>
          </cell>
          <cell r="J657" t="str">
            <v>KTDTBA</v>
          </cell>
        </row>
        <row r="658">
          <cell r="A658" t="str">
            <v>DCTD3</v>
          </cell>
          <cell r="B658" t="str">
            <v>05.8103</v>
          </cell>
          <cell r="C658" t="str">
            <v>Đóng cọc tiếp địa đất cấp 3</v>
          </cell>
          <cell r="D658" t="str">
            <v>cọc</v>
          </cell>
          <cell r="E658" t="str">
            <v>DC</v>
          </cell>
          <cell r="F658">
            <v>2000</v>
          </cell>
          <cell r="J658" t="str">
            <v>DCTD3</v>
          </cell>
        </row>
        <row r="659">
          <cell r="A659" t="str">
            <v>DCTD4</v>
          </cell>
          <cell r="B659" t="str">
            <v>05.8003</v>
          </cell>
          <cell r="C659" t="str">
            <v>Đóng cọc tiếp địa đất cấp 4</v>
          </cell>
          <cell r="D659" t="str">
            <v>cọc</v>
          </cell>
          <cell r="E659" t="str">
            <v>DC</v>
          </cell>
          <cell r="F659">
            <v>2000</v>
          </cell>
          <cell r="J659" t="str">
            <v>DCTD4</v>
          </cell>
        </row>
        <row r="660">
          <cell r="A660" t="str">
            <v>DCTDTBA</v>
          </cell>
          <cell r="B660" t="str">
            <v>04.7001</v>
          </cell>
          <cell r="C660" t="str">
            <v>Đóng cọc tiếp địa trong TBA</v>
          </cell>
          <cell r="D660" t="str">
            <v>cọc</v>
          </cell>
          <cell r="E660" t="str">
            <v>DC</v>
          </cell>
          <cell r="F660">
            <v>2000</v>
          </cell>
          <cell r="J660" t="str">
            <v>DCTDTBA</v>
          </cell>
        </row>
        <row r="661">
          <cell r="A661" t="str">
            <v>C8</v>
          </cell>
          <cell r="B661" t="str">
            <v>05.5211</v>
          </cell>
          <cell r="C661" t="str">
            <v>Dựng trụ BTLT &lt;8m bằng thủ công</v>
          </cell>
          <cell r="D661" t="str">
            <v>trụ</v>
          </cell>
          <cell r="E661" t="str">
            <v>C8</v>
          </cell>
          <cell r="F661">
            <v>2000</v>
          </cell>
          <cell r="J661" t="str">
            <v>C8</v>
          </cell>
        </row>
        <row r="662">
          <cell r="A662" t="str">
            <v>C10</v>
          </cell>
          <cell r="B662" t="str">
            <v>05.5212</v>
          </cell>
          <cell r="C662" t="str">
            <v>Dựng trụ BTLT &lt;=10m bằng thủ công</v>
          </cell>
          <cell r="D662" t="str">
            <v>trụ</v>
          </cell>
          <cell r="E662" t="str">
            <v>C1</v>
          </cell>
          <cell r="F662">
            <v>2000</v>
          </cell>
          <cell r="J662" t="str">
            <v>C10</v>
          </cell>
        </row>
        <row r="663">
          <cell r="A663" t="str">
            <v>C105</v>
          </cell>
          <cell r="B663" t="str">
            <v>05.5213</v>
          </cell>
          <cell r="C663" t="str">
            <v>Dựng trụ BTLT 10,5m bằng thủ công</v>
          </cell>
          <cell r="D663" t="str">
            <v>trụ</v>
          </cell>
          <cell r="E663" t="str">
            <v>C1</v>
          </cell>
          <cell r="F663">
            <v>2000</v>
          </cell>
          <cell r="J663" t="str">
            <v>C105</v>
          </cell>
        </row>
        <row r="664">
          <cell r="A664" t="str">
            <v>C12</v>
          </cell>
          <cell r="B664" t="str">
            <v>05.5213</v>
          </cell>
          <cell r="C664" t="str">
            <v>Dựng trụ BTLT 12m bằng thủ công</v>
          </cell>
          <cell r="D664" t="str">
            <v>trụ</v>
          </cell>
          <cell r="E664" t="str">
            <v>C1</v>
          </cell>
          <cell r="F664">
            <v>2000</v>
          </cell>
          <cell r="J664" t="str">
            <v>C12</v>
          </cell>
        </row>
        <row r="665">
          <cell r="A665" t="str">
            <v>C14</v>
          </cell>
          <cell r="B665" t="str">
            <v>05.5214</v>
          </cell>
          <cell r="C665" t="str">
            <v>Dựng trụ BTLT 14m bằng thủ công</v>
          </cell>
          <cell r="D665" t="str">
            <v>trụ</v>
          </cell>
          <cell r="E665" t="str">
            <v>C1</v>
          </cell>
          <cell r="F665">
            <v>2000</v>
          </cell>
          <cell r="J665" t="str">
            <v>C14</v>
          </cell>
        </row>
        <row r="666">
          <cell r="A666" t="str">
            <v>C20</v>
          </cell>
          <cell r="B666" t="str">
            <v>05.5217</v>
          </cell>
          <cell r="C666" t="str">
            <v>Dựng trụ BTLT 20m bằng thủ công</v>
          </cell>
          <cell r="D666" t="str">
            <v>trụ</v>
          </cell>
          <cell r="E666" t="str">
            <v>C2</v>
          </cell>
          <cell r="F666">
            <v>2000</v>
          </cell>
          <cell r="J666" t="str">
            <v>C20</v>
          </cell>
        </row>
        <row r="667">
          <cell r="A667" t="str">
            <v>C8m</v>
          </cell>
          <cell r="B667" t="str">
            <v>05.5202</v>
          </cell>
          <cell r="C667" t="str">
            <v>Dựng trụ BTLT &lt;8m thủ công +cơ giới</v>
          </cell>
          <cell r="D667" t="str">
            <v>trụ</v>
          </cell>
          <cell r="E667" t="str">
            <v>C8</v>
          </cell>
          <cell r="F667">
            <v>2000</v>
          </cell>
          <cell r="J667" t="str">
            <v>C8m</v>
          </cell>
        </row>
        <row r="668">
          <cell r="A668" t="str">
            <v>C10m</v>
          </cell>
          <cell r="B668" t="str">
            <v>05.5302</v>
          </cell>
          <cell r="C668" t="str">
            <v>Dựng trụ BTLT &lt;10m thủ công +cơ giới</v>
          </cell>
          <cell r="D668" t="str">
            <v>trụ</v>
          </cell>
          <cell r="E668" t="str">
            <v>C1</v>
          </cell>
          <cell r="F668">
            <v>2000</v>
          </cell>
          <cell r="J668" t="str">
            <v>C10m</v>
          </cell>
        </row>
        <row r="669">
          <cell r="A669" t="str">
            <v>C105m</v>
          </cell>
          <cell r="B669" t="str">
            <v>05.5402</v>
          </cell>
          <cell r="C669" t="str">
            <v>Dựng trụ BTLT 10,5m thủ công + cơ giới</v>
          </cell>
          <cell r="D669" t="str">
            <v>trụ</v>
          </cell>
          <cell r="E669" t="str">
            <v>C1</v>
          </cell>
          <cell r="F669">
            <v>2000</v>
          </cell>
          <cell r="J669" t="str">
            <v>C105m</v>
          </cell>
        </row>
        <row r="670">
          <cell r="A670" t="str">
            <v>C12m</v>
          </cell>
          <cell r="B670" t="str">
            <v>05.5402</v>
          </cell>
          <cell r="C670" t="str">
            <v>Dựng trụ BTLT 12m thủ công + cơ giới</v>
          </cell>
          <cell r="D670" t="str">
            <v>trụ</v>
          </cell>
          <cell r="E670" t="str">
            <v>C1</v>
          </cell>
          <cell r="F670">
            <v>2000</v>
          </cell>
          <cell r="J670" t="str">
            <v>C12m</v>
          </cell>
        </row>
        <row r="671">
          <cell r="A671" t="str">
            <v>C14m</v>
          </cell>
          <cell r="B671" t="str">
            <v>05.5224</v>
          </cell>
          <cell r="C671" t="str">
            <v>Dựng trụ BTLT 14m thủ công + cơ giới</v>
          </cell>
          <cell r="D671" t="str">
            <v>trụ</v>
          </cell>
          <cell r="E671" t="str">
            <v>C1</v>
          </cell>
          <cell r="F671">
            <v>2000</v>
          </cell>
          <cell r="J671" t="str">
            <v>C14m</v>
          </cell>
        </row>
        <row r="672">
          <cell r="A672" t="str">
            <v>C20m</v>
          </cell>
          <cell r="B672" t="str">
            <v>05.5227</v>
          </cell>
          <cell r="C672" t="str">
            <v>Dựng trụ BTLT 20m thủ công + cơ giới</v>
          </cell>
          <cell r="D672" t="str">
            <v>trụ</v>
          </cell>
          <cell r="E672" t="str">
            <v>C2</v>
          </cell>
          <cell r="F672">
            <v>2000</v>
          </cell>
          <cell r="J672" t="str">
            <v>C20m</v>
          </cell>
        </row>
        <row r="673">
          <cell r="A673" t="str">
            <v>C12m-TBA</v>
          </cell>
          <cell r="B673" t="str">
            <v>04.9203</v>
          </cell>
          <cell r="C673" t="str">
            <v>Dựng trụ BTLT 12m trong TBA bằng thủ công + cơ giới</v>
          </cell>
          <cell r="D673" t="str">
            <v>trụ</v>
          </cell>
          <cell r="E673" t="str">
            <v>C1</v>
          </cell>
          <cell r="F673">
            <v>2000</v>
          </cell>
          <cell r="J673" t="str">
            <v>C12m-TBA</v>
          </cell>
        </row>
        <row r="674">
          <cell r="A674" t="str">
            <v>C10m-TBA</v>
          </cell>
          <cell r="B674" t="str">
            <v>04.9203</v>
          </cell>
          <cell r="C674" t="str">
            <v>Dựng trụ BTLT 10,5m trong TBA bằng thủ công + cơ giới</v>
          </cell>
          <cell r="D674" t="str">
            <v>trụ</v>
          </cell>
          <cell r="E674" t="str">
            <v>C1</v>
          </cell>
          <cell r="F674">
            <v>2000</v>
          </cell>
          <cell r="J674" t="str">
            <v>C10m-TBA</v>
          </cell>
        </row>
        <row r="675">
          <cell r="A675" t="str">
            <v>LXIT</v>
          </cell>
          <cell r="B675" t="str">
            <v>05.6401</v>
          </cell>
          <cell r="C675" t="str">
            <v>Lắp xà đỡ ≤ 25kg</v>
          </cell>
          <cell r="D675" t="str">
            <v>bộ</v>
          </cell>
          <cell r="E675" t="str">
            <v>LX</v>
          </cell>
          <cell r="F675">
            <v>2000</v>
          </cell>
          <cell r="J675" t="str">
            <v>LXIT</v>
          </cell>
        </row>
        <row r="676">
          <cell r="A676" t="str">
            <v>LXITL</v>
          </cell>
          <cell r="B676" t="str">
            <v>05.6102</v>
          </cell>
          <cell r="C676" t="str">
            <v>Lắp xà đỡ ≤ 50kg</v>
          </cell>
          <cell r="D676" t="str">
            <v>bộ</v>
          </cell>
          <cell r="E676" t="str">
            <v>LX</v>
          </cell>
          <cell r="F676">
            <v>2000</v>
          </cell>
          <cell r="J676" t="str">
            <v>LXITL</v>
          </cell>
        </row>
        <row r="677">
          <cell r="A677" t="str">
            <v>LXINN</v>
          </cell>
          <cell r="B677" t="str">
            <v>05.6201</v>
          </cell>
          <cell r="C677" t="str">
            <v>Lắp xà néo ≤ 25kg</v>
          </cell>
          <cell r="D677" t="str">
            <v>bộ</v>
          </cell>
          <cell r="E677" t="str">
            <v>LX</v>
          </cell>
          <cell r="F677">
            <v>2000</v>
          </cell>
          <cell r="J677" t="str">
            <v>LXINN</v>
          </cell>
        </row>
        <row r="678">
          <cell r="A678" t="str">
            <v>LXIN</v>
          </cell>
          <cell r="B678" t="str">
            <v>05.6202</v>
          </cell>
          <cell r="C678" t="str">
            <v>Lắp xà néo ≤ 50kg</v>
          </cell>
          <cell r="D678" t="str">
            <v>bộ</v>
          </cell>
          <cell r="E678" t="str">
            <v>LX</v>
          </cell>
          <cell r="F678">
            <v>2000</v>
          </cell>
          <cell r="J678" t="str">
            <v>LXIN</v>
          </cell>
        </row>
        <row r="679">
          <cell r="A679" t="str">
            <v>LXINL</v>
          </cell>
          <cell r="B679" t="str">
            <v>05.6203</v>
          </cell>
          <cell r="C679" t="str">
            <v>Lắp xà néo ≤ 100kg</v>
          </cell>
          <cell r="D679" t="str">
            <v>bộ</v>
          </cell>
          <cell r="E679" t="str">
            <v>LX</v>
          </cell>
          <cell r="F679">
            <v>2000</v>
          </cell>
          <cell r="J679" t="str">
            <v>LXINL</v>
          </cell>
        </row>
        <row r="680">
          <cell r="A680" t="str">
            <v>LXID</v>
          </cell>
          <cell r="B680" t="str">
            <v>05.6301</v>
          </cell>
          <cell r="C680" t="str">
            <v>Lắp xà trụ ghép ≤ 140kg</v>
          </cell>
          <cell r="D680" t="str">
            <v>bộ</v>
          </cell>
          <cell r="E680" t="str">
            <v>LX</v>
          </cell>
          <cell r="F680">
            <v>2000</v>
          </cell>
          <cell r="J680" t="str">
            <v>LXID</v>
          </cell>
        </row>
        <row r="681">
          <cell r="A681" t="str">
            <v>LXIDL</v>
          </cell>
          <cell r="B681" t="str">
            <v>05.6302</v>
          </cell>
          <cell r="C681" t="str">
            <v>Lắp xà trụ ghép ≤ 230kg</v>
          </cell>
          <cell r="D681" t="str">
            <v>bộ</v>
          </cell>
          <cell r="E681" t="str">
            <v>LX</v>
          </cell>
          <cell r="F681">
            <v>2000</v>
          </cell>
          <cell r="J681" t="str">
            <v>LXIDL</v>
          </cell>
        </row>
        <row r="682">
          <cell r="A682" t="str">
            <v>LXHN1</v>
          </cell>
          <cell r="B682" t="str">
            <v>05.6044</v>
          </cell>
          <cell r="C682" t="str">
            <v>Lắp xà cột Pi loại ≤140kg/xà</v>
          </cell>
          <cell r="D682" t="str">
            <v>bộ</v>
          </cell>
          <cell r="E682" t="str">
            <v>LX</v>
          </cell>
          <cell r="F682">
            <v>2000</v>
          </cell>
          <cell r="J682" t="str">
            <v>LXHN1</v>
          </cell>
        </row>
        <row r="683">
          <cell r="A683" t="str">
            <v>LXHN2</v>
          </cell>
          <cell r="B683" t="str">
            <v>05.6402</v>
          </cell>
          <cell r="C683" t="str">
            <v>Lắp xà cột Pi loại ≤ 230kg/xà</v>
          </cell>
          <cell r="D683" t="str">
            <v>bộ</v>
          </cell>
          <cell r="E683" t="str">
            <v>LX</v>
          </cell>
          <cell r="F683">
            <v>2000</v>
          </cell>
          <cell r="J683" t="str">
            <v>LXHN2</v>
          </cell>
        </row>
        <row r="684">
          <cell r="A684" t="str">
            <v>LXHN3</v>
          </cell>
          <cell r="B684" t="str">
            <v>05.6403</v>
          </cell>
          <cell r="C684" t="str">
            <v>Lắp xà cột Pi loại ≤ 320kg/xà</v>
          </cell>
          <cell r="D684" t="str">
            <v>bộ</v>
          </cell>
          <cell r="E684" t="str">
            <v>LX</v>
          </cell>
          <cell r="F684">
            <v>2000</v>
          </cell>
          <cell r="J684" t="str">
            <v>LXHN3</v>
          </cell>
        </row>
        <row r="685">
          <cell r="A685" t="str">
            <v>LDAUCAP70</v>
          </cell>
          <cell r="B685" t="str">
            <v>07.4312</v>
          </cell>
          <cell r="C685" t="str">
            <v>Lắp đầu cáp trung thế 3x50mm2, 70mm2</v>
          </cell>
          <cell r="D685" t="str">
            <v>cái</v>
          </cell>
          <cell r="E685" t="str">
            <v>LD</v>
          </cell>
          <cell r="F685">
            <v>2000</v>
          </cell>
          <cell r="J685" t="str">
            <v>LDAUCAP70</v>
          </cell>
        </row>
        <row r="686">
          <cell r="A686" t="str">
            <v>LDAUCAP120</v>
          </cell>
          <cell r="B686" t="str">
            <v>07.4313</v>
          </cell>
          <cell r="C686" t="str">
            <v>Lắp đầu cáp trung thế 3x120mm2, 95mm2</v>
          </cell>
          <cell r="D686" t="str">
            <v>cái</v>
          </cell>
          <cell r="E686" t="str">
            <v>LD</v>
          </cell>
          <cell r="F686">
            <v>2000</v>
          </cell>
          <cell r="J686" t="str">
            <v>LDAUCAP120</v>
          </cell>
        </row>
        <row r="687">
          <cell r="A687" t="str">
            <v>LDAUCAP185</v>
          </cell>
          <cell r="B687" t="str">
            <v>07.4314</v>
          </cell>
          <cell r="C687" t="str">
            <v>Lắp đầu cáp trung thế 3x150mm2, 185mm2</v>
          </cell>
          <cell r="D687" t="str">
            <v>cái</v>
          </cell>
          <cell r="E687" t="str">
            <v>LD</v>
          </cell>
          <cell r="F687">
            <v>2000</v>
          </cell>
          <cell r="J687" t="str">
            <v>LDAUCAP185</v>
          </cell>
        </row>
        <row r="688">
          <cell r="A688" t="str">
            <v>LDAUCAP70HT</v>
          </cell>
          <cell r="B688" t="str">
            <v>07.4102</v>
          </cell>
          <cell r="C688" t="str">
            <v>Lắp đầu cáp hạ thế 3x50mm2, 70mm2</v>
          </cell>
          <cell r="D688" t="str">
            <v>cái</v>
          </cell>
          <cell r="E688" t="str">
            <v>LD</v>
          </cell>
          <cell r="F688">
            <v>2000</v>
          </cell>
          <cell r="J688" t="str">
            <v>LDAUCAP70HT</v>
          </cell>
        </row>
        <row r="689">
          <cell r="A689" t="str">
            <v>LDAUCAP120HT</v>
          </cell>
          <cell r="B689" t="str">
            <v>07.4103</v>
          </cell>
          <cell r="C689" t="str">
            <v>Lắp đầu cáp hạ thế 3x120mm2, 95mm2</v>
          </cell>
          <cell r="D689" t="str">
            <v>cái</v>
          </cell>
          <cell r="E689" t="str">
            <v>LD</v>
          </cell>
          <cell r="F689">
            <v>2000</v>
          </cell>
          <cell r="J689" t="str">
            <v>LDAUCAP120HT</v>
          </cell>
        </row>
        <row r="690">
          <cell r="A690" t="str">
            <v>LDAUCAP185HT</v>
          </cell>
          <cell r="B690" t="str">
            <v>07.4104</v>
          </cell>
          <cell r="C690" t="str">
            <v>Lắp đầu cáp hạ thế 3x150mm2, 185mm2</v>
          </cell>
          <cell r="D690" t="str">
            <v>cái</v>
          </cell>
          <cell r="E690" t="str">
            <v>LD</v>
          </cell>
          <cell r="F690">
            <v>2000</v>
          </cell>
          <cell r="J690" t="str">
            <v>LDAUCAP185HT</v>
          </cell>
        </row>
        <row r="691">
          <cell r="A691" t="str">
            <v>XLCD</v>
          </cell>
          <cell r="B691" t="str">
            <v>06.2110</v>
          </cell>
          <cell r="C691" t="str">
            <v>Lắp cổ dề</v>
          </cell>
          <cell r="D691" t="str">
            <v>cái</v>
          </cell>
          <cell r="E691" t="str">
            <v>XL</v>
          </cell>
          <cell r="F691">
            <v>2000</v>
          </cell>
          <cell r="J691" t="str">
            <v>XLCD</v>
          </cell>
        </row>
        <row r="692">
          <cell r="A692" t="str">
            <v>LBAKE</v>
          </cell>
          <cell r="B692">
            <v>0</v>
          </cell>
          <cell r="C692" t="str">
            <v>Lắp tấm bakelit</v>
          </cell>
          <cell r="D692">
            <v>0</v>
          </cell>
          <cell r="E692" t="str">
            <v>LB</v>
          </cell>
          <cell r="F692">
            <v>2000</v>
          </cell>
          <cell r="J692" t="str">
            <v>LBAKE</v>
          </cell>
        </row>
        <row r="693">
          <cell r="A693" t="str">
            <v>LCHI</v>
          </cell>
          <cell r="B693">
            <v>0</v>
          </cell>
          <cell r="C693" t="str">
            <v>Lắp cầu chì 5A</v>
          </cell>
          <cell r="D693">
            <v>0</v>
          </cell>
          <cell r="E693" t="str">
            <v>LC</v>
          </cell>
          <cell r="F693">
            <v>2000</v>
          </cell>
          <cell r="J693" t="str">
            <v>LCHI</v>
          </cell>
        </row>
        <row r="694">
          <cell r="A694" t="str">
            <v>LCSD</v>
          </cell>
          <cell r="B694" t="str">
            <v>06.3231</v>
          </cell>
          <cell r="C694" t="str">
            <v>Lắp chân sứ đỉnh</v>
          </cell>
          <cell r="D694" t="str">
            <v>cái</v>
          </cell>
          <cell r="E694" t="str">
            <v>LC</v>
          </cell>
          <cell r="F694">
            <v>2000</v>
          </cell>
          <cell r="J694" t="str">
            <v>LCSD</v>
          </cell>
        </row>
        <row r="695">
          <cell r="A695" t="str">
            <v>LCL</v>
          </cell>
          <cell r="B695" t="str">
            <v>05.6011</v>
          </cell>
          <cell r="C695" t="str">
            <v>Lắp bộ chống lệch</v>
          </cell>
          <cell r="D695" t="str">
            <v>bộ</v>
          </cell>
          <cell r="E695" t="str">
            <v>LC</v>
          </cell>
          <cell r="F695">
            <v>2000</v>
          </cell>
          <cell r="J695" t="str">
            <v>LCL</v>
          </cell>
        </row>
        <row r="696">
          <cell r="A696" t="str">
            <v>LDN</v>
          </cell>
          <cell r="B696" t="str">
            <v>06.3241</v>
          </cell>
          <cell r="C696" t="str">
            <v>Lắp bộ dây néo</v>
          </cell>
          <cell r="D696" t="str">
            <v>bộ</v>
          </cell>
          <cell r="E696" t="str">
            <v>LD</v>
          </cell>
          <cell r="F696">
            <v>2000</v>
          </cell>
          <cell r="J696" t="str">
            <v>LDN</v>
          </cell>
        </row>
        <row r="697">
          <cell r="A697" t="str">
            <v>NXOE</v>
          </cell>
          <cell r="B697" t="str">
            <v>04.3801</v>
          </cell>
          <cell r="C697" t="str">
            <v>Đặt neo xòe 8 hướng (dày 3,2mm)</v>
          </cell>
          <cell r="D697" t="str">
            <v>cái</v>
          </cell>
          <cell r="E697" t="str">
            <v>NX</v>
          </cell>
          <cell r="F697">
            <v>2000</v>
          </cell>
          <cell r="J697" t="str">
            <v>NXOE</v>
          </cell>
        </row>
        <row r="698">
          <cell r="A698" t="str">
            <v>LDN0212</v>
          </cell>
          <cell r="B698" t="str">
            <v>04.3801</v>
          </cell>
          <cell r="C698" t="str">
            <v>Đặt đế néo BTCT 200x1200</v>
          </cell>
          <cell r="D698" t="str">
            <v>cái</v>
          </cell>
          <cell r="E698" t="str">
            <v>LD</v>
          </cell>
          <cell r="F698">
            <v>2000</v>
          </cell>
          <cell r="J698" t="str">
            <v>LDN0212</v>
          </cell>
        </row>
        <row r="699">
          <cell r="A699" t="str">
            <v>LDN0412</v>
          </cell>
          <cell r="B699" t="str">
            <v>04.3801</v>
          </cell>
          <cell r="C699" t="str">
            <v>Đặt đế néo BTCT 400x1200</v>
          </cell>
          <cell r="D699" t="str">
            <v>cái</v>
          </cell>
          <cell r="E699" t="str">
            <v>LD</v>
          </cell>
          <cell r="F699">
            <v>2000</v>
          </cell>
          <cell r="J699" t="str">
            <v>LDN0412</v>
          </cell>
        </row>
        <row r="700">
          <cell r="A700" t="str">
            <v>LDN0415</v>
          </cell>
          <cell r="B700" t="str">
            <v>04.3802</v>
          </cell>
          <cell r="C700" t="str">
            <v>Đặt đế néo BTCT 400x1500</v>
          </cell>
          <cell r="D700" t="str">
            <v>cái</v>
          </cell>
          <cell r="E700" t="str">
            <v>LD</v>
          </cell>
          <cell r="F700">
            <v>2000</v>
          </cell>
          <cell r="J700" t="str">
            <v>LDN0415</v>
          </cell>
        </row>
        <row r="701">
          <cell r="A701" t="str">
            <v>LDN0615</v>
          </cell>
          <cell r="B701" t="str">
            <v>04.3802</v>
          </cell>
          <cell r="C701" t="str">
            <v>Đặt đế néo BTCT 600x1500</v>
          </cell>
          <cell r="D701" t="str">
            <v>cái</v>
          </cell>
          <cell r="E701" t="str">
            <v>LD</v>
          </cell>
          <cell r="F701">
            <v>2000</v>
          </cell>
          <cell r="J701" t="str">
            <v>LDN0615</v>
          </cell>
        </row>
        <row r="702">
          <cell r="A702" t="str">
            <v>LDN4</v>
          </cell>
          <cell r="B702" t="str">
            <v>04.3801</v>
          </cell>
          <cell r="C702" t="str">
            <v>Đặt đế néo BTCT 500x1200</v>
          </cell>
          <cell r="D702" t="str">
            <v>cái</v>
          </cell>
          <cell r="E702" t="str">
            <v>LD</v>
          </cell>
          <cell r="F702">
            <v>2000</v>
          </cell>
          <cell r="J702" t="str">
            <v>LDN4</v>
          </cell>
        </row>
        <row r="703">
          <cell r="A703" t="str">
            <v>LDN6</v>
          </cell>
          <cell r="B703" t="str">
            <v>04.3802</v>
          </cell>
          <cell r="C703" t="str">
            <v>Đặt đế néo BTCT 500x1500</v>
          </cell>
          <cell r="D703" t="str">
            <v>cái</v>
          </cell>
          <cell r="E703" t="str">
            <v>LD</v>
          </cell>
          <cell r="F703">
            <v>2000</v>
          </cell>
          <cell r="J703" t="str">
            <v>LDN6</v>
          </cell>
        </row>
        <row r="704">
          <cell r="A704" t="str">
            <v>DBT10046</v>
          </cell>
          <cell r="B704" t="str">
            <v>04.3112</v>
          </cell>
          <cell r="C704" t="str">
            <v>Đổ bê tông mác M100 đá 4x6</v>
          </cell>
          <cell r="D704" t="str">
            <v>m3</v>
          </cell>
          <cell r="E704" t="str">
            <v>DB</v>
          </cell>
          <cell r="F704">
            <v>2000</v>
          </cell>
          <cell r="J704" t="str">
            <v>DBT10046</v>
          </cell>
        </row>
        <row r="705">
          <cell r="A705" t="str">
            <v>DBT15012</v>
          </cell>
          <cell r="B705" t="str">
            <v>04.1203b</v>
          </cell>
          <cell r="C705" t="str">
            <v>Đổ bê tông mác M150 đá 1x2</v>
          </cell>
          <cell r="D705" t="str">
            <v>m3</v>
          </cell>
          <cell r="E705" t="str">
            <v>DB</v>
          </cell>
          <cell r="F705">
            <v>2000</v>
          </cell>
          <cell r="J705" t="str">
            <v>DBT15012</v>
          </cell>
        </row>
        <row r="706">
          <cell r="A706" t="str">
            <v>DBT20012</v>
          </cell>
          <cell r="B706" t="str">
            <v>04.1203c</v>
          </cell>
          <cell r="C706" t="str">
            <v>Đổ bê tông móng trụ &lt;=250cm-M200 đá 1x2</v>
          </cell>
          <cell r="D706" t="str">
            <v>m3</v>
          </cell>
          <cell r="E706" t="str">
            <v>DB</v>
          </cell>
          <cell r="F706">
            <v>2000</v>
          </cell>
          <cell r="J706" t="str">
            <v>DBT20012</v>
          </cell>
        </row>
        <row r="707">
          <cell r="A707" t="str">
            <v>LCT10</v>
          </cell>
          <cell r="B707" t="str">
            <v>04.5101</v>
          </cell>
          <cell r="C707" t="str">
            <v>Gia công và lắp dựng cốt thép D&lt;=10</v>
          </cell>
          <cell r="D707" t="str">
            <v>kg</v>
          </cell>
          <cell r="E707" t="str">
            <v>LC</v>
          </cell>
          <cell r="F707">
            <v>2000</v>
          </cell>
          <cell r="J707" t="str">
            <v>LCT10</v>
          </cell>
        </row>
        <row r="708">
          <cell r="A708" t="str">
            <v>LCT18</v>
          </cell>
          <cell r="B708" t="str">
            <v>04.1102</v>
          </cell>
          <cell r="C708" t="str">
            <v>Gia công và lắp dựng cốt thép D&lt;=18</v>
          </cell>
          <cell r="D708" t="str">
            <v>kg</v>
          </cell>
          <cell r="E708" t="str">
            <v>LC</v>
          </cell>
          <cell r="F708">
            <v>2000</v>
          </cell>
          <cell r="J708" t="str">
            <v>LCT18</v>
          </cell>
        </row>
        <row r="709">
          <cell r="A709" t="str">
            <v>LCT&gt;18</v>
          </cell>
          <cell r="B709" t="str">
            <v>04.1103</v>
          </cell>
          <cell r="C709" t="str">
            <v>Gia công và lắp dựng cốt thép D&gt;18</v>
          </cell>
          <cell r="D709" t="str">
            <v>kg</v>
          </cell>
          <cell r="E709" t="str">
            <v>LC</v>
          </cell>
          <cell r="F709">
            <v>2000</v>
          </cell>
          <cell r="J709" t="str">
            <v>LCT&gt;18</v>
          </cell>
        </row>
        <row r="710">
          <cell r="A710" t="str">
            <v>LDVANK</v>
          </cell>
          <cell r="B710" t="str">
            <v>04.2001</v>
          </cell>
          <cell r="C710" t="str">
            <v>Gia công và lắp dựng ván khuôn</v>
          </cell>
          <cell r="D710" t="str">
            <v>m2</v>
          </cell>
          <cell r="E710" t="str">
            <v>LD</v>
          </cell>
          <cell r="F710">
            <v>2000</v>
          </cell>
          <cell r="J710" t="str">
            <v>LDVANK</v>
          </cell>
        </row>
        <row r="711">
          <cell r="A711" t="str">
            <v>KDA35</v>
          </cell>
          <cell r="B711" t="str">
            <v>06.6123</v>
          </cell>
          <cell r="C711" t="str">
            <v>Kéo dây nhôm cỡ dây 35mm2</v>
          </cell>
          <cell r="D711" t="str">
            <v>km</v>
          </cell>
          <cell r="E711" t="str">
            <v>KD</v>
          </cell>
          <cell r="F711">
            <v>2000</v>
          </cell>
          <cell r="J711" t="str">
            <v>KDA35</v>
          </cell>
        </row>
        <row r="712">
          <cell r="A712" t="str">
            <v>KDA50</v>
          </cell>
          <cell r="B712" t="str">
            <v>06.6124</v>
          </cell>
          <cell r="C712" t="str">
            <v>Kéo dây nhôm cỡ dây 50mm2</v>
          </cell>
          <cell r="D712" t="str">
            <v>km</v>
          </cell>
          <cell r="E712" t="str">
            <v>KD</v>
          </cell>
          <cell r="F712">
            <v>2000</v>
          </cell>
          <cell r="J712" t="str">
            <v>KDA50</v>
          </cell>
        </row>
        <row r="713">
          <cell r="A713" t="str">
            <v>KDA70</v>
          </cell>
          <cell r="B713" t="str">
            <v>06.6125</v>
          </cell>
          <cell r="C713" t="str">
            <v>Kéo dây nhôm cỡ dây 70mm2</v>
          </cell>
          <cell r="D713" t="str">
            <v>km</v>
          </cell>
          <cell r="E713" t="str">
            <v>KD</v>
          </cell>
          <cell r="F713">
            <v>2000</v>
          </cell>
          <cell r="J713" t="str">
            <v>KDA70</v>
          </cell>
        </row>
        <row r="714">
          <cell r="A714" t="str">
            <v>KDA95</v>
          </cell>
          <cell r="B714" t="str">
            <v>06.6126</v>
          </cell>
          <cell r="C714" t="str">
            <v>Kéo dây nhôm cỡ dây 95mm2</v>
          </cell>
          <cell r="D714" t="str">
            <v>km</v>
          </cell>
          <cell r="E714" t="str">
            <v>KD</v>
          </cell>
          <cell r="F714">
            <v>2000</v>
          </cell>
          <cell r="J714" t="str">
            <v>KDA95</v>
          </cell>
        </row>
        <row r="715">
          <cell r="A715" t="str">
            <v>KDA35B</v>
          </cell>
          <cell r="B715" t="str">
            <v>06.6103</v>
          </cell>
          <cell r="C715" t="str">
            <v>Kéo dây nhôm bọc 35mm2</v>
          </cell>
          <cell r="D715" t="str">
            <v>km</v>
          </cell>
          <cell r="E715" t="str">
            <v>KD</v>
          </cell>
          <cell r="F715">
            <v>2000</v>
          </cell>
          <cell r="J715" t="str">
            <v>KDA35B</v>
          </cell>
        </row>
        <row r="716">
          <cell r="A716" t="str">
            <v>KDA50B</v>
          </cell>
          <cell r="B716" t="str">
            <v>06.6124</v>
          </cell>
          <cell r="C716" t="str">
            <v>Kéo dây nhôm bọc 50mm2</v>
          </cell>
          <cell r="D716" t="str">
            <v>km</v>
          </cell>
          <cell r="E716" t="str">
            <v>KD</v>
          </cell>
          <cell r="F716">
            <v>2000</v>
          </cell>
          <cell r="J716" t="str">
            <v>KDA50B</v>
          </cell>
        </row>
        <row r="717">
          <cell r="A717" t="str">
            <v>KDA70B</v>
          </cell>
          <cell r="B717" t="str">
            <v>06.6105</v>
          </cell>
          <cell r="C717" t="str">
            <v>Kéo dây nhôm bọc 70mm2</v>
          </cell>
          <cell r="D717" t="str">
            <v>km</v>
          </cell>
          <cell r="E717" t="str">
            <v>KD</v>
          </cell>
          <cell r="F717">
            <v>2000</v>
          </cell>
          <cell r="J717" t="str">
            <v>KDA70B</v>
          </cell>
        </row>
        <row r="718">
          <cell r="A718" t="str">
            <v>KDA95B</v>
          </cell>
          <cell r="B718" t="str">
            <v>06.6106</v>
          </cell>
          <cell r="C718" t="str">
            <v>Kéo dây nhôm bọc 95mm2</v>
          </cell>
          <cell r="D718" t="str">
            <v>km</v>
          </cell>
          <cell r="E718" t="str">
            <v>KD</v>
          </cell>
          <cell r="F718">
            <v>2000</v>
          </cell>
          <cell r="J718" t="str">
            <v>KDA95B</v>
          </cell>
        </row>
        <row r="719">
          <cell r="A719" t="str">
            <v>KDA120B</v>
          </cell>
          <cell r="B719" t="str">
            <v>06.6107</v>
          </cell>
          <cell r="C719" t="str">
            <v>Kéo dây nhôm bọc 120mm2</v>
          </cell>
          <cell r="D719" t="str">
            <v>km</v>
          </cell>
          <cell r="E719" t="str">
            <v>KD</v>
          </cell>
          <cell r="F719">
            <v>2000</v>
          </cell>
          <cell r="J719" t="str">
            <v>KDA120B</v>
          </cell>
        </row>
        <row r="720">
          <cell r="A720" t="str">
            <v>KDA150B</v>
          </cell>
          <cell r="B720" t="str">
            <v>06.6108</v>
          </cell>
          <cell r="C720" t="str">
            <v>Kéo dây nhôm bọc 150mm2</v>
          </cell>
          <cell r="D720" t="str">
            <v>km</v>
          </cell>
          <cell r="E720" t="str">
            <v>KD</v>
          </cell>
          <cell r="F720">
            <v>2000</v>
          </cell>
          <cell r="J720" t="str">
            <v>KDA150B</v>
          </cell>
        </row>
        <row r="721">
          <cell r="A721" t="str">
            <v>KDA185B</v>
          </cell>
          <cell r="B721" t="str">
            <v>06.6109</v>
          </cell>
          <cell r="C721" t="str">
            <v>Kéo dây nhôm bọc 185mm2</v>
          </cell>
          <cell r="D721" t="str">
            <v>km</v>
          </cell>
          <cell r="E721" t="str">
            <v>KD</v>
          </cell>
          <cell r="F721">
            <v>2000</v>
          </cell>
          <cell r="J721" t="str">
            <v>KDA185B</v>
          </cell>
        </row>
        <row r="722">
          <cell r="A722" t="str">
            <v>KDA240B</v>
          </cell>
          <cell r="B722" t="str">
            <v>06.6110</v>
          </cell>
          <cell r="C722" t="str">
            <v>Kéo dây nhôm bọc 240mm2</v>
          </cell>
          <cell r="D722" t="str">
            <v>km</v>
          </cell>
          <cell r="E722" t="str">
            <v>KD</v>
          </cell>
          <cell r="F722">
            <v>2000</v>
          </cell>
          <cell r="J722" t="str">
            <v>KDA240B</v>
          </cell>
        </row>
        <row r="723">
          <cell r="A723" t="str">
            <v>KDAABC150</v>
          </cell>
          <cell r="B723" t="str">
            <v>06.7007</v>
          </cell>
          <cell r="C723" t="str">
            <v>Kéo dây ABC 4x150mm2</v>
          </cell>
          <cell r="D723" t="str">
            <v>km</v>
          </cell>
          <cell r="E723" t="str">
            <v>KD</v>
          </cell>
          <cell r="F723">
            <v>2000</v>
          </cell>
          <cell r="J723" t="str">
            <v>KDAABC150</v>
          </cell>
        </row>
        <row r="724">
          <cell r="A724" t="str">
            <v>KDAABC120</v>
          </cell>
          <cell r="B724" t="str">
            <v>06.7007</v>
          </cell>
          <cell r="C724" t="str">
            <v>Kéo dây ABC 4x120mm2</v>
          </cell>
          <cell r="D724" t="str">
            <v>km</v>
          </cell>
          <cell r="E724" t="str">
            <v>KD</v>
          </cell>
          <cell r="F724">
            <v>2000</v>
          </cell>
          <cell r="J724" t="str">
            <v>KDAABC120</v>
          </cell>
        </row>
        <row r="725">
          <cell r="A725" t="str">
            <v>KDAABC95</v>
          </cell>
          <cell r="B725" t="str">
            <v>06.7006</v>
          </cell>
          <cell r="C725" t="str">
            <v>Kéo dây ABC 3x95mm2</v>
          </cell>
          <cell r="D725" t="str">
            <v>km</v>
          </cell>
          <cell r="E725" t="str">
            <v>KD</v>
          </cell>
          <cell r="F725">
            <v>2000</v>
          </cell>
          <cell r="J725" t="str">
            <v>KDAABC95</v>
          </cell>
        </row>
        <row r="726">
          <cell r="A726" t="str">
            <v>KDAABC70</v>
          </cell>
          <cell r="B726" t="str">
            <v>06.6505</v>
          </cell>
          <cell r="C726" t="str">
            <v>Kéo dây ABC 4x70mm2</v>
          </cell>
          <cell r="D726" t="str">
            <v>km</v>
          </cell>
          <cell r="E726" t="str">
            <v>KD</v>
          </cell>
          <cell r="F726">
            <v>2000</v>
          </cell>
          <cell r="J726" t="str">
            <v>KDAABC70</v>
          </cell>
        </row>
        <row r="727">
          <cell r="A727" t="str">
            <v>KDAABC50</v>
          </cell>
          <cell r="B727" t="str">
            <v>06.6504</v>
          </cell>
          <cell r="C727" t="str">
            <v>Kéo dây ABC 4x50mm2</v>
          </cell>
          <cell r="D727" t="str">
            <v>km</v>
          </cell>
          <cell r="E727" t="str">
            <v>KD</v>
          </cell>
          <cell r="F727">
            <v>2000</v>
          </cell>
          <cell r="J727" t="str">
            <v>KDAABC50</v>
          </cell>
        </row>
        <row r="728">
          <cell r="A728" t="str">
            <v>KDAC35</v>
          </cell>
          <cell r="B728" t="str">
            <v>06.6103</v>
          </cell>
          <cell r="C728" t="str">
            <v>Kéo dây nhôm lõi thép cỡ dây 35mm2</v>
          </cell>
          <cell r="D728" t="str">
            <v>km</v>
          </cell>
          <cell r="E728" t="str">
            <v>KD</v>
          </cell>
          <cell r="F728">
            <v>2000</v>
          </cell>
          <cell r="J728" t="str">
            <v>KDAC35</v>
          </cell>
        </row>
        <row r="729">
          <cell r="A729" t="str">
            <v>KDAC50</v>
          </cell>
          <cell r="B729" t="str">
            <v>06.6114</v>
          </cell>
          <cell r="C729" t="str">
            <v>Kéo dây nhôm lõi thép cỡ dây 50mm2</v>
          </cell>
          <cell r="D729" t="str">
            <v>km</v>
          </cell>
          <cell r="E729" t="str">
            <v>KD</v>
          </cell>
          <cell r="F729">
            <v>2000</v>
          </cell>
          <cell r="J729" t="str">
            <v>KDAC50</v>
          </cell>
        </row>
        <row r="730">
          <cell r="A730" t="str">
            <v>KDAC70</v>
          </cell>
          <cell r="B730" t="str">
            <v>06.6105</v>
          </cell>
          <cell r="C730" t="str">
            <v>Kéo dây nhôm lõi thép cỡ dây 70mm2</v>
          </cell>
          <cell r="D730" t="str">
            <v>km</v>
          </cell>
          <cell r="E730" t="str">
            <v>KD</v>
          </cell>
          <cell r="F730">
            <v>2000</v>
          </cell>
          <cell r="J730" t="str">
            <v>KDAC70</v>
          </cell>
        </row>
        <row r="731">
          <cell r="A731" t="str">
            <v>KDAC95</v>
          </cell>
          <cell r="B731" t="str">
            <v>06.6106</v>
          </cell>
          <cell r="C731" t="str">
            <v>Kéo dây nhôm lõi thép cỡ dây 95mm2</v>
          </cell>
          <cell r="D731" t="str">
            <v>km</v>
          </cell>
          <cell r="E731" t="str">
            <v>KD</v>
          </cell>
          <cell r="F731">
            <v>2000</v>
          </cell>
          <cell r="J731" t="str">
            <v>KDAC95</v>
          </cell>
        </row>
        <row r="732">
          <cell r="A732" t="str">
            <v>KDAC120</v>
          </cell>
          <cell r="B732" t="str">
            <v>06.6107</v>
          </cell>
          <cell r="C732" t="str">
            <v>Kéo dây nhôm lõi thép cỡ dây 120mm2</v>
          </cell>
          <cell r="D732" t="str">
            <v>km</v>
          </cell>
          <cell r="E732" t="str">
            <v>KD</v>
          </cell>
          <cell r="F732">
            <v>2000</v>
          </cell>
          <cell r="J732" t="str">
            <v>KDAC120</v>
          </cell>
        </row>
        <row r="733">
          <cell r="A733" t="str">
            <v>KDAC150</v>
          </cell>
          <cell r="B733" t="str">
            <v>06.6108</v>
          </cell>
          <cell r="C733" t="str">
            <v>Kéo dây nhôm lõi thép cỡ dây 150mm2</v>
          </cell>
          <cell r="D733" t="str">
            <v>km</v>
          </cell>
          <cell r="E733" t="str">
            <v>KD</v>
          </cell>
          <cell r="F733">
            <v>2000</v>
          </cell>
          <cell r="J733" t="str">
            <v>KDAC150</v>
          </cell>
        </row>
        <row r="734">
          <cell r="A734" t="str">
            <v>KDACXV50</v>
          </cell>
          <cell r="B734" t="str">
            <v>06.6114</v>
          </cell>
          <cell r="C734" t="str">
            <v>Kéo dây nhôm bọc cỡ dây 50mm2</v>
          </cell>
          <cell r="D734" t="str">
            <v>km</v>
          </cell>
          <cell r="E734" t="str">
            <v>KD</v>
          </cell>
          <cell r="F734">
            <v>2000</v>
          </cell>
          <cell r="J734" t="str">
            <v>KDACXV50</v>
          </cell>
        </row>
        <row r="735">
          <cell r="A735" t="str">
            <v>KDACXV150</v>
          </cell>
          <cell r="B735" t="str">
            <v>06.6108</v>
          </cell>
          <cell r="C735" t="str">
            <v>Kéo dây nhôm lõi thép bọc XLPE cỡ dây 150mm2</v>
          </cell>
          <cell r="D735" t="str">
            <v>km</v>
          </cell>
          <cell r="E735" t="str">
            <v>KD</v>
          </cell>
          <cell r="F735">
            <v>2000</v>
          </cell>
          <cell r="J735" t="str">
            <v>KDACXV150</v>
          </cell>
        </row>
        <row r="736">
          <cell r="A736" t="str">
            <v>KDAC185</v>
          </cell>
          <cell r="B736" t="str">
            <v>06.6109</v>
          </cell>
          <cell r="C736" t="str">
            <v>Kéo dây nhôm lõi thép cỡ dây 185mm2</v>
          </cell>
          <cell r="D736" t="str">
            <v>km</v>
          </cell>
          <cell r="E736" t="str">
            <v>KD</v>
          </cell>
          <cell r="F736">
            <v>2000</v>
          </cell>
          <cell r="J736" t="str">
            <v>KDAC185</v>
          </cell>
        </row>
        <row r="737">
          <cell r="A737" t="str">
            <v>KDAC240</v>
          </cell>
          <cell r="B737" t="str">
            <v>06.6110</v>
          </cell>
          <cell r="C737" t="str">
            <v>Kéo dây nhôm lõi thép cỡ dây 240mm2</v>
          </cell>
          <cell r="D737" t="str">
            <v>km</v>
          </cell>
          <cell r="E737" t="str">
            <v>KD</v>
          </cell>
          <cell r="F737">
            <v>2000</v>
          </cell>
          <cell r="J737" t="str">
            <v>KDAC240</v>
          </cell>
        </row>
        <row r="738">
          <cell r="A738" t="str">
            <v>KDM22</v>
          </cell>
          <cell r="B738" t="str">
            <v>06.6142</v>
          </cell>
          <cell r="C738" t="str">
            <v>Kéo dây đồng trần 22mm2</v>
          </cell>
          <cell r="D738" t="str">
            <v>km</v>
          </cell>
          <cell r="E738" t="str">
            <v>KD</v>
          </cell>
          <cell r="F738">
            <v>2000</v>
          </cell>
          <cell r="J738" t="str">
            <v>KDM22</v>
          </cell>
        </row>
        <row r="739">
          <cell r="A739" t="str">
            <v>KDM25</v>
          </cell>
          <cell r="B739" t="str">
            <v>06.6142</v>
          </cell>
          <cell r="C739" t="str">
            <v>Kéo dây đồng trần 25mm2</v>
          </cell>
          <cell r="D739" t="str">
            <v>km</v>
          </cell>
          <cell r="E739" t="str">
            <v>KD</v>
          </cell>
          <cell r="F739">
            <v>2000</v>
          </cell>
          <cell r="J739" t="str">
            <v>KDM25</v>
          </cell>
        </row>
        <row r="740">
          <cell r="A740" t="str">
            <v>KDM35</v>
          </cell>
          <cell r="B740" t="str">
            <v>06.6143</v>
          </cell>
          <cell r="C740" t="str">
            <v>Kéo dây đồng trần 35mm2</v>
          </cell>
          <cell r="D740" t="str">
            <v>km</v>
          </cell>
          <cell r="E740" t="str">
            <v>KD</v>
          </cell>
          <cell r="F740">
            <v>2000</v>
          </cell>
          <cell r="J740" t="str">
            <v>KDM35</v>
          </cell>
        </row>
        <row r="741">
          <cell r="A741" t="str">
            <v>KDM48</v>
          </cell>
          <cell r="B741" t="str">
            <v>06.6144</v>
          </cell>
          <cell r="C741" t="str">
            <v>Kéo dây đồng trần 48mm2</v>
          </cell>
          <cell r="D741" t="str">
            <v>km</v>
          </cell>
          <cell r="E741" t="str">
            <v>KD</v>
          </cell>
          <cell r="F741">
            <v>2000</v>
          </cell>
          <cell r="J741" t="str">
            <v>KDM48</v>
          </cell>
        </row>
        <row r="742">
          <cell r="A742" t="str">
            <v>KDM50</v>
          </cell>
          <cell r="B742" t="str">
            <v>06.6144</v>
          </cell>
          <cell r="C742" t="str">
            <v>Kéo dây đồng trần 50mm2</v>
          </cell>
          <cell r="D742" t="str">
            <v>km</v>
          </cell>
          <cell r="E742" t="str">
            <v>KD</v>
          </cell>
          <cell r="F742">
            <v>2000</v>
          </cell>
          <cell r="J742" t="str">
            <v>KDM50</v>
          </cell>
        </row>
        <row r="743">
          <cell r="A743" t="str">
            <v>KDM70</v>
          </cell>
          <cell r="B743" t="str">
            <v>06.6145</v>
          </cell>
          <cell r="C743" t="str">
            <v>Kéo dây đồng trần 70mm2</v>
          </cell>
          <cell r="D743" t="str">
            <v>km</v>
          </cell>
          <cell r="E743" t="str">
            <v>KD</v>
          </cell>
          <cell r="F743">
            <v>2000</v>
          </cell>
          <cell r="J743" t="str">
            <v>KDM70</v>
          </cell>
        </row>
        <row r="744">
          <cell r="A744" t="str">
            <v>KDM95</v>
          </cell>
          <cell r="B744" t="str">
            <v>06.6146</v>
          </cell>
          <cell r="C744" t="str">
            <v>Kéo dây đồng trần 95mm2</v>
          </cell>
          <cell r="D744" t="str">
            <v>km</v>
          </cell>
          <cell r="E744" t="str">
            <v>KD</v>
          </cell>
          <cell r="F744">
            <v>2000</v>
          </cell>
          <cell r="J744" t="str">
            <v>KDM95</v>
          </cell>
        </row>
        <row r="745">
          <cell r="A745" t="str">
            <v>KDM25B</v>
          </cell>
          <cell r="B745" t="str">
            <v>06.6142</v>
          </cell>
          <cell r="C745" t="str">
            <v>Kéo dây đồng bọc 25mm2</v>
          </cell>
          <cell r="D745" t="str">
            <v>km</v>
          </cell>
          <cell r="E745" t="str">
            <v>KD</v>
          </cell>
          <cell r="F745">
            <v>2000</v>
          </cell>
          <cell r="J745" t="str">
            <v>KDM25B</v>
          </cell>
        </row>
        <row r="746">
          <cell r="A746" t="str">
            <v>KDM50B</v>
          </cell>
          <cell r="B746" t="str">
            <v>06.6144</v>
          </cell>
          <cell r="C746" t="str">
            <v>Kéo dây đồng bọc 50mm3</v>
          </cell>
          <cell r="D746" t="str">
            <v>km</v>
          </cell>
          <cell r="E746" t="str">
            <v>KD</v>
          </cell>
          <cell r="F746">
            <v>2000</v>
          </cell>
          <cell r="J746" t="str">
            <v>KDM50B</v>
          </cell>
        </row>
        <row r="747">
          <cell r="A747" t="str">
            <v>KDM95B</v>
          </cell>
          <cell r="B747" t="str">
            <v>06.6146</v>
          </cell>
          <cell r="C747" t="str">
            <v>Kéo dây đồng bọc 95mm2</v>
          </cell>
          <cell r="D747" t="str">
            <v>km</v>
          </cell>
          <cell r="E747" t="str">
            <v>KD</v>
          </cell>
          <cell r="F747">
            <v>2000</v>
          </cell>
          <cell r="J747" t="str">
            <v>KDM95B</v>
          </cell>
        </row>
        <row r="748">
          <cell r="A748" t="str">
            <v>KDQG1</v>
          </cell>
          <cell r="B748" t="str">
            <v>06.5071</v>
          </cell>
          <cell r="C748" t="str">
            <v>Kéo dây qua vị trí bẻ góc dây &lt;=50mm2</v>
          </cell>
          <cell r="D748" t="str">
            <v>vị trí</v>
          </cell>
          <cell r="E748" t="str">
            <v>KD</v>
          </cell>
          <cell r="F748">
            <v>2000</v>
          </cell>
          <cell r="J748" t="str">
            <v>KDQG1</v>
          </cell>
        </row>
        <row r="749">
          <cell r="A749" t="str">
            <v>KDQG2</v>
          </cell>
          <cell r="B749" t="str">
            <v>06.5072</v>
          </cell>
          <cell r="C749" t="str">
            <v xml:space="preserve">Kéo dây qua vị trí bẻ góc dây </v>
          </cell>
          <cell r="D749" t="str">
            <v>vị trí</v>
          </cell>
          <cell r="E749" t="str">
            <v>KD</v>
          </cell>
          <cell r="F749">
            <v>2000</v>
          </cell>
          <cell r="J749" t="str">
            <v>KDQG2</v>
          </cell>
        </row>
        <row r="750">
          <cell r="A750" t="str">
            <v>KDQS</v>
          </cell>
          <cell r="B750" t="str">
            <v>06.5082</v>
          </cell>
          <cell r="C750" t="str">
            <v>Kéo dây qua sông ( S&lt;=300)</v>
          </cell>
          <cell r="D750" t="str">
            <v>vị trí</v>
          </cell>
          <cell r="E750" t="str">
            <v>KD</v>
          </cell>
          <cell r="F750">
            <v>2000</v>
          </cell>
          <cell r="J750" t="str">
            <v>KDQS</v>
          </cell>
        </row>
        <row r="751">
          <cell r="A751" t="str">
            <v>KDQMR</v>
          </cell>
          <cell r="B751" t="str">
            <v>06.5082</v>
          </cell>
          <cell r="C751" t="str">
            <v>Kéo dây qua mương rạch</v>
          </cell>
          <cell r="D751" t="str">
            <v>vị trí</v>
          </cell>
          <cell r="E751" t="str">
            <v>KD</v>
          </cell>
          <cell r="F751">
            <v>2000</v>
          </cell>
          <cell r="J751" t="str">
            <v>KDQMR</v>
          </cell>
        </row>
        <row r="752">
          <cell r="A752" t="str">
            <v>KDQD</v>
          </cell>
          <cell r="B752" t="str">
            <v>06.5051</v>
          </cell>
          <cell r="C752" t="str">
            <v>Kéo dây vượt đường ( dây &lt;=50mm2)</v>
          </cell>
          <cell r="D752" t="str">
            <v>vị trí</v>
          </cell>
          <cell r="E752" t="str">
            <v>KD</v>
          </cell>
          <cell r="F752">
            <v>2000</v>
          </cell>
          <cell r="J752" t="str">
            <v>KDQD</v>
          </cell>
        </row>
        <row r="753">
          <cell r="A753" t="str">
            <v>KDQD1</v>
          </cell>
          <cell r="B753" t="str">
            <v>06.5052</v>
          </cell>
          <cell r="C753" t="str">
            <v>Kéo dây vượt đường (dây &lt;=95mm2)</v>
          </cell>
          <cell r="D753" t="str">
            <v>vị trí</v>
          </cell>
          <cell r="E753" t="str">
            <v>KD</v>
          </cell>
          <cell r="F753">
            <v>2000</v>
          </cell>
          <cell r="J753" t="str">
            <v>KDQD1</v>
          </cell>
        </row>
        <row r="754">
          <cell r="A754" t="str">
            <v>LSTK100</v>
          </cell>
          <cell r="B754" t="str">
            <v>07.2204</v>
          </cell>
          <cell r="C754" t="str">
            <v>Lắp ống sắt bảo vệ cáp d&lt;100mm</v>
          </cell>
          <cell r="D754" t="str">
            <v>mét</v>
          </cell>
          <cell r="E754" t="str">
            <v>LS</v>
          </cell>
          <cell r="F754">
            <v>2000</v>
          </cell>
          <cell r="J754" t="str">
            <v>LSTK100</v>
          </cell>
        </row>
        <row r="755">
          <cell r="A755" t="str">
            <v>LSTK70</v>
          </cell>
          <cell r="B755" t="str">
            <v>07.2203</v>
          </cell>
          <cell r="C755" t="str">
            <v>Lắp ống sắt bảo vệ cáp d&lt;70mm</v>
          </cell>
          <cell r="D755" t="str">
            <v>mét</v>
          </cell>
          <cell r="E755" t="str">
            <v>LS</v>
          </cell>
          <cell r="F755">
            <v>2000</v>
          </cell>
          <cell r="J755" t="str">
            <v>LSTK70</v>
          </cell>
        </row>
        <row r="756">
          <cell r="A756" t="str">
            <v>LSTK50</v>
          </cell>
          <cell r="B756" t="str">
            <v>07.2202</v>
          </cell>
          <cell r="C756" t="str">
            <v>Lắp ống sắt bảo vệ cáp d&lt;50mm</v>
          </cell>
          <cell r="D756" t="str">
            <v>mét</v>
          </cell>
          <cell r="E756" t="str">
            <v>LS</v>
          </cell>
          <cell r="F756">
            <v>2000</v>
          </cell>
          <cell r="J756" t="str">
            <v>LSTK50</v>
          </cell>
        </row>
        <row r="757">
          <cell r="A757" t="str">
            <v>LSTK120d</v>
          </cell>
          <cell r="B757" t="str">
            <v>07.2301</v>
          </cell>
          <cell r="C757" t="str">
            <v>Lắp ống sắt bảo vệ cáp qua đường d&lt;120mm</v>
          </cell>
          <cell r="D757" t="str">
            <v>mét</v>
          </cell>
          <cell r="E757" t="str">
            <v>LS</v>
          </cell>
          <cell r="F757">
            <v>2000</v>
          </cell>
          <cell r="J757" t="str">
            <v>LSTK120d</v>
          </cell>
        </row>
        <row r="758">
          <cell r="A758" t="str">
            <v>LSTK220d</v>
          </cell>
          <cell r="B758" t="str">
            <v>07.2302</v>
          </cell>
          <cell r="C758" t="str">
            <v>Lắp ống sắt bảo vệ cáp qua đường d&lt;220mm</v>
          </cell>
          <cell r="D758" t="str">
            <v>mét</v>
          </cell>
          <cell r="E758" t="str">
            <v>LS</v>
          </cell>
          <cell r="F758">
            <v>2000</v>
          </cell>
          <cell r="J758" t="str">
            <v>LSTK220d</v>
          </cell>
        </row>
        <row r="759">
          <cell r="A759" t="str">
            <v>LPVC42CL</v>
          </cell>
          <cell r="B759" t="str">
            <v>07,2403</v>
          </cell>
          <cell r="C759" t="str">
            <v>Lắp ống nhựa PVC D42</v>
          </cell>
          <cell r="D759" t="str">
            <v>mét</v>
          </cell>
          <cell r="E759" t="str">
            <v>LP</v>
          </cell>
          <cell r="F759">
            <v>2000</v>
          </cell>
          <cell r="J759" t="str">
            <v>LPVC42CL</v>
          </cell>
        </row>
        <row r="760">
          <cell r="A760" t="str">
            <v>LPVC60CL</v>
          </cell>
          <cell r="B760" t="str">
            <v>07,2404</v>
          </cell>
          <cell r="C760" t="str">
            <v>Lắp ống nhựa PVC D60</v>
          </cell>
          <cell r="D760" t="str">
            <v>mét</v>
          </cell>
          <cell r="E760" t="str">
            <v>LP</v>
          </cell>
          <cell r="F760">
            <v>2000</v>
          </cell>
          <cell r="J760" t="str">
            <v>LPVC60CL</v>
          </cell>
        </row>
        <row r="761">
          <cell r="A761" t="str">
            <v>LPVC90CL</v>
          </cell>
          <cell r="B761" t="str">
            <v>07.2415</v>
          </cell>
          <cell r="C761" t="str">
            <v>Lắp ống nhựa PVC D90</v>
          </cell>
          <cell r="D761" t="str">
            <v>mét</v>
          </cell>
          <cell r="E761" t="str">
            <v>LP</v>
          </cell>
          <cell r="F761">
            <v>2000</v>
          </cell>
          <cell r="J761" t="str">
            <v>LPVC90CL</v>
          </cell>
        </row>
        <row r="762">
          <cell r="A762" t="str">
            <v>LPVC114CL</v>
          </cell>
          <cell r="B762" t="str">
            <v>07,2407</v>
          </cell>
          <cell r="C762" t="str">
            <v>Lắp ống nhựa PVC D114</v>
          </cell>
          <cell r="D762" t="str">
            <v>mét</v>
          </cell>
          <cell r="E762" t="str">
            <v>LP</v>
          </cell>
          <cell r="F762">
            <v>2000</v>
          </cell>
          <cell r="J762" t="str">
            <v>LPVC114CL</v>
          </cell>
        </row>
        <row r="763">
          <cell r="A763" t="str">
            <v>LPVC140CL</v>
          </cell>
          <cell r="B763" t="str">
            <v>07,2403</v>
          </cell>
          <cell r="C763" t="str">
            <v>Lắp ống nhựa PVC D140</v>
          </cell>
          <cell r="D763" t="str">
            <v>mét</v>
          </cell>
          <cell r="E763" t="str">
            <v>LP</v>
          </cell>
          <cell r="F763">
            <v>2000</v>
          </cell>
          <cell r="J763" t="str">
            <v>LPVC140CL</v>
          </cell>
        </row>
        <row r="764">
          <cell r="A764" t="str">
            <v>LPVC</v>
          </cell>
          <cell r="B764" t="str">
            <v>04.8103</v>
          </cell>
          <cell r="C764" t="str">
            <v xml:space="preserve">Lắp ống PVC </v>
          </cell>
          <cell r="D764" t="str">
            <v>mét</v>
          </cell>
          <cell r="E764" t="str">
            <v>LP</v>
          </cell>
          <cell r="F764">
            <v>2000</v>
          </cell>
          <cell r="J764" t="str">
            <v>LPVC</v>
          </cell>
        </row>
        <row r="765">
          <cell r="A765" t="str">
            <v>KCN1kg</v>
          </cell>
          <cell r="B765" t="str">
            <v>07.3401</v>
          </cell>
          <cell r="C765" t="str">
            <v>Lắp cáp trong ống bảo vệ loại &lt;=1kg</v>
          </cell>
          <cell r="D765" t="str">
            <v>mét</v>
          </cell>
          <cell r="E765" t="str">
            <v>KC</v>
          </cell>
          <cell r="F765">
            <v>2000</v>
          </cell>
          <cell r="J765" t="str">
            <v>KCN1kg</v>
          </cell>
        </row>
        <row r="766">
          <cell r="A766" t="str">
            <v>KCN2kg</v>
          </cell>
          <cell r="B766" t="str">
            <v>07.3402</v>
          </cell>
          <cell r="C766" t="str">
            <v>Lắp cáp trong ống bảo vệ loại &lt;=2kg</v>
          </cell>
          <cell r="D766" t="str">
            <v>mét</v>
          </cell>
          <cell r="E766" t="str">
            <v>KC</v>
          </cell>
          <cell r="F766">
            <v>2000</v>
          </cell>
          <cell r="J766" t="str">
            <v>KCN2kg</v>
          </cell>
        </row>
        <row r="767">
          <cell r="A767" t="str">
            <v>KCN3kg</v>
          </cell>
          <cell r="B767" t="str">
            <v>07.3403</v>
          </cell>
          <cell r="C767" t="str">
            <v>Lắp cáp trong ống bảo vệ loại &lt;=3kg</v>
          </cell>
          <cell r="D767" t="str">
            <v>mét</v>
          </cell>
          <cell r="E767" t="str">
            <v>KC</v>
          </cell>
          <cell r="F767">
            <v>2000</v>
          </cell>
          <cell r="J767" t="str">
            <v>KCN3kg</v>
          </cell>
        </row>
        <row r="768">
          <cell r="A768" t="str">
            <v>KCN4kg</v>
          </cell>
          <cell r="B768" t="str">
            <v>07.3404</v>
          </cell>
          <cell r="C768" t="str">
            <v>Lắp cáp trong ống bảo vệ loại &lt;=4.5kg</v>
          </cell>
          <cell r="D768" t="str">
            <v>mét</v>
          </cell>
          <cell r="E768" t="str">
            <v>KC</v>
          </cell>
          <cell r="F768">
            <v>2000</v>
          </cell>
          <cell r="J768" t="str">
            <v>KCN4kg</v>
          </cell>
        </row>
        <row r="769">
          <cell r="A769" t="str">
            <v>KCN6kg</v>
          </cell>
          <cell r="B769" t="str">
            <v>07.3405</v>
          </cell>
          <cell r="C769" t="str">
            <v>Lắp cáp trong ống bảo vệ loại &lt;=6kg</v>
          </cell>
          <cell r="D769" t="str">
            <v>mét</v>
          </cell>
          <cell r="E769" t="str">
            <v>KC</v>
          </cell>
          <cell r="F769">
            <v>2000</v>
          </cell>
          <cell r="J769" t="str">
            <v>KCN6kg</v>
          </cell>
        </row>
        <row r="770">
          <cell r="A770" t="str">
            <v>KCN7kg</v>
          </cell>
          <cell r="B770" t="str">
            <v>07.3406</v>
          </cell>
          <cell r="C770" t="str">
            <v>Lắp cáp trong ống bảo vệ loại &lt;=7.5kg</v>
          </cell>
          <cell r="D770" t="str">
            <v>mét</v>
          </cell>
          <cell r="E770" t="str">
            <v>KC</v>
          </cell>
          <cell r="F770">
            <v>2000</v>
          </cell>
          <cell r="J770" t="str">
            <v>KCN7kg</v>
          </cell>
        </row>
        <row r="771">
          <cell r="A771" t="str">
            <v>KCN9kg</v>
          </cell>
          <cell r="B771" t="str">
            <v>07.3407</v>
          </cell>
          <cell r="C771" t="str">
            <v>Lắp cáp trong ống bảo vệ loại &lt;=9kg</v>
          </cell>
          <cell r="D771" t="str">
            <v>mét</v>
          </cell>
          <cell r="E771" t="str">
            <v>KC</v>
          </cell>
          <cell r="F771">
            <v>2000</v>
          </cell>
          <cell r="J771" t="str">
            <v>KCN9kg</v>
          </cell>
        </row>
        <row r="772">
          <cell r="A772" t="str">
            <v>KCN10kg</v>
          </cell>
          <cell r="B772" t="str">
            <v>07.3408</v>
          </cell>
          <cell r="C772" t="str">
            <v>Lắp cáp trong ống bảo vệ loại &lt;=10.5kg</v>
          </cell>
          <cell r="D772" t="str">
            <v>mét</v>
          </cell>
          <cell r="E772" t="str">
            <v>KC</v>
          </cell>
          <cell r="F772">
            <v>2000</v>
          </cell>
          <cell r="J772" t="str">
            <v>KCN10kg</v>
          </cell>
        </row>
        <row r="773">
          <cell r="A773" t="str">
            <v>KCN12kg</v>
          </cell>
          <cell r="B773" t="str">
            <v>07.3409</v>
          </cell>
          <cell r="C773" t="str">
            <v>Lắp cáp trong ống bảo vệ loại &lt;=12kg</v>
          </cell>
          <cell r="D773" t="str">
            <v>mét</v>
          </cell>
          <cell r="E773" t="str">
            <v>KC</v>
          </cell>
          <cell r="F773">
            <v>2000</v>
          </cell>
          <cell r="J773" t="str">
            <v>KCN12kg</v>
          </cell>
        </row>
        <row r="774">
          <cell r="A774" t="str">
            <v>KCNT1kg</v>
          </cell>
          <cell r="B774" t="str">
            <v>03.1401</v>
          </cell>
          <cell r="C774" t="str">
            <v>Lắp cáp trong ống bảo vệ trong TBA loại &lt;=1kg</v>
          </cell>
          <cell r="D774" t="str">
            <v>mét</v>
          </cell>
          <cell r="E774" t="str">
            <v>KC</v>
          </cell>
          <cell r="F774">
            <v>2000</v>
          </cell>
          <cell r="J774" t="str">
            <v>KCNT1kg</v>
          </cell>
        </row>
        <row r="775">
          <cell r="A775" t="str">
            <v>KCNT2kg</v>
          </cell>
          <cell r="B775" t="str">
            <v>03.1402</v>
          </cell>
          <cell r="C775" t="str">
            <v>Lắp cáp trong ống bảo vệ trong TBA loại &lt;=2kg</v>
          </cell>
          <cell r="D775" t="str">
            <v>mét</v>
          </cell>
          <cell r="E775" t="str">
            <v>KC</v>
          </cell>
          <cell r="F775">
            <v>2000</v>
          </cell>
          <cell r="J775" t="str">
            <v>KCNT2kg</v>
          </cell>
        </row>
        <row r="776">
          <cell r="A776" t="str">
            <v>KCNT3kg</v>
          </cell>
          <cell r="B776" t="str">
            <v>03.1403</v>
          </cell>
          <cell r="C776" t="str">
            <v>Lắp cáp trong ống bảo vệ trong TBA loại &lt;=3kg</v>
          </cell>
          <cell r="D776" t="str">
            <v>mét</v>
          </cell>
          <cell r="E776" t="str">
            <v>KC</v>
          </cell>
          <cell r="F776">
            <v>2000</v>
          </cell>
          <cell r="J776" t="str">
            <v>KCNT3kg</v>
          </cell>
        </row>
        <row r="777">
          <cell r="A777" t="str">
            <v>KCNT4kg</v>
          </cell>
          <cell r="B777" t="str">
            <v>03.1404</v>
          </cell>
          <cell r="C777" t="str">
            <v>Lắp cáp trong ống bảo vệ trong TBA loại &lt;=4.5kg</v>
          </cell>
          <cell r="D777" t="str">
            <v>mét</v>
          </cell>
          <cell r="E777" t="str">
            <v>KC</v>
          </cell>
          <cell r="F777">
            <v>2000</v>
          </cell>
          <cell r="J777" t="str">
            <v>KCNT4kg</v>
          </cell>
        </row>
        <row r="778">
          <cell r="A778" t="str">
            <v>KCNT6kg</v>
          </cell>
          <cell r="B778" t="str">
            <v>03.1405</v>
          </cell>
          <cell r="C778" t="str">
            <v>Lắp cáp trong ống bảo vệ trong TBA loại &lt;=6kg</v>
          </cell>
          <cell r="D778" t="str">
            <v>mét</v>
          </cell>
          <cell r="E778" t="str">
            <v>KC</v>
          </cell>
          <cell r="F778">
            <v>2000</v>
          </cell>
          <cell r="J778" t="str">
            <v>KCNT6kg</v>
          </cell>
        </row>
        <row r="779">
          <cell r="A779" t="str">
            <v>KCNT7kg</v>
          </cell>
          <cell r="B779" t="str">
            <v>03.1406</v>
          </cell>
          <cell r="C779" t="str">
            <v>Lắp cáp trong ống bảo vệ trong TBA loại &lt;=7.5kg</v>
          </cell>
          <cell r="D779" t="str">
            <v>mét</v>
          </cell>
          <cell r="E779" t="str">
            <v>KC</v>
          </cell>
          <cell r="F779">
            <v>2000</v>
          </cell>
          <cell r="J779" t="str">
            <v>KCNT7kg</v>
          </cell>
        </row>
        <row r="780">
          <cell r="A780" t="str">
            <v>KCNT9kg</v>
          </cell>
          <cell r="B780" t="str">
            <v>03.1407</v>
          </cell>
          <cell r="C780" t="str">
            <v>Lắp cáp trong ống bảo vệ trong TBA loại &lt;=9kg</v>
          </cell>
          <cell r="D780" t="str">
            <v>mét</v>
          </cell>
          <cell r="E780" t="str">
            <v>KC</v>
          </cell>
          <cell r="F780">
            <v>2000</v>
          </cell>
          <cell r="J780" t="str">
            <v>KCNT9kg</v>
          </cell>
        </row>
        <row r="781">
          <cell r="A781" t="str">
            <v>LSD</v>
          </cell>
          <cell r="B781" t="str">
            <v>06.1115</v>
          </cell>
          <cell r="C781" t="str">
            <v>Lắp sứ đứng 24KV</v>
          </cell>
          <cell r="D781" t="str">
            <v>bộ</v>
          </cell>
          <cell r="E781" t="str">
            <v>LS</v>
          </cell>
          <cell r="F781">
            <v>2000</v>
          </cell>
          <cell r="J781" t="str">
            <v>LSD</v>
          </cell>
        </row>
        <row r="782">
          <cell r="A782" t="str">
            <v>LSD_T</v>
          </cell>
          <cell r="B782" t="str">
            <v>06.1115</v>
          </cell>
          <cell r="C782" t="str">
            <v>Tháo sứ đứng 24KV</v>
          </cell>
          <cell r="D782" t="str">
            <v>bộ</v>
          </cell>
          <cell r="E782" t="str">
            <v>LS</v>
          </cell>
          <cell r="F782">
            <v>2000</v>
          </cell>
          <cell r="J782" t="str">
            <v>LSD_T</v>
          </cell>
        </row>
        <row r="783">
          <cell r="A783" t="str">
            <v>lsd35</v>
          </cell>
          <cell r="B783" t="str">
            <v>06.1116</v>
          </cell>
          <cell r="C783" t="str">
            <v>Lắp sứ đứng 35KV</v>
          </cell>
          <cell r="D783" t="str">
            <v>bộ</v>
          </cell>
          <cell r="E783" t="str">
            <v>ls</v>
          </cell>
          <cell r="F783">
            <v>2000</v>
          </cell>
          <cell r="J783" t="str">
            <v>lsd35</v>
          </cell>
        </row>
        <row r="784">
          <cell r="A784" t="str">
            <v>LCHSD</v>
          </cell>
          <cell r="B784" t="str">
            <v>06.1410</v>
          </cell>
          <cell r="C784" t="str">
            <v>Lắp chuỗi sứ đỡ 2 bát/chuỗi</v>
          </cell>
          <cell r="D784" t="str">
            <v>chuỗi</v>
          </cell>
          <cell r="E784" t="str">
            <v>LC</v>
          </cell>
          <cell r="F784">
            <v>2000</v>
          </cell>
          <cell r="J784" t="str">
            <v>LCHSD</v>
          </cell>
        </row>
        <row r="785">
          <cell r="A785" t="str">
            <v>LCHSN</v>
          </cell>
          <cell r="B785" t="str">
            <v>06.1511</v>
          </cell>
          <cell r="C785" t="str">
            <v>Lắp chuỗi sứ néo 2 bát/chuỗi</v>
          </cell>
          <cell r="D785" t="str">
            <v>chuỗi</v>
          </cell>
          <cell r="E785" t="str">
            <v>LC</v>
          </cell>
          <cell r="F785">
            <v>2000</v>
          </cell>
          <cell r="J785" t="str">
            <v>LCHSN</v>
          </cell>
        </row>
        <row r="786">
          <cell r="A786" t="str">
            <v>LCHSNply</v>
          </cell>
          <cell r="B786" t="str">
            <v>06.2201</v>
          </cell>
          <cell r="C786" t="str">
            <v>Lắp chuỗi sứ néo Polymer</v>
          </cell>
          <cell r="D786" t="str">
            <v>chuỗi</v>
          </cell>
          <cell r="E786" t="str">
            <v>LC</v>
          </cell>
          <cell r="F786">
            <v>2000</v>
          </cell>
          <cell r="J786" t="str">
            <v>LCHSNply</v>
          </cell>
        </row>
        <row r="787">
          <cell r="A787" t="str">
            <v>LCHSN3</v>
          </cell>
          <cell r="B787" t="str">
            <v>06.1521</v>
          </cell>
          <cell r="C787" t="str">
            <v>Lắp chuỗi sứ néo 3 bát/chuỗi</v>
          </cell>
          <cell r="D787" t="str">
            <v>chuỗi</v>
          </cell>
          <cell r="E787" t="str">
            <v>LC</v>
          </cell>
          <cell r="F787">
            <v>2000</v>
          </cell>
          <cell r="J787" t="str">
            <v>LCHSN3</v>
          </cell>
        </row>
        <row r="788">
          <cell r="A788" t="str">
            <v>LSOC</v>
          </cell>
          <cell r="B788" t="str">
            <v>06.1211</v>
          </cell>
          <cell r="C788" t="str">
            <v>Lắp rack sứ + sứ ống chỉ</v>
          </cell>
          <cell r="D788" t="str">
            <v>bộ</v>
          </cell>
          <cell r="E788" t="str">
            <v>LS</v>
          </cell>
          <cell r="F788">
            <v>2000</v>
          </cell>
          <cell r="J788" t="str">
            <v>LSOC</v>
          </cell>
        </row>
        <row r="789">
          <cell r="A789" t="str">
            <v>LR2</v>
          </cell>
          <cell r="B789" t="str">
            <v>06.1213</v>
          </cell>
          <cell r="C789" t="str">
            <v>Lắp rack 2 sứ + sứ ống chỉ</v>
          </cell>
          <cell r="D789" t="str">
            <v>bộ</v>
          </cell>
          <cell r="E789" t="str">
            <v>LR</v>
          </cell>
          <cell r="F789">
            <v>2000</v>
          </cell>
          <cell r="J789" t="str">
            <v>LR2</v>
          </cell>
        </row>
        <row r="790">
          <cell r="A790" t="str">
            <v>LR3</v>
          </cell>
          <cell r="B790" t="str">
            <v>06.1214</v>
          </cell>
          <cell r="C790" t="str">
            <v>Lắp rack 3 sứ + sứ ống chỉ</v>
          </cell>
          <cell r="D790" t="str">
            <v>bộ</v>
          </cell>
          <cell r="E790" t="str">
            <v>LR</v>
          </cell>
          <cell r="F790">
            <v>2000</v>
          </cell>
          <cell r="J790" t="str">
            <v>LR3</v>
          </cell>
        </row>
        <row r="791">
          <cell r="A791" t="str">
            <v>LR4</v>
          </cell>
          <cell r="B791" t="str">
            <v>06.1215</v>
          </cell>
          <cell r="C791" t="str">
            <v>Lắp rack 4 sứ + sứ ống chỉ</v>
          </cell>
          <cell r="D791" t="str">
            <v>bộ</v>
          </cell>
          <cell r="E791" t="str">
            <v>LR</v>
          </cell>
          <cell r="F791">
            <v>2000</v>
          </cell>
          <cell r="J791" t="str">
            <v>LR4</v>
          </cell>
        </row>
        <row r="792">
          <cell r="A792" t="str">
            <v>LTRUHL-I</v>
          </cell>
          <cell r="B792" t="str">
            <v>HL16</v>
          </cell>
          <cell r="C792" t="str">
            <v xml:space="preserve">Dựng trụ đỡ đường dây 3 pha </v>
          </cell>
          <cell r="D792" t="str">
            <v>trụ</v>
          </cell>
          <cell r="E792" t="str">
            <v>LT</v>
          </cell>
          <cell r="F792">
            <v>2000</v>
          </cell>
          <cell r="J792" t="str">
            <v>LTRUHL-I</v>
          </cell>
        </row>
        <row r="793">
          <cell r="A793" t="str">
            <v>LSDHL-DX</v>
          </cell>
          <cell r="B793" t="str">
            <v>HL02</v>
          </cell>
          <cell r="C793" t="str">
            <v>Lắp sứ đứng đường dây 3 pha xà đối xứng</v>
          </cell>
          <cell r="D793" t="str">
            <v>bộ</v>
          </cell>
          <cell r="E793" t="str">
            <v>LS</v>
          </cell>
          <cell r="F793">
            <v>2000</v>
          </cell>
          <cell r="J793" t="str">
            <v>LSDHL-DX</v>
          </cell>
        </row>
        <row r="794">
          <cell r="A794" t="str">
            <v>LCHSNplyHL</v>
          </cell>
          <cell r="B794" t="str">
            <v>HL05</v>
          </cell>
          <cell r="C794" t="str">
            <v>Lắp chuỗi sứ néo Polymer đường dây 3 pha</v>
          </cell>
          <cell r="D794" t="str">
            <v>bộ</v>
          </cell>
          <cell r="E794" t="str">
            <v>LC</v>
          </cell>
          <cell r="F794">
            <v>2000</v>
          </cell>
          <cell r="J794" t="str">
            <v>LCHSNplyHL</v>
          </cell>
        </row>
        <row r="795">
          <cell r="A795" t="str">
            <v>DN CL</v>
          </cell>
          <cell r="B795" t="str">
            <v>HL07</v>
          </cell>
          <cell r="C795" t="str">
            <v>Đấu cò lèo đường dây 3 pha</v>
          </cell>
          <cell r="D795" t="str">
            <v>cò</v>
          </cell>
          <cell r="E795" t="str">
            <v>DN</v>
          </cell>
          <cell r="F795">
            <v>2000</v>
          </cell>
          <cell r="J795" t="str">
            <v>DN CL</v>
          </cell>
        </row>
        <row r="796">
          <cell r="A796" t="str">
            <v>LXHL</v>
          </cell>
          <cell r="B796" t="str">
            <v>HL13</v>
          </cell>
          <cell r="C796" t="str">
            <v>Lắp xà</v>
          </cell>
          <cell r="D796" t="str">
            <v>bộ</v>
          </cell>
          <cell r="E796" t="str">
            <v>LX</v>
          </cell>
          <cell r="F796">
            <v>2000</v>
          </cell>
          <cell r="J796" t="str">
            <v>LXHL</v>
          </cell>
        </row>
        <row r="797">
          <cell r="A797" t="str">
            <v>LSDHL-V</v>
          </cell>
          <cell r="B797" t="str">
            <v>HL03</v>
          </cell>
          <cell r="C797" t="str">
            <v>Lắp sứ đứng đường dây 3 pha xà vectical</v>
          </cell>
          <cell r="D797" t="str">
            <v>bộ</v>
          </cell>
          <cell r="E797" t="str">
            <v>LS</v>
          </cell>
          <cell r="F797">
            <v>2000</v>
          </cell>
          <cell r="J797" t="str">
            <v>LSDHL-V</v>
          </cell>
        </row>
        <row r="798">
          <cell r="A798" t="str">
            <v>LFCOHL</v>
          </cell>
          <cell r="B798" t="str">
            <v>HL09</v>
          </cell>
          <cell r="C798" t="str">
            <v>Lắp FCO, LBFCO đường dây 3 pha</v>
          </cell>
          <cell r="D798" t="str">
            <v>bộ</v>
          </cell>
          <cell r="E798" t="str">
            <v>LF</v>
          </cell>
          <cell r="F798">
            <v>2000</v>
          </cell>
          <cell r="J798" t="str">
            <v>LFCOHL</v>
          </cell>
        </row>
        <row r="799">
          <cell r="A799" t="str">
            <v>LLAHL</v>
          </cell>
          <cell r="B799" t="str">
            <v>HL09</v>
          </cell>
          <cell r="C799" t="str">
            <v>Lắp LA</v>
          </cell>
          <cell r="D799" t="str">
            <v>cái</v>
          </cell>
          <cell r="E799" t="str">
            <v>LL</v>
          </cell>
          <cell r="F799">
            <v>2000</v>
          </cell>
          <cell r="J799" t="str">
            <v>LLAHL</v>
          </cell>
        </row>
        <row r="800">
          <cell r="A800" t="str">
            <v>LBNH</v>
          </cell>
          <cell r="B800" t="str">
            <v>06.2070</v>
          </cell>
          <cell r="C800" t="str">
            <v>Sơn biển số- bảng nguy hiểm</v>
          </cell>
          <cell r="D800" t="str">
            <v>cái</v>
          </cell>
          <cell r="E800" t="str">
            <v>LB</v>
          </cell>
          <cell r="F800">
            <v>2000</v>
          </cell>
          <cell r="J800" t="str">
            <v>LBNH</v>
          </cell>
        </row>
        <row r="801">
          <cell r="A801" t="str">
            <v>LcapdongTB95</v>
          </cell>
          <cell r="B801" t="str">
            <v>04.4201</v>
          </cell>
          <cell r="C801" t="str">
            <v>Lắp cáp đồng xuống thiết bị D ≤ 95mm2</v>
          </cell>
          <cell r="D801" t="str">
            <v>m</v>
          </cell>
          <cell r="E801" t="str">
            <v>Lc</v>
          </cell>
          <cell r="F801">
            <v>2000</v>
          </cell>
          <cell r="J801" t="str">
            <v>LcapdongTB95</v>
          </cell>
        </row>
        <row r="802">
          <cell r="A802" t="str">
            <v>LcapdongTB150</v>
          </cell>
          <cell r="B802" t="str">
            <v>04.4202</v>
          </cell>
          <cell r="C802" t="str">
            <v>Lắp cáp đồng xuống thiết bị D ≤ 150mm2</v>
          </cell>
          <cell r="D802" t="str">
            <v>m</v>
          </cell>
          <cell r="E802" t="str">
            <v>Lc</v>
          </cell>
          <cell r="F802">
            <v>2000</v>
          </cell>
          <cell r="J802" t="str">
            <v>LcapdongTB150</v>
          </cell>
        </row>
        <row r="803">
          <cell r="A803" t="str">
            <v>LcapdongTB240</v>
          </cell>
          <cell r="B803" t="str">
            <v>04.4203</v>
          </cell>
          <cell r="C803" t="str">
            <v>Lắp cáp đồng xuống thiết bị D &gt; 150mm2</v>
          </cell>
          <cell r="D803" t="str">
            <v>m</v>
          </cell>
          <cell r="E803" t="str">
            <v>Lc</v>
          </cell>
          <cell r="F803">
            <v>2000</v>
          </cell>
          <cell r="J803" t="str">
            <v>LcapdongTB240</v>
          </cell>
        </row>
        <row r="804">
          <cell r="A804" t="str">
            <v>LFCO</v>
          </cell>
          <cell r="B804" t="str">
            <v>02.3505</v>
          </cell>
          <cell r="C804" t="str">
            <v>Lắp FCO 24KV</v>
          </cell>
          <cell r="D804" t="str">
            <v>cái</v>
          </cell>
          <cell r="E804" t="str">
            <v>LF</v>
          </cell>
          <cell r="F804">
            <v>2000</v>
          </cell>
          <cell r="J804" t="str">
            <v>LFCO</v>
          </cell>
        </row>
        <row r="805">
          <cell r="A805" t="str">
            <v>LLBFCO</v>
          </cell>
          <cell r="B805" t="str">
            <v>02.3505</v>
          </cell>
          <cell r="C805" t="str">
            <v>Lắp LBFCO 24KV</v>
          </cell>
          <cell r="D805" t="str">
            <v>cái</v>
          </cell>
          <cell r="E805" t="str">
            <v>LL</v>
          </cell>
          <cell r="F805">
            <v>2000</v>
          </cell>
          <cell r="J805" t="str">
            <v>LLBFCO</v>
          </cell>
        </row>
        <row r="806">
          <cell r="A806" t="str">
            <v>LGFCO</v>
          </cell>
          <cell r="B806" t="str">
            <v>06.2110</v>
          </cell>
          <cell r="C806" t="str">
            <v>Lắp giá đỡ FCO</v>
          </cell>
          <cell r="D806" t="str">
            <v>bộ</v>
          </cell>
          <cell r="E806" t="str">
            <v>LG</v>
          </cell>
          <cell r="F806">
            <v>2000</v>
          </cell>
          <cell r="J806" t="str">
            <v>LGFCO</v>
          </cell>
        </row>
        <row r="807">
          <cell r="A807" t="str">
            <v>PT</v>
          </cell>
          <cell r="B807" t="str">
            <v>01.1112</v>
          </cell>
          <cell r="C807" t="str">
            <v>Phát tuyến</v>
          </cell>
          <cell r="D807" t="str">
            <v>m2</v>
          </cell>
          <cell r="E807" t="str">
            <v>PT</v>
          </cell>
          <cell r="F807">
            <v>2000</v>
          </cell>
          <cell r="J807" t="str">
            <v>PT</v>
          </cell>
        </row>
        <row r="808">
          <cell r="A808" t="str">
            <v>PHABETONG</v>
          </cell>
          <cell r="B808" t="str">
            <v>07.1113</v>
          </cell>
          <cell r="C808" t="str">
            <v>Phá đường nhựa bằng thủ công</v>
          </cell>
          <cell r="D808" t="str">
            <v>m2</v>
          </cell>
          <cell r="E808" t="str">
            <v>PH</v>
          </cell>
          <cell r="F808">
            <v>2000</v>
          </cell>
          <cell r="J808" t="str">
            <v>PHABETONG</v>
          </cell>
        </row>
        <row r="809">
          <cell r="B809">
            <v>0</v>
          </cell>
          <cell r="C809">
            <v>0</v>
          </cell>
          <cell r="D809">
            <v>0</v>
          </cell>
          <cell r="E809" t="str">
            <v/>
          </cell>
          <cell r="J809">
            <v>0</v>
          </cell>
        </row>
        <row r="810">
          <cell r="B810">
            <v>0</v>
          </cell>
          <cell r="C810">
            <v>0</v>
          </cell>
          <cell r="D810">
            <v>0</v>
          </cell>
          <cell r="E810" t="str">
            <v/>
          </cell>
          <cell r="J810">
            <v>0</v>
          </cell>
        </row>
        <row r="811">
          <cell r="B811">
            <v>0</v>
          </cell>
          <cell r="C811">
            <v>0</v>
          </cell>
          <cell r="D811">
            <v>0</v>
          </cell>
          <cell r="E811" t="str">
            <v/>
          </cell>
          <cell r="J811">
            <v>0</v>
          </cell>
        </row>
        <row r="812">
          <cell r="A812">
            <v>0</v>
          </cell>
          <cell r="B812">
            <v>0</v>
          </cell>
          <cell r="C812">
            <v>0</v>
          </cell>
          <cell r="D812">
            <v>0</v>
          </cell>
          <cell r="E812" t="str">
            <v/>
          </cell>
          <cell r="J812">
            <v>0</v>
          </cell>
        </row>
        <row r="813">
          <cell r="A813" t="str">
            <v>Bảng kê đơn Giá trạm biến áp ( 66/1999/QĐ-BCN)</v>
          </cell>
          <cell r="B813">
            <v>0</v>
          </cell>
          <cell r="C813">
            <v>0</v>
          </cell>
          <cell r="D813">
            <v>0</v>
          </cell>
          <cell r="E813" t="str">
            <v>Bả</v>
          </cell>
          <cell r="J813" t="str">
            <v>Bảng kê đơn Giá trạm biến áp ( 66/1999/QĐ-BCN)</v>
          </cell>
        </row>
        <row r="814">
          <cell r="A814">
            <v>0</v>
          </cell>
          <cell r="B814">
            <v>0</v>
          </cell>
          <cell r="C814">
            <v>0</v>
          </cell>
          <cell r="D814">
            <v>0</v>
          </cell>
          <cell r="E814" t="str">
            <v/>
          </cell>
          <cell r="J814">
            <v>0</v>
          </cell>
        </row>
        <row r="815">
          <cell r="A815" t="str">
            <v>Mã</v>
          </cell>
          <cell r="B815" t="str">
            <v>MHĐG</v>
          </cell>
          <cell r="C815" t="str">
            <v>Công việc</v>
          </cell>
          <cell r="D815" t="str">
            <v>Đơn vị</v>
          </cell>
          <cell r="E815" t="str">
            <v>Mã</v>
          </cell>
          <cell r="J815" t="str">
            <v>Mã</v>
          </cell>
        </row>
        <row r="816">
          <cell r="A816">
            <v>1</v>
          </cell>
          <cell r="B816">
            <v>2</v>
          </cell>
          <cell r="C816">
            <v>3</v>
          </cell>
          <cell r="D816">
            <v>4</v>
          </cell>
          <cell r="E816" t="str">
            <v>1</v>
          </cell>
          <cell r="J816">
            <v>1</v>
          </cell>
        </row>
        <row r="817">
          <cell r="A817" t="str">
            <v>TR15</v>
          </cell>
          <cell r="B817" t="str">
            <v>01.1161</v>
          </cell>
          <cell r="C817" t="str">
            <v>Máy biến áp 8,6(12,7)/0,22- 0,44kV  15kVA</v>
          </cell>
          <cell r="D817" t="str">
            <v>máy</v>
          </cell>
          <cell r="E817" t="str">
            <v>TR</v>
          </cell>
          <cell r="F817">
            <v>1</v>
          </cell>
          <cell r="G817" t="str">
            <v>x</v>
          </cell>
          <cell r="J817" t="str">
            <v>TR15</v>
          </cell>
        </row>
        <row r="818">
          <cell r="A818" t="str">
            <v>TR25</v>
          </cell>
          <cell r="B818" t="str">
            <v>01.1161</v>
          </cell>
          <cell r="C818" t="str">
            <v>Máy biến áp 8,6(12,7)/0,22- 0,44kV  25kVA</v>
          </cell>
          <cell r="D818" t="str">
            <v>máy</v>
          </cell>
          <cell r="E818" t="str">
            <v>TR</v>
          </cell>
          <cell r="F818">
            <v>1</v>
          </cell>
          <cell r="G818" t="str">
            <v>x</v>
          </cell>
          <cell r="J818" t="str">
            <v>TR25</v>
          </cell>
        </row>
        <row r="819">
          <cell r="A819" t="str">
            <v>TR37</v>
          </cell>
          <cell r="B819" t="str">
            <v>01.1162</v>
          </cell>
          <cell r="C819" t="str">
            <v>Máy biến áp 8,6(12,7)/0,22-0,44kV- 37,5kVA</v>
          </cell>
          <cell r="D819" t="str">
            <v>máy</v>
          </cell>
          <cell r="E819" t="str">
            <v>TR</v>
          </cell>
          <cell r="F819">
            <v>1</v>
          </cell>
          <cell r="G819" t="str">
            <v>x</v>
          </cell>
          <cell r="J819" t="str">
            <v>TR37</v>
          </cell>
        </row>
        <row r="820">
          <cell r="A820" t="str">
            <v>TR50</v>
          </cell>
          <cell r="B820" t="str">
            <v>01.1162</v>
          </cell>
          <cell r="C820" t="str">
            <v>Máy biến áp 8,6(12,7)/0,22-0,44kV- 50kVA</v>
          </cell>
          <cell r="D820" t="str">
            <v>máy</v>
          </cell>
          <cell r="E820" t="str">
            <v>TR</v>
          </cell>
          <cell r="F820">
            <v>1</v>
          </cell>
          <cell r="G820" t="str">
            <v>x</v>
          </cell>
          <cell r="J820" t="str">
            <v>TR50</v>
          </cell>
        </row>
        <row r="821">
          <cell r="A821" t="str">
            <v>TR75</v>
          </cell>
          <cell r="B821" t="str">
            <v>01.1163</v>
          </cell>
          <cell r="C821" t="str">
            <v>Máy biến áp 8,6(12,7)/0,22-0,44kV- 75kVA</v>
          </cell>
          <cell r="D821" t="str">
            <v>máy</v>
          </cell>
          <cell r="E821" t="str">
            <v>TR</v>
          </cell>
          <cell r="F821">
            <v>1</v>
          </cell>
          <cell r="G821" t="str">
            <v>x</v>
          </cell>
          <cell r="J821" t="str">
            <v>TR75</v>
          </cell>
        </row>
        <row r="822">
          <cell r="A822" t="str">
            <v>T100</v>
          </cell>
          <cell r="B822" t="str">
            <v>01.1164</v>
          </cell>
          <cell r="C822" t="str">
            <v>Máy biến áp 8,6(12,7)/0,22-0,44kV- 100kVA</v>
          </cell>
          <cell r="D822" t="str">
            <v>máy</v>
          </cell>
          <cell r="E822" t="str">
            <v>T1</v>
          </cell>
          <cell r="F822">
            <v>1</v>
          </cell>
          <cell r="G822" t="str">
            <v>x</v>
          </cell>
          <cell r="J822" t="str">
            <v>T100</v>
          </cell>
        </row>
        <row r="823">
          <cell r="A823" t="str">
            <v>TR151</v>
          </cell>
          <cell r="B823" t="str">
            <v>01.1161</v>
          </cell>
          <cell r="C823" t="str">
            <v>Máy biến áp 12,7/0,22-0,44kV  15kVA</v>
          </cell>
          <cell r="D823" t="str">
            <v>máy</v>
          </cell>
          <cell r="E823" t="str">
            <v>TR</v>
          </cell>
          <cell r="F823">
            <v>1</v>
          </cell>
          <cell r="G823" t="str">
            <v>x</v>
          </cell>
          <cell r="J823" t="str">
            <v>TR151</v>
          </cell>
        </row>
        <row r="824">
          <cell r="A824" t="str">
            <v>TR251</v>
          </cell>
          <cell r="B824" t="str">
            <v>01.1161</v>
          </cell>
          <cell r="C824" t="str">
            <v>Máy biến áp 12,7/0,22-0,44kV  25kVA</v>
          </cell>
          <cell r="D824" t="str">
            <v>máy</v>
          </cell>
          <cell r="E824" t="str">
            <v>TR</v>
          </cell>
          <cell r="F824">
            <v>1</v>
          </cell>
          <cell r="G824" t="str">
            <v>x</v>
          </cell>
          <cell r="J824" t="str">
            <v>TR251</v>
          </cell>
        </row>
        <row r="825">
          <cell r="A825" t="str">
            <v>TR371</v>
          </cell>
          <cell r="B825" t="str">
            <v>01.1412</v>
          </cell>
          <cell r="C825" t="str">
            <v>Máy biến áp 12,7/0,22-0,44kV  37,5kVA</v>
          </cell>
          <cell r="D825" t="str">
            <v>máy</v>
          </cell>
          <cell r="E825" t="str">
            <v>TR</v>
          </cell>
          <cell r="F825">
            <v>1</v>
          </cell>
          <cell r="G825" t="str">
            <v>x</v>
          </cell>
          <cell r="J825" t="str">
            <v>TR371</v>
          </cell>
        </row>
        <row r="826">
          <cell r="A826" t="str">
            <v>TR501</v>
          </cell>
          <cell r="B826" t="str">
            <v>01.1162</v>
          </cell>
          <cell r="C826" t="str">
            <v>Máy biến áp 12,7/0,23-0,46kV 50kVA</v>
          </cell>
          <cell r="D826" t="str">
            <v>máy</v>
          </cell>
          <cell r="E826" t="str">
            <v>TR</v>
          </cell>
          <cell r="F826">
            <v>1</v>
          </cell>
          <cell r="G826" t="str">
            <v>x</v>
          </cell>
          <cell r="J826" t="str">
            <v>TR501</v>
          </cell>
        </row>
        <row r="827">
          <cell r="A827" t="str">
            <v>TR751</v>
          </cell>
          <cell r="B827" t="str">
            <v>01.1163</v>
          </cell>
          <cell r="C827" t="str">
            <v>Máy biến áp 12,7/0,23-0,46kV  75kVA</v>
          </cell>
          <cell r="D827" t="str">
            <v>máy</v>
          </cell>
          <cell r="E827" t="str">
            <v>TR</v>
          </cell>
          <cell r="F827">
            <v>1</v>
          </cell>
          <cell r="G827" t="str">
            <v>x</v>
          </cell>
          <cell r="J827" t="str">
            <v>TR751</v>
          </cell>
        </row>
        <row r="828">
          <cell r="A828" t="str">
            <v>T1001</v>
          </cell>
          <cell r="B828" t="str">
            <v>01.1164</v>
          </cell>
          <cell r="C828" t="str">
            <v>Máy biến áp 12,7/0,22-0,44kV  100kVA</v>
          </cell>
          <cell r="D828" t="str">
            <v>máy</v>
          </cell>
          <cell r="E828" t="str">
            <v>T1</v>
          </cell>
          <cell r="F828">
            <v>1</v>
          </cell>
          <cell r="G828" t="str">
            <v>x</v>
          </cell>
          <cell r="J828" t="str">
            <v>T1001</v>
          </cell>
        </row>
        <row r="829">
          <cell r="A829" t="str">
            <v>TR100</v>
          </cell>
          <cell r="B829" t="str">
            <v>01.1153</v>
          </cell>
          <cell r="C829" t="str">
            <v>Máy biến áp 15(22)/0,4kV- 100kVA</v>
          </cell>
          <cell r="D829" t="str">
            <v>máy</v>
          </cell>
          <cell r="E829" t="str">
            <v>TR</v>
          </cell>
          <cell r="F829">
            <v>1</v>
          </cell>
          <cell r="G829" t="str">
            <v>x</v>
          </cell>
          <cell r="J829" t="str">
            <v>TR100</v>
          </cell>
        </row>
        <row r="830">
          <cell r="A830" t="str">
            <v>TR160</v>
          </cell>
          <cell r="B830" t="str">
            <v>01.1154</v>
          </cell>
          <cell r="C830" t="str">
            <v>Máy biến áp 15(22)/0,4kV- 160kVA</v>
          </cell>
          <cell r="D830" t="str">
            <v>máy</v>
          </cell>
          <cell r="E830" t="str">
            <v>TR</v>
          </cell>
          <cell r="F830">
            <v>1</v>
          </cell>
          <cell r="G830" t="str">
            <v>x</v>
          </cell>
          <cell r="J830" t="str">
            <v>TR160</v>
          </cell>
        </row>
        <row r="831">
          <cell r="A831" t="str">
            <v>TR180</v>
          </cell>
          <cell r="B831" t="str">
            <v>01.1154</v>
          </cell>
          <cell r="C831" t="str">
            <v>Máy biến áp 15(22)/0,4kV- 180kVA</v>
          </cell>
          <cell r="D831" t="str">
            <v>máy</v>
          </cell>
          <cell r="E831" t="str">
            <v>TR</v>
          </cell>
          <cell r="F831">
            <v>1</v>
          </cell>
          <cell r="G831" t="str">
            <v>x</v>
          </cell>
          <cell r="J831" t="str">
            <v>TR180</v>
          </cell>
        </row>
        <row r="832">
          <cell r="A832" t="str">
            <v>TR250</v>
          </cell>
          <cell r="B832" t="str">
            <v>01.1155</v>
          </cell>
          <cell r="C832" t="str">
            <v>Máy biến áp 15(22)/0,4kV- 250kVA</v>
          </cell>
          <cell r="D832" t="str">
            <v>máy</v>
          </cell>
          <cell r="E832" t="str">
            <v>TR</v>
          </cell>
          <cell r="F832">
            <v>1</v>
          </cell>
          <cell r="G832" t="str">
            <v>x</v>
          </cell>
          <cell r="J832" t="str">
            <v>TR250</v>
          </cell>
        </row>
        <row r="833">
          <cell r="A833" t="str">
            <v>TR320</v>
          </cell>
          <cell r="B833" t="str">
            <v>01.1155</v>
          </cell>
          <cell r="C833" t="str">
            <v>Máy biến áp 15(22)/0,4kV- 320kVA</v>
          </cell>
          <cell r="D833" t="str">
            <v>máy</v>
          </cell>
          <cell r="E833" t="str">
            <v>TR</v>
          </cell>
          <cell r="F833">
            <v>1</v>
          </cell>
          <cell r="G833" t="str">
            <v>x</v>
          </cell>
          <cell r="J833" t="str">
            <v>TR320</v>
          </cell>
        </row>
        <row r="834">
          <cell r="A834" t="str">
            <v>TR400</v>
          </cell>
          <cell r="B834" t="str">
            <v>01.1155</v>
          </cell>
          <cell r="C834" t="str">
            <v>Máy biến áp 15(22)/0,4kV- 400kVA</v>
          </cell>
          <cell r="D834" t="str">
            <v>máy</v>
          </cell>
          <cell r="E834" t="str">
            <v>TR</v>
          </cell>
          <cell r="F834">
            <v>1</v>
          </cell>
          <cell r="G834" t="str">
            <v>x</v>
          </cell>
          <cell r="J834" t="str">
            <v>TR400</v>
          </cell>
        </row>
        <row r="835">
          <cell r="A835" t="str">
            <v>TR560</v>
          </cell>
          <cell r="B835" t="str">
            <v>01.1156</v>
          </cell>
          <cell r="C835" t="str">
            <v>Máy biến áp 15(22)/0,4kV- 560kVA</v>
          </cell>
          <cell r="D835" t="str">
            <v>máy</v>
          </cell>
          <cell r="E835" t="str">
            <v>TR</v>
          </cell>
          <cell r="F835">
            <v>1</v>
          </cell>
          <cell r="G835" t="str">
            <v>x</v>
          </cell>
          <cell r="J835" t="str">
            <v>TR560</v>
          </cell>
        </row>
        <row r="836">
          <cell r="A836" t="str">
            <v>TR630</v>
          </cell>
          <cell r="B836" t="str">
            <v>01.1156</v>
          </cell>
          <cell r="C836" t="str">
            <v>Máy biến áp 15(22)/0,4kV- 630kVA</v>
          </cell>
          <cell r="D836" t="str">
            <v>máy</v>
          </cell>
          <cell r="E836" t="str">
            <v>TR</v>
          </cell>
          <cell r="F836">
            <v>1</v>
          </cell>
          <cell r="G836" t="str">
            <v>x</v>
          </cell>
          <cell r="J836" t="str">
            <v>TR630</v>
          </cell>
        </row>
        <row r="837">
          <cell r="A837" t="str">
            <v>TR750</v>
          </cell>
          <cell r="B837" t="str">
            <v>01.1157</v>
          </cell>
          <cell r="C837" t="str">
            <v>Máy biến áp 15(22)/0,4kV- 750kVA</v>
          </cell>
          <cell r="D837" t="str">
            <v>máy</v>
          </cell>
          <cell r="E837" t="str">
            <v>TR</v>
          </cell>
          <cell r="F837">
            <v>1</v>
          </cell>
          <cell r="G837" t="str">
            <v>x</v>
          </cell>
          <cell r="J837" t="str">
            <v>TR750</v>
          </cell>
        </row>
        <row r="838">
          <cell r="A838" t="str">
            <v>TR1000</v>
          </cell>
          <cell r="B838" t="str">
            <v>01.1157</v>
          </cell>
          <cell r="C838" t="str">
            <v>Máy biến áp 15(22)/0,4kV- 1000kVA</v>
          </cell>
          <cell r="D838" t="str">
            <v>máy</v>
          </cell>
          <cell r="E838" t="str">
            <v>TR</v>
          </cell>
          <cell r="F838">
            <v>1</v>
          </cell>
          <cell r="G838" t="str">
            <v>x</v>
          </cell>
          <cell r="J838" t="str">
            <v>TR1000</v>
          </cell>
        </row>
        <row r="839">
          <cell r="A839" t="str">
            <v>TR1250</v>
          </cell>
          <cell r="B839" t="str">
            <v>01.1157</v>
          </cell>
          <cell r="C839" t="str">
            <v>Máy biến áp 15(22)/0,4kV- 1250kVA</v>
          </cell>
          <cell r="D839" t="str">
            <v>máy</v>
          </cell>
          <cell r="E839" t="str">
            <v>TR</v>
          </cell>
          <cell r="F839">
            <v>1</v>
          </cell>
          <cell r="G839" t="str">
            <v>x</v>
          </cell>
          <cell r="J839" t="str">
            <v>TR1250</v>
          </cell>
        </row>
        <row r="840">
          <cell r="A840" t="str">
            <v>TR1500</v>
          </cell>
          <cell r="B840" t="str">
            <v>01.1157</v>
          </cell>
          <cell r="C840" t="str">
            <v>Máy biến áp 15(22)/0,4kV- 1500kVA</v>
          </cell>
          <cell r="D840" t="str">
            <v>máy</v>
          </cell>
          <cell r="E840" t="str">
            <v>TR</v>
          </cell>
          <cell r="F840">
            <v>1</v>
          </cell>
          <cell r="G840" t="str">
            <v>x</v>
          </cell>
          <cell r="J840" t="str">
            <v>TR1500</v>
          </cell>
        </row>
        <row r="841">
          <cell r="A841" t="str">
            <v>TR1600</v>
          </cell>
          <cell r="B841" t="str">
            <v>01.1157</v>
          </cell>
          <cell r="C841" t="str">
            <v>Máy biến áp 15(22)/0,4kV- 1600kVA</v>
          </cell>
          <cell r="D841" t="str">
            <v>máy</v>
          </cell>
          <cell r="E841" t="str">
            <v>TR</v>
          </cell>
          <cell r="F841">
            <v>1</v>
          </cell>
          <cell r="G841" t="str">
            <v>x</v>
          </cell>
          <cell r="J841" t="str">
            <v>TR1600</v>
          </cell>
        </row>
        <row r="842">
          <cell r="A842" t="str">
            <v>TR2000</v>
          </cell>
          <cell r="B842" t="str">
            <v>01.1157</v>
          </cell>
          <cell r="C842" t="str">
            <v>Máy biến áp 15(22)/0,4kV- 2000kVA</v>
          </cell>
          <cell r="D842" t="str">
            <v>máy</v>
          </cell>
          <cell r="E842" t="str">
            <v>TR</v>
          </cell>
          <cell r="F842">
            <v>1</v>
          </cell>
          <cell r="G842" t="str">
            <v>x</v>
          </cell>
          <cell r="J842" t="str">
            <v>TR2000</v>
          </cell>
        </row>
        <row r="843">
          <cell r="A843" t="str">
            <v>TR2500</v>
          </cell>
          <cell r="B843" t="str">
            <v>01.1157</v>
          </cell>
          <cell r="C843" t="str">
            <v>Máy biến áp 15(22)/0,4kV- 2500kVA</v>
          </cell>
          <cell r="D843" t="str">
            <v>máy</v>
          </cell>
          <cell r="E843" t="str">
            <v>TR</v>
          </cell>
          <cell r="F843">
            <v>1</v>
          </cell>
          <cell r="G843" t="str">
            <v>x</v>
          </cell>
          <cell r="J843" t="str">
            <v>TR2500</v>
          </cell>
        </row>
        <row r="844">
          <cell r="A844" t="str">
            <v>TR3000</v>
          </cell>
          <cell r="B844" t="str">
            <v>01.1157</v>
          </cell>
          <cell r="C844" t="str">
            <v>Máy biến áp 15(22)/0,4kV- 3000kVA</v>
          </cell>
          <cell r="D844" t="str">
            <v>máy</v>
          </cell>
          <cell r="E844" t="str">
            <v>TR</v>
          </cell>
          <cell r="F844">
            <v>1</v>
          </cell>
          <cell r="G844" t="str">
            <v>x</v>
          </cell>
          <cell r="J844" t="str">
            <v>TR3000</v>
          </cell>
        </row>
        <row r="845">
          <cell r="A845" t="str">
            <v>TR4000</v>
          </cell>
          <cell r="B845" t="str">
            <v>01.1157</v>
          </cell>
          <cell r="C845" t="str">
            <v>Máy biến áp 15(22)/0,4kV- 4000kVA</v>
          </cell>
          <cell r="D845" t="str">
            <v>máy</v>
          </cell>
          <cell r="E845" t="str">
            <v>TR</v>
          </cell>
          <cell r="F845">
            <v>1</v>
          </cell>
          <cell r="G845" t="str">
            <v>x</v>
          </cell>
          <cell r="J845" t="str">
            <v>TR4000</v>
          </cell>
        </row>
        <row r="846">
          <cell r="A846" t="str">
            <v>TR1001</v>
          </cell>
          <cell r="B846" t="str">
            <v>01.1143</v>
          </cell>
          <cell r="C846" t="str">
            <v>MBA 1 PHA 12,7/0,22-0,44KV -100KVA ( TC Amorphous)</v>
          </cell>
          <cell r="D846" t="str">
            <v>máy</v>
          </cell>
          <cell r="E846" t="str">
            <v>TR</v>
          </cell>
          <cell r="F846">
            <v>1</v>
          </cell>
          <cell r="G846" t="str">
            <v>x</v>
          </cell>
          <cell r="J846" t="str">
            <v>TR1001</v>
          </cell>
        </row>
        <row r="847">
          <cell r="A847" t="str">
            <v>TR1601</v>
          </cell>
          <cell r="B847" t="str">
            <v>01.1144</v>
          </cell>
          <cell r="C847" t="str">
            <v>Máy biến áp 22/0,4kV  160kVA</v>
          </cell>
          <cell r="D847" t="str">
            <v>máy</v>
          </cell>
          <cell r="E847" t="str">
            <v>TR</v>
          </cell>
          <cell r="F847">
            <v>1</v>
          </cell>
          <cell r="G847" t="str">
            <v>x</v>
          </cell>
          <cell r="J847" t="str">
            <v>TR1601</v>
          </cell>
        </row>
        <row r="848">
          <cell r="A848" t="str">
            <v>TR1801</v>
          </cell>
          <cell r="B848" t="str">
            <v>01.1144</v>
          </cell>
          <cell r="C848" t="str">
            <v>Máy biến áp 22/0,4kV  180kVA</v>
          </cell>
          <cell r="D848" t="str">
            <v>máy</v>
          </cell>
          <cell r="E848" t="str">
            <v>TR</v>
          </cell>
          <cell r="F848">
            <v>1</v>
          </cell>
          <cell r="G848" t="str">
            <v>x</v>
          </cell>
          <cell r="J848" t="str">
            <v>TR1801</v>
          </cell>
        </row>
        <row r="849">
          <cell r="A849" t="str">
            <v>TR2501</v>
          </cell>
          <cell r="B849" t="str">
            <v>01.1415</v>
          </cell>
          <cell r="C849" t="str">
            <v>Máy biến áp 22/0,4kV- 250kVA</v>
          </cell>
          <cell r="D849" t="str">
            <v>máy</v>
          </cell>
          <cell r="E849" t="str">
            <v>TR</v>
          </cell>
          <cell r="F849">
            <v>1</v>
          </cell>
          <cell r="G849" t="str">
            <v>x</v>
          </cell>
          <cell r="J849" t="str">
            <v>TR2501</v>
          </cell>
        </row>
        <row r="850">
          <cell r="A850" t="str">
            <v>TR3201</v>
          </cell>
          <cell r="B850" t="str">
            <v>01.1145</v>
          </cell>
          <cell r="C850" t="str">
            <v>Máy biến áp 22/0,4kV- 320kVA</v>
          </cell>
          <cell r="D850" t="str">
            <v>máy</v>
          </cell>
          <cell r="E850" t="str">
            <v>TR</v>
          </cell>
          <cell r="F850">
            <v>1</v>
          </cell>
          <cell r="G850" t="str">
            <v>x</v>
          </cell>
          <cell r="J850" t="str">
            <v>TR3201</v>
          </cell>
        </row>
        <row r="851">
          <cell r="A851" t="str">
            <v>TR4001</v>
          </cell>
          <cell r="B851" t="str">
            <v>01.1146</v>
          </cell>
          <cell r="C851" t="str">
            <v>Máy biến áp 22/0,4kV- 400kVA</v>
          </cell>
          <cell r="D851" t="str">
            <v>máy</v>
          </cell>
          <cell r="E851" t="str">
            <v>TR</v>
          </cell>
          <cell r="F851">
            <v>1</v>
          </cell>
          <cell r="G851" t="str">
            <v>x</v>
          </cell>
          <cell r="J851" t="str">
            <v>TR4001</v>
          </cell>
        </row>
        <row r="852">
          <cell r="A852" t="str">
            <v>TR5601</v>
          </cell>
          <cell r="B852" t="str">
            <v>01.1146</v>
          </cell>
          <cell r="C852" t="str">
            <v>Máy biến áp 22/0,4kV- 560kVA</v>
          </cell>
          <cell r="D852" t="str">
            <v>máy</v>
          </cell>
          <cell r="E852" t="str">
            <v>TR</v>
          </cell>
          <cell r="F852">
            <v>1</v>
          </cell>
          <cell r="G852" t="str">
            <v>x</v>
          </cell>
          <cell r="J852" t="str">
            <v>TR5601</v>
          </cell>
        </row>
        <row r="853">
          <cell r="A853" t="str">
            <v>TR6301</v>
          </cell>
          <cell r="B853" t="str">
            <v>01.1146</v>
          </cell>
          <cell r="C853" t="str">
            <v>Máy biến áp 22/0,4kV- 630kVA</v>
          </cell>
          <cell r="D853" t="str">
            <v>máy</v>
          </cell>
          <cell r="E853" t="str">
            <v>TR</v>
          </cell>
          <cell r="F853">
            <v>1</v>
          </cell>
          <cell r="G853" t="str">
            <v>x</v>
          </cell>
          <cell r="J853" t="str">
            <v>TR6301</v>
          </cell>
        </row>
        <row r="854">
          <cell r="A854" t="str">
            <v>TR7501</v>
          </cell>
          <cell r="B854" t="str">
            <v>01.1147</v>
          </cell>
          <cell r="C854" t="str">
            <v>Máy biến áp 22/0,4kV- 750kVA</v>
          </cell>
          <cell r="D854" t="str">
            <v>máy</v>
          </cell>
          <cell r="E854" t="str">
            <v>TR</v>
          </cell>
          <cell r="F854">
            <v>1</v>
          </cell>
          <cell r="G854" t="str">
            <v>x</v>
          </cell>
          <cell r="J854" t="str">
            <v>TR7501</v>
          </cell>
        </row>
        <row r="855">
          <cell r="A855" t="str">
            <v>TR10001</v>
          </cell>
          <cell r="B855" t="str">
            <v>01.1147</v>
          </cell>
          <cell r="C855" t="str">
            <v>Máy biến áp 22/0,4kV- 1000kVA</v>
          </cell>
          <cell r="D855" t="str">
            <v>máy</v>
          </cell>
          <cell r="E855" t="str">
            <v>TR</v>
          </cell>
          <cell r="F855">
            <v>1</v>
          </cell>
          <cell r="G855" t="str">
            <v>x</v>
          </cell>
          <cell r="J855" t="str">
            <v>TR10001</v>
          </cell>
        </row>
        <row r="856">
          <cell r="A856" t="str">
            <v>TR12501</v>
          </cell>
          <cell r="B856" t="str">
            <v>01.1147</v>
          </cell>
          <cell r="C856" t="str">
            <v>Máy biến áp 22/0,4kV- 1250kVA</v>
          </cell>
          <cell r="D856" t="str">
            <v>máy</v>
          </cell>
          <cell r="E856" t="str">
            <v>TR</v>
          </cell>
          <cell r="F856">
            <v>1</v>
          </cell>
          <cell r="G856" t="str">
            <v>x</v>
          </cell>
          <cell r="J856" t="str">
            <v>TR12501</v>
          </cell>
        </row>
        <row r="857">
          <cell r="A857" t="str">
            <v>TR15001</v>
          </cell>
          <cell r="B857" t="str">
            <v>01.1147</v>
          </cell>
          <cell r="C857" t="str">
            <v>Máy biến áp 22/0,4kV- 1500kVA</v>
          </cell>
          <cell r="D857" t="str">
            <v>máy</v>
          </cell>
          <cell r="E857" t="str">
            <v>TR</v>
          </cell>
          <cell r="F857">
            <v>1</v>
          </cell>
          <cell r="G857" t="str">
            <v>x</v>
          </cell>
          <cell r="J857" t="str">
            <v>TR15001</v>
          </cell>
        </row>
        <row r="858">
          <cell r="A858" t="str">
            <v>TR16001</v>
          </cell>
          <cell r="B858" t="str">
            <v>01.1147</v>
          </cell>
          <cell r="C858" t="str">
            <v>Máy biến áp 22/0,4kV- 1600kVA</v>
          </cell>
          <cell r="D858" t="str">
            <v>máy</v>
          </cell>
          <cell r="E858" t="str">
            <v>TR</v>
          </cell>
          <cell r="F858">
            <v>1</v>
          </cell>
          <cell r="G858" t="str">
            <v>x</v>
          </cell>
          <cell r="J858" t="str">
            <v>TR16001</v>
          </cell>
        </row>
        <row r="859">
          <cell r="A859" t="str">
            <v>TR20001</v>
          </cell>
          <cell r="B859" t="str">
            <v>01.1147</v>
          </cell>
          <cell r="C859" t="str">
            <v>Máy biến áp 22/0,4kV- 2000kVA</v>
          </cell>
          <cell r="D859" t="str">
            <v>máy</v>
          </cell>
          <cell r="E859" t="str">
            <v>TR</v>
          </cell>
          <cell r="F859">
            <v>1</v>
          </cell>
          <cell r="G859" t="str">
            <v>x</v>
          </cell>
          <cell r="J859" t="str">
            <v>TR20001</v>
          </cell>
        </row>
        <row r="860">
          <cell r="A860" t="str">
            <v>TR25001</v>
          </cell>
          <cell r="B860" t="str">
            <v>01.1147</v>
          </cell>
          <cell r="C860" t="str">
            <v>Máy biến áp 22/0,4kV- 2500kVA</v>
          </cell>
          <cell r="D860" t="str">
            <v>máy</v>
          </cell>
          <cell r="E860" t="str">
            <v>TR</v>
          </cell>
          <cell r="F860">
            <v>1</v>
          </cell>
          <cell r="G860" t="str">
            <v>x</v>
          </cell>
          <cell r="J860" t="str">
            <v>TR25001</v>
          </cell>
        </row>
        <row r="861">
          <cell r="A861" t="str">
            <v>TR30001</v>
          </cell>
          <cell r="B861" t="str">
            <v>01.1147</v>
          </cell>
          <cell r="C861" t="str">
            <v>Máy biến áp 22/0,4kV- 3000kVA</v>
          </cell>
          <cell r="D861" t="str">
            <v>máy</v>
          </cell>
          <cell r="E861" t="str">
            <v>TR</v>
          </cell>
          <cell r="F861">
            <v>1</v>
          </cell>
          <cell r="G861" t="str">
            <v>x</v>
          </cell>
          <cell r="J861" t="str">
            <v>TR30001</v>
          </cell>
        </row>
        <row r="862">
          <cell r="A862" t="str">
            <v>TR40001</v>
          </cell>
          <cell r="B862" t="str">
            <v>01.1147</v>
          </cell>
          <cell r="C862" t="str">
            <v>Máy biến áp 22/0,4kV- 4000kVA</v>
          </cell>
          <cell r="D862" t="str">
            <v>máy</v>
          </cell>
          <cell r="E862" t="str">
            <v>TR</v>
          </cell>
          <cell r="F862">
            <v>1</v>
          </cell>
          <cell r="G862" t="str">
            <v>x</v>
          </cell>
          <cell r="J862" t="str">
            <v>TR40001</v>
          </cell>
        </row>
        <row r="863">
          <cell r="A863" t="str">
            <v>FCO100-15</v>
          </cell>
          <cell r="B863" t="str">
            <v>02.3504</v>
          </cell>
          <cell r="C863" t="str">
            <v>FCO-27KV-100A + dây chảy 3K</v>
          </cell>
          <cell r="D863" t="str">
            <v>cái</v>
          </cell>
          <cell r="E863" t="str">
            <v>FC</v>
          </cell>
          <cell r="F863">
            <v>3</v>
          </cell>
          <cell r="G863" t="str">
            <v>x</v>
          </cell>
          <cell r="J863" t="str">
            <v>FCO100-15</v>
          </cell>
        </row>
        <row r="864">
          <cell r="A864" t="str">
            <v>FCO200-15</v>
          </cell>
          <cell r="B864" t="str">
            <v>02.3504</v>
          </cell>
          <cell r="C864" t="str">
            <v xml:space="preserve">FCO 24KV - 200A </v>
          </cell>
          <cell r="D864" t="str">
            <v>cái</v>
          </cell>
          <cell r="E864" t="str">
            <v>FC</v>
          </cell>
          <cell r="F864">
            <v>3</v>
          </cell>
          <cell r="G864" t="str">
            <v>x</v>
          </cell>
          <cell r="J864" t="str">
            <v>FCO200-15</v>
          </cell>
        </row>
        <row r="865">
          <cell r="A865" t="str">
            <v>FCO100-22</v>
          </cell>
          <cell r="B865" t="str">
            <v>02.3155</v>
          </cell>
          <cell r="C865" t="str">
            <v>FCO 27kV - 100A</v>
          </cell>
          <cell r="D865" t="str">
            <v>cái</v>
          </cell>
          <cell r="E865" t="str">
            <v>FC</v>
          </cell>
          <cell r="F865">
            <v>3</v>
          </cell>
          <cell r="G865" t="str">
            <v>x</v>
          </cell>
          <cell r="J865" t="str">
            <v>FCO100-22</v>
          </cell>
        </row>
        <row r="866">
          <cell r="A866" t="str">
            <v>FCO200-22</v>
          </cell>
          <cell r="B866" t="str">
            <v>02.3505</v>
          </cell>
          <cell r="C866" t="str">
            <v xml:space="preserve">FCO 24KV - 200A </v>
          </cell>
          <cell r="D866" t="str">
            <v>cái</v>
          </cell>
          <cell r="E866" t="str">
            <v>FC</v>
          </cell>
          <cell r="F866">
            <v>3</v>
          </cell>
          <cell r="G866" t="str">
            <v>x</v>
          </cell>
          <cell r="J866" t="str">
            <v>FCO200-22</v>
          </cell>
        </row>
        <row r="867">
          <cell r="A867" t="str">
            <v>lbfco100-15</v>
          </cell>
          <cell r="B867" t="str">
            <v>02.3504</v>
          </cell>
          <cell r="C867" t="str">
            <v>LBFCO-24KV-100A</v>
          </cell>
          <cell r="D867" t="str">
            <v>cái</v>
          </cell>
          <cell r="E867" t="str">
            <v>lb</v>
          </cell>
          <cell r="F867">
            <v>3</v>
          </cell>
          <cell r="G867" t="str">
            <v>x</v>
          </cell>
          <cell r="J867" t="str">
            <v>lbfco100-15</v>
          </cell>
        </row>
        <row r="868">
          <cell r="A868" t="str">
            <v>LBFCO200-15</v>
          </cell>
          <cell r="B868" t="str">
            <v>02.3504</v>
          </cell>
          <cell r="C868" t="str">
            <v>LBFCO-24KV-200A</v>
          </cell>
          <cell r="D868" t="str">
            <v>cái</v>
          </cell>
          <cell r="E868" t="str">
            <v>LB</v>
          </cell>
          <cell r="F868">
            <v>3</v>
          </cell>
          <cell r="G868" t="str">
            <v>x</v>
          </cell>
          <cell r="J868" t="str">
            <v>LBFCO200-15</v>
          </cell>
        </row>
        <row r="869">
          <cell r="A869" t="str">
            <v>lbfco100-22</v>
          </cell>
          <cell r="B869" t="str">
            <v>02.3505</v>
          </cell>
          <cell r="C869" t="str">
            <v>LBFCO-24KV-100A</v>
          </cell>
          <cell r="D869" t="str">
            <v>cái</v>
          </cell>
          <cell r="E869" t="str">
            <v>lb</v>
          </cell>
          <cell r="F869">
            <v>3</v>
          </cell>
          <cell r="G869" t="str">
            <v>x</v>
          </cell>
          <cell r="J869" t="str">
            <v>lbfco100-22</v>
          </cell>
        </row>
        <row r="870">
          <cell r="A870" t="str">
            <v>LBFCO200-22</v>
          </cell>
          <cell r="B870" t="str">
            <v>02.3505</v>
          </cell>
          <cell r="C870" t="str">
            <v>LBFCO-24KV-200A</v>
          </cell>
          <cell r="D870" t="str">
            <v>cái</v>
          </cell>
          <cell r="E870" t="str">
            <v>LB</v>
          </cell>
          <cell r="F870">
            <v>3</v>
          </cell>
          <cell r="G870" t="str">
            <v>x</v>
          </cell>
          <cell r="J870" t="str">
            <v>LBFCO200-22</v>
          </cell>
        </row>
        <row r="871">
          <cell r="A871" t="str">
            <v>DS1P</v>
          </cell>
          <cell r="B871" t="str">
            <v>02.3302</v>
          </cell>
          <cell r="C871" t="str">
            <v xml:space="preserve">DS 1P - 24KV - 600A </v>
          </cell>
          <cell r="D871" t="str">
            <v>bộ</v>
          </cell>
          <cell r="E871" t="str">
            <v>DS</v>
          </cell>
          <cell r="F871">
            <v>50</v>
          </cell>
          <cell r="G871" t="str">
            <v>x</v>
          </cell>
          <cell r="J871" t="str">
            <v>DS1P</v>
          </cell>
        </row>
        <row r="872">
          <cell r="A872" t="str">
            <v>DS3P</v>
          </cell>
          <cell r="B872" t="str">
            <v>02.3302</v>
          </cell>
          <cell r="C872" t="str">
            <v xml:space="preserve">DS 3P - 24KV - 630A </v>
          </cell>
          <cell r="D872" t="str">
            <v>bộ</v>
          </cell>
          <cell r="E872" t="str">
            <v>DS</v>
          </cell>
          <cell r="F872">
            <v>50</v>
          </cell>
          <cell r="G872" t="str">
            <v>x</v>
          </cell>
          <cell r="J872" t="str">
            <v>DS3P</v>
          </cell>
        </row>
        <row r="873">
          <cell r="A873" t="str">
            <v>DS1PDD</v>
          </cell>
          <cell r="B873" t="str">
            <v>02.3109</v>
          </cell>
          <cell r="C873" t="str">
            <v xml:space="preserve">DS 1P - 24KV - 600A </v>
          </cell>
          <cell r="D873" t="str">
            <v>bộ</v>
          </cell>
          <cell r="E873" t="str">
            <v>DS</v>
          </cell>
          <cell r="F873">
            <v>50</v>
          </cell>
          <cell r="G873" t="str">
            <v>x</v>
          </cell>
          <cell r="J873" t="str">
            <v>DS1PDD</v>
          </cell>
        </row>
        <row r="874">
          <cell r="A874" t="str">
            <v>DS3PDD</v>
          </cell>
          <cell r="B874" t="str">
            <v>02.3207</v>
          </cell>
          <cell r="C874" t="str">
            <v xml:space="preserve">DS 3P - 24KV - 630A </v>
          </cell>
          <cell r="D874" t="str">
            <v>bộ</v>
          </cell>
          <cell r="E874" t="str">
            <v>DS</v>
          </cell>
          <cell r="F874">
            <v>50</v>
          </cell>
          <cell r="G874" t="str">
            <v>x</v>
          </cell>
          <cell r="J874" t="str">
            <v>DS3PDD</v>
          </cell>
        </row>
        <row r="875">
          <cell r="A875" t="str">
            <v>LBS 16</v>
          </cell>
          <cell r="B875" t="str">
            <v>02.2124</v>
          </cell>
          <cell r="C875" t="str">
            <v>LBS SF6 3pha 24kV 630A - 16kA</v>
          </cell>
          <cell r="D875" t="str">
            <v>bộ</v>
          </cell>
          <cell r="E875" t="str">
            <v>LB</v>
          </cell>
          <cell r="F875">
            <v>50</v>
          </cell>
          <cell r="G875" t="str">
            <v>x</v>
          </cell>
          <cell r="J875" t="str">
            <v>LBS 16</v>
          </cell>
        </row>
        <row r="876">
          <cell r="A876" t="str">
            <v>LBS treo</v>
          </cell>
          <cell r="B876" t="str">
            <v>02.2124</v>
          </cell>
          <cell r="C876" t="str">
            <v>LBS SF6 3pha 24kV 630A 12kA + bộ truyền động</v>
          </cell>
          <cell r="D876" t="str">
            <v>bộ</v>
          </cell>
          <cell r="E876" t="str">
            <v>LB</v>
          </cell>
          <cell r="F876">
            <v>50</v>
          </cell>
          <cell r="G876" t="str">
            <v>x</v>
          </cell>
          <cell r="J876" t="str">
            <v>LBS treo</v>
          </cell>
        </row>
        <row r="877">
          <cell r="A877" t="str">
            <v>REC</v>
          </cell>
          <cell r="B877" t="str">
            <v>02.2113</v>
          </cell>
          <cell r="C877" t="str">
            <v>Recloser 24kV 630A</v>
          </cell>
          <cell r="D877" t="str">
            <v>bộ</v>
          </cell>
          <cell r="E877" t="str">
            <v>RE</v>
          </cell>
          <cell r="F877">
            <v>50</v>
          </cell>
          <cell r="G877" t="str">
            <v>x</v>
          </cell>
          <cell r="J877" t="str">
            <v>REC</v>
          </cell>
        </row>
        <row r="878">
          <cell r="A878" t="str">
            <v>Recloser</v>
          </cell>
          <cell r="B878" t="str">
            <v>02.2124</v>
          </cell>
          <cell r="C878" t="str">
            <v>Recloser 24kV 630-800A</v>
          </cell>
          <cell r="D878" t="str">
            <v>bộ</v>
          </cell>
          <cell r="E878" t="str">
            <v>Re</v>
          </cell>
          <cell r="F878">
            <v>50</v>
          </cell>
          <cell r="G878" t="str">
            <v>x</v>
          </cell>
          <cell r="J878" t="str">
            <v>Recloser</v>
          </cell>
        </row>
        <row r="879">
          <cell r="A879" t="str">
            <v>LTD</v>
          </cell>
          <cell r="B879" t="str">
            <v>02.3104</v>
          </cell>
          <cell r="C879" t="str">
            <v>LTD 1P 24KV - 800A</v>
          </cell>
          <cell r="D879" t="str">
            <v>cái</v>
          </cell>
          <cell r="E879" t="str">
            <v>LT</v>
          </cell>
          <cell r="F879">
            <v>50</v>
          </cell>
          <cell r="G879" t="str">
            <v>x</v>
          </cell>
          <cell r="J879" t="str">
            <v>LTD</v>
          </cell>
        </row>
        <row r="880">
          <cell r="A880" t="str">
            <v>LA12</v>
          </cell>
          <cell r="B880" t="str">
            <v>02.5114</v>
          </cell>
          <cell r="C880" t="str">
            <v>LA 12kV 10kA</v>
          </cell>
          <cell r="D880" t="str">
            <v>cái</v>
          </cell>
          <cell r="E880" t="str">
            <v>LA</v>
          </cell>
          <cell r="F880">
            <v>4</v>
          </cell>
          <cell r="G880" t="str">
            <v>x</v>
          </cell>
          <cell r="J880" t="str">
            <v>LA12</v>
          </cell>
        </row>
        <row r="881">
          <cell r="A881" t="str">
            <v>LA18</v>
          </cell>
          <cell r="B881" t="str">
            <v>02.5114</v>
          </cell>
          <cell r="C881" t="str">
            <v>Chống sét van LA-18KV-10KA</v>
          </cell>
          <cell r="D881" t="str">
            <v>cái</v>
          </cell>
          <cell r="E881" t="str">
            <v>LA</v>
          </cell>
          <cell r="F881">
            <v>4</v>
          </cell>
          <cell r="G881" t="str">
            <v>x</v>
          </cell>
          <cell r="J881" t="str">
            <v>LA18</v>
          </cell>
        </row>
        <row r="882">
          <cell r="A882" t="str">
            <v>TI10</v>
          </cell>
          <cell r="B882" t="str">
            <v>02.1124</v>
          </cell>
          <cell r="C882" t="str">
            <v>Biến dòng 24kV  10/5A</v>
          </cell>
          <cell r="D882" t="str">
            <v>cái</v>
          </cell>
          <cell r="E882" t="str">
            <v>TI</v>
          </cell>
          <cell r="F882">
            <v>2000</v>
          </cell>
          <cell r="G882" t="str">
            <v>x</v>
          </cell>
          <cell r="J882" t="str">
            <v>TI10</v>
          </cell>
        </row>
        <row r="883">
          <cell r="A883" t="str">
            <v>TI15</v>
          </cell>
          <cell r="B883" t="str">
            <v>02.1124</v>
          </cell>
          <cell r="C883" t="str">
            <v>Biến dòng 24kV  15/5A</v>
          </cell>
          <cell r="D883" t="str">
            <v>cái</v>
          </cell>
          <cell r="E883" t="str">
            <v>TI</v>
          </cell>
          <cell r="F883">
            <v>2000</v>
          </cell>
          <cell r="G883" t="str">
            <v>x</v>
          </cell>
          <cell r="J883" t="str">
            <v>TI15</v>
          </cell>
        </row>
        <row r="884">
          <cell r="A884" t="str">
            <v>TI20</v>
          </cell>
          <cell r="B884" t="str">
            <v>02.1124</v>
          </cell>
          <cell r="C884" t="str">
            <v>Biến dòng 24kV  20/5A</v>
          </cell>
          <cell r="D884" t="str">
            <v>cái</v>
          </cell>
          <cell r="E884" t="str">
            <v>TI</v>
          </cell>
          <cell r="F884">
            <v>2000</v>
          </cell>
          <cell r="G884" t="str">
            <v>x</v>
          </cell>
          <cell r="J884" t="str">
            <v>TI20</v>
          </cell>
        </row>
        <row r="885">
          <cell r="A885" t="str">
            <v>TI25</v>
          </cell>
          <cell r="B885" t="str">
            <v>02.1124</v>
          </cell>
          <cell r="C885" t="str">
            <v>Biến dòng 24kV  25/5A</v>
          </cell>
          <cell r="D885" t="str">
            <v>cái</v>
          </cell>
          <cell r="E885" t="str">
            <v>TI</v>
          </cell>
          <cell r="F885">
            <v>2000</v>
          </cell>
          <cell r="G885" t="str">
            <v>x</v>
          </cell>
          <cell r="J885" t="str">
            <v>TI25</v>
          </cell>
        </row>
        <row r="886">
          <cell r="A886" t="str">
            <v>TI30</v>
          </cell>
          <cell r="B886" t="str">
            <v>02.1124</v>
          </cell>
          <cell r="C886" t="str">
            <v>Biến dòng 24kV  30/5A</v>
          </cell>
          <cell r="D886" t="str">
            <v>cái</v>
          </cell>
          <cell r="E886" t="str">
            <v>TI</v>
          </cell>
          <cell r="F886">
            <v>2000</v>
          </cell>
          <cell r="G886" t="str">
            <v>x</v>
          </cell>
          <cell r="J886" t="str">
            <v>TI30</v>
          </cell>
        </row>
        <row r="887">
          <cell r="A887" t="str">
            <v>TI40</v>
          </cell>
          <cell r="B887" t="str">
            <v>02.1124</v>
          </cell>
          <cell r="C887" t="str">
            <v>Biến dòng 24kV  40/5A</v>
          </cell>
          <cell r="D887" t="str">
            <v>cái</v>
          </cell>
          <cell r="E887" t="str">
            <v>TI</v>
          </cell>
          <cell r="F887">
            <v>2000</v>
          </cell>
          <cell r="G887" t="str">
            <v>x</v>
          </cell>
          <cell r="J887" t="str">
            <v>TI40</v>
          </cell>
        </row>
        <row r="888">
          <cell r="A888" t="str">
            <v>TI50</v>
          </cell>
          <cell r="B888" t="str">
            <v>02.1124</v>
          </cell>
          <cell r="C888" t="str">
            <v>Biến dòng 24kV  50/5A</v>
          </cell>
          <cell r="D888" t="str">
            <v>cái</v>
          </cell>
          <cell r="E888" t="str">
            <v>TI</v>
          </cell>
          <cell r="F888">
            <v>2000</v>
          </cell>
          <cell r="G888" t="str">
            <v>x</v>
          </cell>
          <cell r="J888" t="str">
            <v>TI50</v>
          </cell>
        </row>
        <row r="889">
          <cell r="A889" t="str">
            <v>TI60</v>
          </cell>
          <cell r="B889" t="str">
            <v>02.1124</v>
          </cell>
          <cell r="C889" t="str">
            <v>Biến dòng 24kV  60/5A</v>
          </cell>
          <cell r="D889" t="str">
            <v>cái</v>
          </cell>
          <cell r="E889" t="str">
            <v>TI</v>
          </cell>
          <cell r="F889">
            <v>2000</v>
          </cell>
          <cell r="G889" t="str">
            <v>x</v>
          </cell>
          <cell r="J889" t="str">
            <v>TI60</v>
          </cell>
        </row>
        <row r="890">
          <cell r="A890" t="str">
            <v>TI75</v>
          </cell>
          <cell r="B890" t="str">
            <v>02.1124</v>
          </cell>
          <cell r="C890" t="str">
            <v>Biến dòng 24kV  75/5A</v>
          </cell>
          <cell r="D890" t="str">
            <v>cái</v>
          </cell>
          <cell r="E890" t="str">
            <v>TI</v>
          </cell>
          <cell r="F890">
            <v>2000</v>
          </cell>
          <cell r="G890" t="str">
            <v>x</v>
          </cell>
          <cell r="J890" t="str">
            <v>TI75</v>
          </cell>
        </row>
        <row r="891">
          <cell r="A891" t="str">
            <v>TI100</v>
          </cell>
          <cell r="B891" t="str">
            <v>02.1124</v>
          </cell>
          <cell r="C891" t="str">
            <v>Biến dòng 24kV  100/5A</v>
          </cell>
          <cell r="D891" t="str">
            <v>cái</v>
          </cell>
          <cell r="E891" t="str">
            <v>TI</v>
          </cell>
          <cell r="F891">
            <v>2000</v>
          </cell>
          <cell r="G891" t="str">
            <v>x</v>
          </cell>
          <cell r="J891" t="str">
            <v>TI100</v>
          </cell>
        </row>
        <row r="892">
          <cell r="A892" t="str">
            <v>TI150</v>
          </cell>
          <cell r="B892" t="str">
            <v>02.1124</v>
          </cell>
          <cell r="C892" t="str">
            <v>Biến dòng 24kV  150/5A</v>
          </cell>
          <cell r="D892" t="str">
            <v>cái</v>
          </cell>
          <cell r="E892" t="str">
            <v>TI</v>
          </cell>
          <cell r="F892">
            <v>2000</v>
          </cell>
          <cell r="G892" t="str">
            <v>x</v>
          </cell>
          <cell r="J892" t="str">
            <v>TI150</v>
          </cell>
        </row>
        <row r="893">
          <cell r="A893" t="str">
            <v>TI755</v>
          </cell>
          <cell r="B893">
            <v>0</v>
          </cell>
          <cell r="C893" t="str">
            <v xml:space="preserve">Biến dòng 600V - 75/5A </v>
          </cell>
          <cell r="D893" t="str">
            <v>cái</v>
          </cell>
          <cell r="E893" t="str">
            <v>TI</v>
          </cell>
          <cell r="F893">
            <v>2000</v>
          </cell>
          <cell r="G893" t="str">
            <v>x</v>
          </cell>
          <cell r="J893" t="str">
            <v>TI755</v>
          </cell>
        </row>
        <row r="894">
          <cell r="A894" t="str">
            <v>TI1005</v>
          </cell>
          <cell r="B894">
            <v>0</v>
          </cell>
          <cell r="C894" t="str">
            <v>Biến dòng 600V - 100/5A</v>
          </cell>
          <cell r="D894" t="str">
            <v>cái</v>
          </cell>
          <cell r="E894" t="str">
            <v>TI</v>
          </cell>
          <cell r="F894">
            <v>2000</v>
          </cell>
          <cell r="G894" t="str">
            <v>x</v>
          </cell>
          <cell r="J894" t="str">
            <v>TI1005</v>
          </cell>
        </row>
        <row r="895">
          <cell r="A895" t="str">
            <v>TI1255</v>
          </cell>
          <cell r="B895">
            <v>0</v>
          </cell>
          <cell r="C895" t="str">
            <v xml:space="preserve">Biến dòng 600V - 125/5A </v>
          </cell>
          <cell r="D895" t="str">
            <v>cái</v>
          </cell>
          <cell r="E895" t="str">
            <v>TI</v>
          </cell>
          <cell r="F895">
            <v>2000</v>
          </cell>
          <cell r="G895" t="str">
            <v>x</v>
          </cell>
          <cell r="J895" t="str">
            <v>TI1255</v>
          </cell>
        </row>
        <row r="896">
          <cell r="A896" t="str">
            <v>TI1505</v>
          </cell>
          <cell r="B896">
            <v>0</v>
          </cell>
          <cell r="C896" t="str">
            <v xml:space="preserve">Biến dòng 600V - 150/5A </v>
          </cell>
          <cell r="D896" t="str">
            <v>cái</v>
          </cell>
          <cell r="E896" t="str">
            <v>TI</v>
          </cell>
          <cell r="F896">
            <v>2000</v>
          </cell>
          <cell r="G896" t="str">
            <v>x</v>
          </cell>
          <cell r="J896" t="str">
            <v>TI1505</v>
          </cell>
        </row>
        <row r="897">
          <cell r="A897" t="str">
            <v>TI200</v>
          </cell>
          <cell r="B897">
            <v>0</v>
          </cell>
          <cell r="C897" t="str">
            <v xml:space="preserve">Biến dòng 600V - 200/5A </v>
          </cell>
          <cell r="D897" t="str">
            <v>cái</v>
          </cell>
          <cell r="E897" t="str">
            <v>TI</v>
          </cell>
          <cell r="F897">
            <v>2000</v>
          </cell>
          <cell r="G897" t="str">
            <v>x</v>
          </cell>
          <cell r="J897" t="str">
            <v>TI200</v>
          </cell>
        </row>
        <row r="898">
          <cell r="A898" t="str">
            <v>TI250</v>
          </cell>
          <cell r="B898">
            <v>0</v>
          </cell>
          <cell r="C898" t="str">
            <v>Biến dòng 600V - 250/5A</v>
          </cell>
          <cell r="D898" t="str">
            <v>cái</v>
          </cell>
          <cell r="E898" t="str">
            <v>TI</v>
          </cell>
          <cell r="F898">
            <v>2000</v>
          </cell>
          <cell r="G898" t="str">
            <v>x</v>
          </cell>
          <cell r="J898" t="str">
            <v>TI250</v>
          </cell>
        </row>
        <row r="899">
          <cell r="A899" t="str">
            <v>TI300</v>
          </cell>
          <cell r="B899">
            <v>0</v>
          </cell>
          <cell r="C899" t="str">
            <v xml:space="preserve">Biến dòng 600V - 300/5A </v>
          </cell>
          <cell r="D899" t="str">
            <v>cái</v>
          </cell>
          <cell r="E899" t="str">
            <v>TI</v>
          </cell>
          <cell r="F899">
            <v>2000</v>
          </cell>
          <cell r="G899" t="str">
            <v>x</v>
          </cell>
          <cell r="J899" t="str">
            <v>TI300</v>
          </cell>
        </row>
        <row r="900">
          <cell r="A900" t="str">
            <v>TI400</v>
          </cell>
          <cell r="B900">
            <v>0</v>
          </cell>
          <cell r="C900" t="str">
            <v>Biến dòng 600V - 400/5A</v>
          </cell>
          <cell r="D900" t="str">
            <v>cái</v>
          </cell>
          <cell r="E900" t="str">
            <v>TI</v>
          </cell>
          <cell r="F900">
            <v>2000</v>
          </cell>
          <cell r="G900" t="str">
            <v>x</v>
          </cell>
          <cell r="J900" t="str">
            <v>TI400</v>
          </cell>
        </row>
        <row r="901">
          <cell r="A901" t="str">
            <v>TI500</v>
          </cell>
          <cell r="B901">
            <v>0</v>
          </cell>
          <cell r="C901" t="str">
            <v>Biến dòng 600V - 500/5A</v>
          </cell>
          <cell r="D901" t="str">
            <v>cái</v>
          </cell>
          <cell r="E901" t="str">
            <v>TI</v>
          </cell>
          <cell r="F901">
            <v>2000</v>
          </cell>
          <cell r="G901" t="str">
            <v>x</v>
          </cell>
          <cell r="J901" t="str">
            <v>TI500</v>
          </cell>
        </row>
        <row r="902">
          <cell r="A902" t="str">
            <v>TI600</v>
          </cell>
          <cell r="B902">
            <v>0</v>
          </cell>
          <cell r="C902" t="str">
            <v>Biến dòng 600V - 600/5A</v>
          </cell>
          <cell r="D902" t="str">
            <v>cái</v>
          </cell>
          <cell r="E902" t="str">
            <v>TI</v>
          </cell>
          <cell r="F902">
            <v>2000</v>
          </cell>
          <cell r="G902" t="str">
            <v>x</v>
          </cell>
          <cell r="J902" t="str">
            <v>TI600</v>
          </cell>
        </row>
        <row r="903">
          <cell r="A903" t="str">
            <v>TI800</v>
          </cell>
          <cell r="B903">
            <v>0</v>
          </cell>
          <cell r="C903" t="str">
            <v>Biến dòng 600V - 800/5A</v>
          </cell>
          <cell r="D903" t="str">
            <v>cái</v>
          </cell>
          <cell r="E903" t="str">
            <v>TI</v>
          </cell>
          <cell r="F903">
            <v>2000</v>
          </cell>
          <cell r="G903" t="str">
            <v>x</v>
          </cell>
          <cell r="J903" t="str">
            <v>TI800</v>
          </cell>
        </row>
        <row r="904">
          <cell r="A904" t="str">
            <v>TU15</v>
          </cell>
          <cell r="B904" t="str">
            <v>02.1114</v>
          </cell>
          <cell r="C904" t="str">
            <v>Biến điện áp 8400/120(60)V</v>
          </cell>
          <cell r="D904" t="str">
            <v>cái</v>
          </cell>
          <cell r="E904" t="str">
            <v>TU</v>
          </cell>
          <cell r="F904">
            <v>2000</v>
          </cell>
          <cell r="G904" t="str">
            <v>x</v>
          </cell>
          <cell r="J904" t="str">
            <v>TU15</v>
          </cell>
        </row>
        <row r="905">
          <cell r="A905" t="str">
            <v>TU22</v>
          </cell>
          <cell r="B905" t="str">
            <v>02.1114</v>
          </cell>
          <cell r="C905" t="str">
            <v>Biến điện áp 12000/120(60)V</v>
          </cell>
          <cell r="D905" t="str">
            <v>cái</v>
          </cell>
          <cell r="E905" t="str">
            <v>TU</v>
          </cell>
          <cell r="F905">
            <v>2000</v>
          </cell>
          <cell r="G905" t="str">
            <v>x</v>
          </cell>
          <cell r="J905" t="str">
            <v>TU22</v>
          </cell>
        </row>
        <row r="906">
          <cell r="A906" t="str">
            <v>TIMER</v>
          </cell>
          <cell r="B906">
            <v>0</v>
          </cell>
          <cell r="C906" t="str">
            <v>Relay Timer + cầu chì</v>
          </cell>
          <cell r="D906" t="str">
            <v>bộ</v>
          </cell>
          <cell r="E906" t="str">
            <v>TI</v>
          </cell>
          <cell r="F906">
            <v>50</v>
          </cell>
          <cell r="G906" t="str">
            <v>x</v>
          </cell>
          <cell r="J906" t="str">
            <v>TIMER</v>
          </cell>
        </row>
        <row r="907">
          <cell r="A907" t="str">
            <v>COTATOR</v>
          </cell>
          <cell r="B907">
            <v>0</v>
          </cell>
          <cell r="C907" t="str">
            <v>Contactor 3P-50A</v>
          </cell>
          <cell r="D907" t="str">
            <v>cái</v>
          </cell>
          <cell r="E907" t="str">
            <v>CO</v>
          </cell>
          <cell r="F907">
            <v>50</v>
          </cell>
          <cell r="G907" t="str">
            <v>x</v>
          </cell>
          <cell r="J907" t="str">
            <v>COTATOR</v>
          </cell>
        </row>
        <row r="908">
          <cell r="A908" t="str">
            <v>CONTACTOR 100</v>
          </cell>
          <cell r="B908">
            <v>0</v>
          </cell>
          <cell r="C908" t="str">
            <v>Contactor 3P-100A</v>
          </cell>
          <cell r="D908" t="str">
            <v>cái</v>
          </cell>
          <cell r="E908" t="str">
            <v>CO</v>
          </cell>
          <cell r="F908">
            <v>50</v>
          </cell>
          <cell r="G908" t="str">
            <v>x</v>
          </cell>
          <cell r="J908" t="str">
            <v>CONTACTOR 100</v>
          </cell>
        </row>
        <row r="909">
          <cell r="A909" t="str">
            <v>CONTACTOR 125</v>
          </cell>
          <cell r="B909">
            <v>0</v>
          </cell>
          <cell r="C909" t="str">
            <v>Contactor 3P-125A</v>
          </cell>
          <cell r="D909" t="str">
            <v>cái</v>
          </cell>
          <cell r="E909" t="str">
            <v>CO</v>
          </cell>
          <cell r="F909">
            <v>50</v>
          </cell>
          <cell r="G909" t="str">
            <v>x</v>
          </cell>
          <cell r="J909" t="str">
            <v>CONTACTOR 125</v>
          </cell>
        </row>
        <row r="910">
          <cell r="A910" t="str">
            <v>TUBU1000</v>
          </cell>
          <cell r="B910" t="str">
            <v>02.8534</v>
          </cell>
          <cell r="C910" t="str">
            <v>Tủ tụ bù hạ thế 1000kVAr</v>
          </cell>
          <cell r="D910" t="str">
            <v>tủ</v>
          </cell>
          <cell r="E910" t="str">
            <v>TU</v>
          </cell>
          <cell r="F910">
            <v>2000</v>
          </cell>
          <cell r="G910" t="str">
            <v>x</v>
          </cell>
          <cell r="J910" t="str">
            <v>TUBU1000</v>
          </cell>
        </row>
        <row r="911">
          <cell r="A911" t="str">
            <v>TUBU750</v>
          </cell>
          <cell r="B911" t="str">
            <v>02.8534</v>
          </cell>
          <cell r="C911" t="str">
            <v>Tủ tụ bù hạ thế 750kVAr</v>
          </cell>
          <cell r="D911" t="str">
            <v>tủ</v>
          </cell>
          <cell r="E911" t="str">
            <v>TU</v>
          </cell>
          <cell r="F911">
            <v>2000</v>
          </cell>
          <cell r="G911" t="str">
            <v>x</v>
          </cell>
          <cell r="J911" t="str">
            <v>TUBU750</v>
          </cell>
        </row>
        <row r="912">
          <cell r="A912" t="str">
            <v>TUBU600</v>
          </cell>
          <cell r="B912" t="str">
            <v>02.8534</v>
          </cell>
          <cell r="C912" t="str">
            <v>Tủ tụ bù hạ thế 600kVAr</v>
          </cell>
          <cell r="D912" t="str">
            <v>tủ</v>
          </cell>
          <cell r="E912" t="str">
            <v>TU</v>
          </cell>
          <cell r="F912">
            <v>2000</v>
          </cell>
          <cell r="G912" t="str">
            <v>x</v>
          </cell>
          <cell r="J912" t="str">
            <v>TUBU600</v>
          </cell>
        </row>
        <row r="913">
          <cell r="A913" t="str">
            <v>TUBU400</v>
          </cell>
          <cell r="B913" t="str">
            <v>02.8534</v>
          </cell>
          <cell r="C913" t="str">
            <v>Tủ tụ bù hạ thế 400kVAr</v>
          </cell>
          <cell r="D913" t="str">
            <v>tủ</v>
          </cell>
          <cell r="E913" t="str">
            <v>TU</v>
          </cell>
          <cell r="F913">
            <v>2000</v>
          </cell>
          <cell r="G913" t="str">
            <v>x</v>
          </cell>
          <cell r="J913" t="str">
            <v>TUBU400</v>
          </cell>
        </row>
        <row r="914">
          <cell r="A914" t="str">
            <v>TUBU380</v>
          </cell>
          <cell r="B914" t="str">
            <v>02.8534</v>
          </cell>
          <cell r="C914" t="str">
            <v>Tủ tụ bù hạ thế 380kVAr</v>
          </cell>
          <cell r="D914" t="str">
            <v>tủ</v>
          </cell>
          <cell r="E914" t="str">
            <v>TU</v>
          </cell>
          <cell r="F914">
            <v>2000</v>
          </cell>
          <cell r="G914" t="str">
            <v>x</v>
          </cell>
          <cell r="J914" t="str">
            <v>TUBU380</v>
          </cell>
        </row>
        <row r="915">
          <cell r="A915" t="str">
            <v>TUBU300</v>
          </cell>
          <cell r="B915" t="str">
            <v>02.8534</v>
          </cell>
          <cell r="C915" t="str">
            <v>Tủ tụ bù hạ thế 300kVAr</v>
          </cell>
          <cell r="D915" t="str">
            <v>tủ</v>
          </cell>
          <cell r="E915" t="str">
            <v>TU</v>
          </cell>
          <cell r="F915">
            <v>2000</v>
          </cell>
          <cell r="G915" t="str">
            <v>x</v>
          </cell>
          <cell r="J915" t="str">
            <v>TUBU300</v>
          </cell>
        </row>
        <row r="916">
          <cell r="A916" t="str">
            <v>TUBU250</v>
          </cell>
          <cell r="B916" t="str">
            <v>02.8534</v>
          </cell>
          <cell r="C916" t="str">
            <v>Tủ tụ bù hạ thế 250kVAr</v>
          </cell>
          <cell r="D916" t="str">
            <v>tủ</v>
          </cell>
          <cell r="E916" t="str">
            <v>TU</v>
          </cell>
          <cell r="F916">
            <v>2000</v>
          </cell>
          <cell r="G916" t="str">
            <v>x</v>
          </cell>
          <cell r="J916" t="str">
            <v>TUBU250</v>
          </cell>
        </row>
        <row r="917">
          <cell r="A917" t="str">
            <v>TUBU220</v>
          </cell>
          <cell r="B917" t="str">
            <v>02.8534</v>
          </cell>
          <cell r="C917" t="str">
            <v>Tủ tụ bù hạ thế 220kVAr</v>
          </cell>
          <cell r="D917" t="str">
            <v>tủ</v>
          </cell>
          <cell r="E917" t="str">
            <v>TU</v>
          </cell>
          <cell r="F917">
            <v>2000</v>
          </cell>
          <cell r="G917" t="str">
            <v>x</v>
          </cell>
          <cell r="J917" t="str">
            <v>TUBU220</v>
          </cell>
        </row>
        <row r="918">
          <cell r="A918" t="str">
            <v>TUBU160</v>
          </cell>
          <cell r="B918" t="str">
            <v>02.8534</v>
          </cell>
          <cell r="C918" t="str">
            <v>Tủ tụ bù hạ thế 160kVAr</v>
          </cell>
          <cell r="D918" t="str">
            <v>tủ</v>
          </cell>
          <cell r="E918" t="str">
            <v>TU</v>
          </cell>
          <cell r="F918">
            <v>2000</v>
          </cell>
          <cell r="G918" t="str">
            <v>x</v>
          </cell>
          <cell r="J918" t="str">
            <v>TUBU160</v>
          </cell>
        </row>
        <row r="919">
          <cell r="A919" t="str">
            <v>TUBU135</v>
          </cell>
          <cell r="B919" t="str">
            <v>02.8534</v>
          </cell>
          <cell r="C919" t="str">
            <v>Tủ tụ bù hạ thế 135kVAr</v>
          </cell>
          <cell r="D919" t="str">
            <v>tủ</v>
          </cell>
          <cell r="E919" t="str">
            <v>TU</v>
          </cell>
          <cell r="F919">
            <v>2000</v>
          </cell>
          <cell r="G919" t="str">
            <v>x</v>
          </cell>
          <cell r="J919" t="str">
            <v>TUBU135</v>
          </cell>
        </row>
        <row r="920">
          <cell r="A920" t="str">
            <v>TUBU130</v>
          </cell>
          <cell r="B920" t="str">
            <v>02.8534</v>
          </cell>
          <cell r="C920" t="str">
            <v>Tủ tụ bù hạ thế 130kVAr</v>
          </cell>
          <cell r="D920" t="str">
            <v>tủ</v>
          </cell>
          <cell r="E920" t="str">
            <v>TU</v>
          </cell>
          <cell r="F920">
            <v>2000</v>
          </cell>
          <cell r="G920" t="str">
            <v>x</v>
          </cell>
          <cell r="J920" t="str">
            <v>TUBU130</v>
          </cell>
        </row>
        <row r="921">
          <cell r="A921" t="str">
            <v>TUBU100</v>
          </cell>
          <cell r="B921" t="str">
            <v>02.8504a</v>
          </cell>
          <cell r="C921" t="str">
            <v>Tủ tụ bù hạ thế 100kVAr</v>
          </cell>
          <cell r="D921" t="str">
            <v>tủ</v>
          </cell>
          <cell r="E921" t="str">
            <v>TU</v>
          </cell>
          <cell r="F921">
            <v>2000</v>
          </cell>
          <cell r="G921" t="str">
            <v>x</v>
          </cell>
          <cell r="J921" t="str">
            <v>TUBU100</v>
          </cell>
        </row>
        <row r="922">
          <cell r="A922" t="str">
            <v>TUBU90</v>
          </cell>
          <cell r="B922" t="str">
            <v>02.8534</v>
          </cell>
          <cell r="C922" t="str">
            <v>Tủ tụ bù hạ thế 90kVAr</v>
          </cell>
          <cell r="D922" t="str">
            <v>tủ</v>
          </cell>
          <cell r="E922" t="str">
            <v>TU</v>
          </cell>
          <cell r="F922">
            <v>2000</v>
          </cell>
          <cell r="G922" t="str">
            <v>x</v>
          </cell>
          <cell r="J922" t="str">
            <v>TUBU90</v>
          </cell>
        </row>
        <row r="923">
          <cell r="A923" t="str">
            <v>TUBU80</v>
          </cell>
          <cell r="B923" t="str">
            <v>02.8534</v>
          </cell>
          <cell r="C923" t="str">
            <v>Tủ tụ bù hạ thế 80kVAr</v>
          </cell>
          <cell r="D923" t="str">
            <v>tủ</v>
          </cell>
          <cell r="E923" t="str">
            <v>TU</v>
          </cell>
          <cell r="F923">
            <v>2000</v>
          </cell>
          <cell r="G923" t="str">
            <v>x</v>
          </cell>
          <cell r="J923" t="str">
            <v>TUBU80</v>
          </cell>
        </row>
        <row r="924">
          <cell r="A924" t="str">
            <v>TUBU60</v>
          </cell>
          <cell r="B924" t="str">
            <v>02.8534</v>
          </cell>
          <cell r="C924" t="str">
            <v>Tủ tụ bù hạ thế 60kVAr</v>
          </cell>
          <cell r="D924" t="str">
            <v>tủ</v>
          </cell>
          <cell r="E924" t="str">
            <v>TU</v>
          </cell>
          <cell r="F924">
            <v>2000</v>
          </cell>
          <cell r="G924" t="str">
            <v>x</v>
          </cell>
          <cell r="J924" t="str">
            <v>TUBU60</v>
          </cell>
        </row>
        <row r="925">
          <cell r="A925" t="str">
            <v>TUBU40</v>
          </cell>
          <cell r="B925" t="str">
            <v>02.8534</v>
          </cell>
          <cell r="C925" t="str">
            <v>Tụ bù 1 pha 30Kvar</v>
          </cell>
          <cell r="D925" t="str">
            <v>tủ</v>
          </cell>
          <cell r="E925" t="str">
            <v>TU</v>
          </cell>
          <cell r="F925">
            <v>2000</v>
          </cell>
          <cell r="G925" t="str">
            <v>x</v>
          </cell>
          <cell r="J925" t="str">
            <v>TUBU40</v>
          </cell>
        </row>
        <row r="926">
          <cell r="A926" t="str">
            <v>TULBS</v>
          </cell>
          <cell r="B926" t="str">
            <v>05.2102</v>
          </cell>
          <cell r="C926" t="str">
            <v>Tủ LBS 3 pha 630-800A</v>
          </cell>
          <cell r="D926" t="str">
            <v>tủ</v>
          </cell>
          <cell r="E926" t="str">
            <v>TU</v>
          </cell>
          <cell r="F926">
            <v>50</v>
          </cell>
          <cell r="G926" t="str">
            <v>x</v>
          </cell>
          <cell r="J926" t="str">
            <v>TULBS</v>
          </cell>
        </row>
        <row r="927">
          <cell r="A927" t="str">
            <v>TU LBS</v>
          </cell>
          <cell r="B927" t="str">
            <v>05.2102</v>
          </cell>
          <cell r="C927" t="str">
            <v>Tủ + LBS 24kV 3 pha 630A -16kA + Fuse 80A</v>
          </cell>
          <cell r="D927" t="str">
            <v>tủ</v>
          </cell>
          <cell r="E927" t="str">
            <v>TU</v>
          </cell>
          <cell r="F927">
            <v>50</v>
          </cell>
          <cell r="G927" t="str">
            <v>x</v>
          </cell>
          <cell r="J927" t="str">
            <v>TU LBS</v>
          </cell>
        </row>
        <row r="928">
          <cell r="A928" t="str">
            <v>TUTC LBS</v>
          </cell>
          <cell r="B928" t="str">
            <v>05.2102</v>
          </cell>
          <cell r="C928" t="str">
            <v>Tủ đấu nối thanh cái LBS (GAM2)</v>
          </cell>
          <cell r="D928" t="str">
            <v>tủ</v>
          </cell>
          <cell r="E928" t="str">
            <v>TU</v>
          </cell>
          <cell r="F928">
            <v>50</v>
          </cell>
          <cell r="G928" t="str">
            <v>x</v>
          </cell>
          <cell r="J928" t="str">
            <v>TUTC LBS</v>
          </cell>
        </row>
        <row r="929">
          <cell r="A929" t="str">
            <v>TUDS</v>
          </cell>
          <cell r="B929" t="str">
            <v>05.2102</v>
          </cell>
          <cell r="C929" t="str">
            <v>Tủ DS 3 pha 630-800A</v>
          </cell>
          <cell r="D929" t="str">
            <v>tủ</v>
          </cell>
          <cell r="E929" t="str">
            <v>TU</v>
          </cell>
          <cell r="F929">
            <v>50</v>
          </cell>
          <cell r="G929" t="str">
            <v>x</v>
          </cell>
          <cell r="J929" t="str">
            <v>TUDS</v>
          </cell>
        </row>
        <row r="930">
          <cell r="A930" t="str">
            <v>TUACB</v>
          </cell>
          <cell r="B930" t="str">
            <v>05.1102</v>
          </cell>
          <cell r="C930" t="str">
            <v>Tủ ACB trạm 3 pha + khoá</v>
          </cell>
          <cell r="D930" t="str">
            <v>cái</v>
          </cell>
          <cell r="E930" t="str">
            <v>TU</v>
          </cell>
          <cell r="F930">
            <v>50</v>
          </cell>
          <cell r="G930" t="str">
            <v>x</v>
          </cell>
          <cell r="J930" t="str">
            <v>TUACB</v>
          </cell>
        </row>
        <row r="931">
          <cell r="A931" t="str">
            <v>TUACB3200</v>
          </cell>
          <cell r="B931" t="str">
            <v>05.1102</v>
          </cell>
          <cell r="C931" t="str">
            <v>Tủ ACB 3200 + giá nới + khoá</v>
          </cell>
          <cell r="D931" t="str">
            <v>cái</v>
          </cell>
          <cell r="E931" t="str">
            <v>TU</v>
          </cell>
          <cell r="F931">
            <v>50</v>
          </cell>
          <cell r="G931" t="str">
            <v>x</v>
          </cell>
          <cell r="J931" t="str">
            <v>TUACB3200</v>
          </cell>
        </row>
        <row r="932">
          <cell r="A932" t="str">
            <v>TUACB4000</v>
          </cell>
          <cell r="B932" t="str">
            <v>05.1102</v>
          </cell>
          <cell r="C932" t="str">
            <v>Tủ ACB 4000 + giá nới + khoá</v>
          </cell>
          <cell r="D932" t="str">
            <v>cái</v>
          </cell>
          <cell r="E932" t="str">
            <v>TU</v>
          </cell>
          <cell r="F932">
            <v>50</v>
          </cell>
          <cell r="G932" t="str">
            <v>x</v>
          </cell>
          <cell r="J932" t="str">
            <v>TUACB4000</v>
          </cell>
        </row>
        <row r="933">
          <cell r="A933" t="str">
            <v>TUAP3-N</v>
          </cell>
          <cell r="B933" t="str">
            <v>05.1002</v>
          </cell>
          <cell r="C933" t="str">
            <v>Tủ CB trạm 3 pha + khoá + bulon</v>
          </cell>
          <cell r="D933" t="str">
            <v>cái</v>
          </cell>
          <cell r="E933" t="str">
            <v>TU</v>
          </cell>
          <cell r="F933">
            <v>50</v>
          </cell>
          <cell r="G933" t="str">
            <v>x</v>
          </cell>
          <cell r="J933" t="str">
            <v>TUAP3-N</v>
          </cell>
        </row>
        <row r="934">
          <cell r="A934" t="str">
            <v>TUAP1</v>
          </cell>
          <cell r="B934" t="str">
            <v>05.1001</v>
          </cell>
          <cell r="C934" t="str">
            <v>Tủ CB trạm 1 pha + khóa + boulon</v>
          </cell>
          <cell r="D934" t="str">
            <v>cái</v>
          </cell>
          <cell r="E934" t="str">
            <v>TU</v>
          </cell>
          <cell r="F934">
            <v>50</v>
          </cell>
          <cell r="G934" t="str">
            <v>x</v>
          </cell>
          <cell r="J934" t="str">
            <v>TUAP1</v>
          </cell>
        </row>
        <row r="935">
          <cell r="A935" t="str">
            <v>TUN</v>
          </cell>
          <cell r="B935" t="str">
            <v>05.1101</v>
          </cell>
          <cell r="C935" t="str">
            <v>Tủ điện kế 1 pha</v>
          </cell>
          <cell r="D935" t="str">
            <v>cái</v>
          </cell>
          <cell r="E935" t="str">
            <v>TU</v>
          </cell>
          <cell r="F935">
            <v>50</v>
          </cell>
          <cell r="G935" t="str">
            <v>x</v>
          </cell>
          <cell r="J935" t="str">
            <v>TUN</v>
          </cell>
        </row>
        <row r="936">
          <cell r="A936" t="str">
            <v>TUDKDT</v>
          </cell>
          <cell r="B936" t="str">
            <v>05.1101</v>
          </cell>
          <cell r="C936" t="str">
            <v>Thùng điện kế 450x300x200mm đo đếm trung thế</v>
          </cell>
          <cell r="D936" t="str">
            <v>cái</v>
          </cell>
          <cell r="E936" t="str">
            <v>TU</v>
          </cell>
          <cell r="F936">
            <v>50</v>
          </cell>
          <cell r="G936" t="str">
            <v>x</v>
          </cell>
          <cell r="J936" t="str">
            <v>TUDKDT</v>
          </cell>
        </row>
        <row r="937">
          <cell r="A937" t="str">
            <v>TUAP3</v>
          </cell>
          <cell r="B937" t="str">
            <v>05.1102</v>
          </cell>
          <cell r="C937" t="str">
            <v>Vỏ tủ + khóa tủ</v>
          </cell>
          <cell r="D937" t="str">
            <v>cái</v>
          </cell>
          <cell r="E937" t="str">
            <v>TU</v>
          </cell>
          <cell r="F937">
            <v>50</v>
          </cell>
          <cell r="G937" t="str">
            <v>x</v>
          </cell>
          <cell r="J937" t="str">
            <v>TUAP3</v>
          </cell>
        </row>
        <row r="938">
          <cell r="A938" t="str">
            <v>TUAP3L</v>
          </cell>
          <cell r="B938" t="str">
            <v>05.1002</v>
          </cell>
          <cell r="C938" t="str">
            <v>Vỏ tủ trạm giàn 2 ngăn + khóa tủ</v>
          </cell>
          <cell r="D938" t="str">
            <v>cái</v>
          </cell>
          <cell r="E938" t="str">
            <v>TU</v>
          </cell>
          <cell r="F938">
            <v>50</v>
          </cell>
          <cell r="G938" t="str">
            <v>x</v>
          </cell>
          <cell r="J938" t="str">
            <v>TUAP3L</v>
          </cell>
        </row>
        <row r="939">
          <cell r="A939" t="str">
            <v>KHUNG TU</v>
          </cell>
          <cell r="B939" t="str">
            <v>05.1102</v>
          </cell>
          <cell r="C939" t="str">
            <v>Khung đỡ tủ MCCB và tủ bù</v>
          </cell>
          <cell r="D939" t="str">
            <v>trọn bộ</v>
          </cell>
          <cell r="E939" t="str">
            <v>KH</v>
          </cell>
          <cell r="F939">
            <v>50</v>
          </cell>
          <cell r="G939" t="str">
            <v>x</v>
          </cell>
          <cell r="J939" t="str">
            <v>KHUNG TU</v>
          </cell>
        </row>
        <row r="940">
          <cell r="A940" t="str">
            <v>TUPP</v>
          </cell>
          <cell r="B940" t="str">
            <v>05.1101</v>
          </cell>
          <cell r="C940" t="str">
            <v>Tủ phân phối hạ thế</v>
          </cell>
          <cell r="D940" t="str">
            <v>cái</v>
          </cell>
          <cell r="E940" t="str">
            <v>TU</v>
          </cell>
          <cell r="F940">
            <v>50</v>
          </cell>
          <cell r="G940" t="str">
            <v>x</v>
          </cell>
          <cell r="J940" t="str">
            <v>TUPP</v>
          </cell>
        </row>
        <row r="941">
          <cell r="A941" t="str">
            <v>ATM30A</v>
          </cell>
          <cell r="B941">
            <v>0</v>
          </cell>
          <cell r="C941" t="str">
            <v>Aptomat 2 cực 220V - 30A - 2,5kA</v>
          </cell>
          <cell r="D941" t="str">
            <v>cái</v>
          </cell>
          <cell r="E941" t="str">
            <v>AT</v>
          </cell>
          <cell r="F941">
            <v>50</v>
          </cell>
          <cell r="G941" t="str">
            <v>x</v>
          </cell>
          <cell r="J941" t="str">
            <v>ATM30A</v>
          </cell>
        </row>
        <row r="942">
          <cell r="A942" t="str">
            <v>ATM40A</v>
          </cell>
          <cell r="B942">
            <v>0</v>
          </cell>
          <cell r="C942" t="str">
            <v>Aptomat 2 cực 220V - 40A - 7,5kA</v>
          </cell>
          <cell r="D942" t="str">
            <v>cái</v>
          </cell>
          <cell r="E942" t="str">
            <v>AT</v>
          </cell>
          <cell r="F942">
            <v>50</v>
          </cell>
          <cell r="G942" t="str">
            <v>x</v>
          </cell>
          <cell r="J942" t="str">
            <v>ATM40A</v>
          </cell>
        </row>
        <row r="943">
          <cell r="A943" t="str">
            <v>ATM100A</v>
          </cell>
          <cell r="B943">
            <v>0</v>
          </cell>
          <cell r="C943" t="str">
            <v>Aptomat 2 cực 220V -100A</v>
          </cell>
          <cell r="D943" t="str">
            <v>cái</v>
          </cell>
          <cell r="E943" t="str">
            <v>AT</v>
          </cell>
          <cell r="F943">
            <v>50</v>
          </cell>
          <cell r="G943" t="str">
            <v>x</v>
          </cell>
          <cell r="J943" t="str">
            <v>ATM100A</v>
          </cell>
        </row>
        <row r="944">
          <cell r="A944" t="str">
            <v>ATM50</v>
          </cell>
          <cell r="B944" t="str">
            <v>02.8401</v>
          </cell>
          <cell r="C944" t="str">
            <v xml:space="preserve">MCCB - 3P-400V-63A-25KA  Icu=Ics </v>
          </cell>
          <cell r="D944" t="str">
            <v>cái</v>
          </cell>
          <cell r="E944" t="str">
            <v>AT</v>
          </cell>
          <cell r="F944">
            <v>5</v>
          </cell>
          <cell r="G944" t="str">
            <v>x</v>
          </cell>
          <cell r="J944" t="str">
            <v>ATM50</v>
          </cell>
        </row>
        <row r="945">
          <cell r="A945" t="str">
            <v>ATM80</v>
          </cell>
          <cell r="B945" t="str">
            <v>02.8401</v>
          </cell>
          <cell r="C945" t="str">
            <v>MCCB 3 cực 400V-80A - 10KA</v>
          </cell>
          <cell r="D945" t="str">
            <v>cái</v>
          </cell>
          <cell r="E945" t="str">
            <v>AT</v>
          </cell>
          <cell r="F945">
            <v>5</v>
          </cell>
          <cell r="G945" t="str">
            <v>x</v>
          </cell>
          <cell r="J945" t="str">
            <v>ATM80</v>
          </cell>
        </row>
        <row r="946">
          <cell r="A946" t="str">
            <v>ATM75</v>
          </cell>
          <cell r="B946" t="str">
            <v>02.8401</v>
          </cell>
          <cell r="C946" t="str">
            <v>MCCB 3 cực 400V-75A - 10KA</v>
          </cell>
          <cell r="D946" t="str">
            <v>cái</v>
          </cell>
          <cell r="E946" t="str">
            <v>AT</v>
          </cell>
          <cell r="F946">
            <v>5</v>
          </cell>
          <cell r="G946" t="str">
            <v>x</v>
          </cell>
          <cell r="J946" t="str">
            <v>ATM75</v>
          </cell>
        </row>
        <row r="947">
          <cell r="A947" t="str">
            <v>ATM100</v>
          </cell>
          <cell r="B947" t="str">
            <v>02.8401</v>
          </cell>
          <cell r="C947" t="str">
            <v>MCCB 3 cực 400V-100A - 30KA</v>
          </cell>
          <cell r="D947" t="str">
            <v>cái</v>
          </cell>
          <cell r="E947" t="str">
            <v>AT</v>
          </cell>
          <cell r="F947">
            <v>5</v>
          </cell>
          <cell r="G947" t="str">
            <v>x</v>
          </cell>
          <cell r="J947" t="str">
            <v>ATM100</v>
          </cell>
        </row>
        <row r="948">
          <cell r="A948" t="str">
            <v>ATM125</v>
          </cell>
          <cell r="B948" t="str">
            <v>02.8401</v>
          </cell>
          <cell r="C948" t="str">
            <v>MCCB 3 cực 400V -125A - 30KA</v>
          </cell>
          <cell r="D948" t="str">
            <v>cái</v>
          </cell>
          <cell r="E948" t="str">
            <v>AT</v>
          </cell>
          <cell r="F948">
            <v>5</v>
          </cell>
          <cell r="G948" t="str">
            <v>x</v>
          </cell>
          <cell r="J948" t="str">
            <v>ATM125</v>
          </cell>
        </row>
        <row r="949">
          <cell r="A949" t="str">
            <v>ATM150</v>
          </cell>
          <cell r="B949" t="str">
            <v>02.8401</v>
          </cell>
          <cell r="C949" t="str">
            <v>MCCB 3 cực 400V -150A - 35KA</v>
          </cell>
          <cell r="D949" t="str">
            <v>cái</v>
          </cell>
          <cell r="E949" t="str">
            <v>AT</v>
          </cell>
          <cell r="F949">
            <v>5</v>
          </cell>
          <cell r="G949" t="str">
            <v>x</v>
          </cell>
          <cell r="J949" t="str">
            <v>ATM150</v>
          </cell>
        </row>
        <row r="950">
          <cell r="A950" t="str">
            <v>ATM200</v>
          </cell>
          <cell r="B950" t="str">
            <v>02.8401</v>
          </cell>
          <cell r="C950" t="str">
            <v>MCCB 3 cực 400V -200A - 35KA</v>
          </cell>
          <cell r="D950" t="str">
            <v>cái</v>
          </cell>
          <cell r="E950" t="str">
            <v>AT</v>
          </cell>
          <cell r="F950">
            <v>5</v>
          </cell>
          <cell r="G950" t="str">
            <v>x</v>
          </cell>
          <cell r="J950" t="str">
            <v>ATM200</v>
          </cell>
        </row>
        <row r="951">
          <cell r="A951" t="str">
            <v>ATM250</v>
          </cell>
          <cell r="B951" t="str">
            <v>02.8401</v>
          </cell>
          <cell r="C951" t="str">
            <v xml:space="preserve">MCCB 3 cực 600V -250A - 36KA </v>
          </cell>
          <cell r="D951" t="str">
            <v>cái</v>
          </cell>
          <cell r="E951" t="str">
            <v>AT</v>
          </cell>
          <cell r="F951">
            <v>5</v>
          </cell>
          <cell r="G951" t="str">
            <v>x</v>
          </cell>
          <cell r="J951" t="str">
            <v>ATM250</v>
          </cell>
        </row>
        <row r="952">
          <cell r="A952" t="str">
            <v>ATM400</v>
          </cell>
          <cell r="B952" t="str">
            <v>02.8402</v>
          </cell>
          <cell r="C952" t="str">
            <v>MCCB 3 cực 690V - 400A - 50KA</v>
          </cell>
          <cell r="D952" t="str">
            <v>cái</v>
          </cell>
          <cell r="E952" t="str">
            <v>AT</v>
          </cell>
          <cell r="F952">
            <v>5</v>
          </cell>
          <cell r="G952" t="str">
            <v>x</v>
          </cell>
          <cell r="J952" t="str">
            <v>ATM400</v>
          </cell>
        </row>
        <row r="953">
          <cell r="A953" t="str">
            <v>ATM500</v>
          </cell>
          <cell r="B953" t="str">
            <v>02.8403</v>
          </cell>
          <cell r="C953" t="str">
            <v>MCCB 3 cực 400V -500A - 50KA</v>
          </cell>
          <cell r="D953" t="str">
            <v>cái</v>
          </cell>
          <cell r="E953" t="str">
            <v>AT</v>
          </cell>
          <cell r="F953">
            <v>5</v>
          </cell>
          <cell r="G953" t="str">
            <v>x</v>
          </cell>
          <cell r="J953" t="str">
            <v>ATM500</v>
          </cell>
        </row>
        <row r="954">
          <cell r="A954" t="str">
            <v>ATM600</v>
          </cell>
          <cell r="B954" t="str">
            <v>02.8403</v>
          </cell>
          <cell r="C954" t="str">
            <v>MCCB 3 cực 400V -600A - 35KA</v>
          </cell>
          <cell r="D954" t="str">
            <v>cái</v>
          </cell>
          <cell r="E954" t="str">
            <v>AT</v>
          </cell>
          <cell r="F954">
            <v>5</v>
          </cell>
          <cell r="G954" t="str">
            <v>x</v>
          </cell>
          <cell r="J954" t="str">
            <v>ATM600</v>
          </cell>
        </row>
        <row r="955">
          <cell r="A955" t="str">
            <v>ATM630</v>
          </cell>
          <cell r="B955" t="str">
            <v>02.8403</v>
          </cell>
          <cell r="C955" t="str">
            <v>MCCB 3 cực 400V -630A - 35KA</v>
          </cell>
          <cell r="D955" t="str">
            <v>cái</v>
          </cell>
          <cell r="E955" t="str">
            <v>AT</v>
          </cell>
          <cell r="F955">
            <v>5</v>
          </cell>
          <cell r="G955" t="str">
            <v>x</v>
          </cell>
          <cell r="J955" t="str">
            <v>ATM630</v>
          </cell>
        </row>
        <row r="956">
          <cell r="A956" t="str">
            <v>ATM800</v>
          </cell>
          <cell r="B956" t="str">
            <v>02.8403</v>
          </cell>
          <cell r="C956" t="str">
            <v>MCCB 3 cực 400V -800A - 50KA</v>
          </cell>
          <cell r="D956" t="str">
            <v>cái</v>
          </cell>
          <cell r="E956" t="str">
            <v>AT</v>
          </cell>
          <cell r="F956">
            <v>5</v>
          </cell>
          <cell r="G956" t="str">
            <v>x</v>
          </cell>
          <cell r="J956" t="str">
            <v>ATM800</v>
          </cell>
        </row>
        <row r="957">
          <cell r="A957" t="str">
            <v>ATM1000</v>
          </cell>
          <cell r="B957" t="str">
            <v>02.8404</v>
          </cell>
          <cell r="C957" t="str">
            <v>MCCB 3 cực 400V -1000A - 50KA</v>
          </cell>
          <cell r="D957" t="str">
            <v>cái</v>
          </cell>
          <cell r="E957" t="str">
            <v>AT</v>
          </cell>
          <cell r="F957">
            <v>5</v>
          </cell>
          <cell r="G957" t="str">
            <v>x</v>
          </cell>
          <cell r="J957" t="str">
            <v>ATM1000</v>
          </cell>
        </row>
        <row r="958">
          <cell r="A958" t="str">
            <v>ATM1250</v>
          </cell>
          <cell r="B958" t="str">
            <v>02.8404</v>
          </cell>
          <cell r="C958" t="str">
            <v>MCCB 3 cực 400V -1250A - 85KA</v>
          </cell>
          <cell r="D958" t="str">
            <v>cái</v>
          </cell>
          <cell r="E958" t="str">
            <v>AT</v>
          </cell>
          <cell r="F958">
            <v>5</v>
          </cell>
          <cell r="G958" t="str">
            <v>x</v>
          </cell>
          <cell r="J958" t="str">
            <v>ATM1250</v>
          </cell>
        </row>
        <row r="959">
          <cell r="A959" t="str">
            <v>ATM1600</v>
          </cell>
          <cell r="B959" t="str">
            <v>02.8404</v>
          </cell>
          <cell r="C959" t="str">
            <v>MCCB 3 cực 400V -1600A - 85KA</v>
          </cell>
          <cell r="D959" t="str">
            <v>cái</v>
          </cell>
          <cell r="E959" t="str">
            <v>AT</v>
          </cell>
          <cell r="F959">
            <v>5</v>
          </cell>
          <cell r="G959" t="str">
            <v>x</v>
          </cell>
          <cell r="J959" t="str">
            <v>ATM1600</v>
          </cell>
        </row>
        <row r="960">
          <cell r="A960" t="str">
            <v>ACB1600</v>
          </cell>
          <cell r="B960" t="str">
            <v>02.8404</v>
          </cell>
          <cell r="C960" t="str">
            <v>ACB 3P - 1600A - 65KA (nạp lò xo bằng tay)</v>
          </cell>
          <cell r="D960" t="str">
            <v>cái</v>
          </cell>
          <cell r="E960" t="str">
            <v>AC</v>
          </cell>
          <cell r="F960">
            <v>50</v>
          </cell>
          <cell r="G960" t="str">
            <v>x</v>
          </cell>
          <cell r="J960" t="str">
            <v>ACB1600</v>
          </cell>
        </row>
        <row r="961">
          <cell r="A961" t="str">
            <v>ACB2000</v>
          </cell>
          <cell r="B961" t="str">
            <v>02.8404</v>
          </cell>
          <cell r="C961" t="str">
            <v>ACB 3P - 2000A - 85KA (nạp lò xo bằng tay)</v>
          </cell>
          <cell r="D961" t="str">
            <v>cái</v>
          </cell>
          <cell r="E961" t="str">
            <v>AC</v>
          </cell>
          <cell r="F961">
            <v>50</v>
          </cell>
          <cell r="G961" t="str">
            <v>x</v>
          </cell>
          <cell r="J961" t="str">
            <v>ACB2000</v>
          </cell>
        </row>
        <row r="962">
          <cell r="A962" t="str">
            <v>ACB2500</v>
          </cell>
          <cell r="B962" t="str">
            <v>02.8404</v>
          </cell>
          <cell r="C962" t="str">
            <v>ACB 3P - 2500A - 85KA (nạp lò xo bằng tay)</v>
          </cell>
          <cell r="D962" t="str">
            <v>cái</v>
          </cell>
          <cell r="E962" t="str">
            <v>AC</v>
          </cell>
          <cell r="F962">
            <v>50</v>
          </cell>
          <cell r="G962" t="str">
            <v>x</v>
          </cell>
          <cell r="J962" t="str">
            <v>ACB2500</v>
          </cell>
        </row>
        <row r="963">
          <cell r="A963" t="str">
            <v>ACB3200</v>
          </cell>
          <cell r="B963" t="str">
            <v>02.8404</v>
          </cell>
          <cell r="C963" t="str">
            <v>ACB 3P - 3200A - 85KA (nạp lò xo bằng tay)</v>
          </cell>
          <cell r="D963" t="str">
            <v>cái</v>
          </cell>
          <cell r="E963" t="str">
            <v>AC</v>
          </cell>
          <cell r="F963">
            <v>50</v>
          </cell>
          <cell r="G963" t="str">
            <v>x</v>
          </cell>
          <cell r="J963" t="str">
            <v>ACB3200</v>
          </cell>
        </row>
        <row r="964">
          <cell r="A964" t="str">
            <v>ACB4000</v>
          </cell>
          <cell r="B964" t="str">
            <v>02.8404</v>
          </cell>
          <cell r="C964" t="str">
            <v>ACB 3P - 4000A - 85KA (nạp lò xo bằng tay)</v>
          </cell>
          <cell r="D964" t="str">
            <v>cái</v>
          </cell>
          <cell r="E964" t="str">
            <v>AC</v>
          </cell>
          <cell r="F964">
            <v>50</v>
          </cell>
          <cell r="G964" t="str">
            <v>x</v>
          </cell>
          <cell r="J964" t="str">
            <v>ACB4000</v>
          </cell>
        </row>
        <row r="965">
          <cell r="A965" t="str">
            <v>ACB4000-130</v>
          </cell>
          <cell r="B965" t="str">
            <v>02.8404</v>
          </cell>
          <cell r="C965" t="str">
            <v>ACB 3P - 4000A - 130KA (nạp lò xo bằng tay)</v>
          </cell>
          <cell r="D965" t="str">
            <v>cái</v>
          </cell>
          <cell r="E965" t="str">
            <v>AC</v>
          </cell>
          <cell r="F965">
            <v>50</v>
          </cell>
          <cell r="G965" t="str">
            <v>x</v>
          </cell>
          <cell r="J965" t="str">
            <v>ACB4000-130</v>
          </cell>
        </row>
        <row r="966">
          <cell r="A966" t="str">
            <v>ACB6300</v>
          </cell>
          <cell r="B966" t="str">
            <v>02.8404</v>
          </cell>
          <cell r="C966" t="str">
            <v>ACB 3P - 6300A - 130KA (nạp lò xo bằng tay)</v>
          </cell>
          <cell r="D966" t="str">
            <v>cái</v>
          </cell>
          <cell r="E966" t="str">
            <v>AC</v>
          </cell>
          <cell r="F966">
            <v>50</v>
          </cell>
          <cell r="G966" t="str">
            <v>x</v>
          </cell>
          <cell r="J966" t="str">
            <v>ACB6300</v>
          </cell>
        </row>
        <row r="967">
          <cell r="A967" t="str">
            <v>AP250</v>
          </cell>
          <cell r="B967">
            <v>0</v>
          </cell>
          <cell r="C967" t="str">
            <v>Áp tô mát CBXE 200NC -250A-600V (TERASAKY-Nhật)</v>
          </cell>
          <cell r="D967" t="str">
            <v>cái</v>
          </cell>
          <cell r="E967" t="str">
            <v>AP</v>
          </cell>
          <cell r="F967">
            <v>50</v>
          </cell>
          <cell r="G967" t="str">
            <v>x</v>
          </cell>
          <cell r="J967" t="str">
            <v>AP250</v>
          </cell>
        </row>
        <row r="968">
          <cell r="A968" t="str">
            <v>AP150</v>
          </cell>
          <cell r="B968">
            <v>0</v>
          </cell>
          <cell r="C968" t="str">
            <v>Áp tô mát CBXE 200NC -150A-600V (TERASAKY-Nhật)</v>
          </cell>
          <cell r="D968" t="str">
            <v>cái</v>
          </cell>
          <cell r="E968" t="str">
            <v>AP</v>
          </cell>
          <cell r="F968">
            <v>50</v>
          </cell>
          <cell r="G968" t="str">
            <v>x</v>
          </cell>
          <cell r="J968" t="str">
            <v>AP150</v>
          </cell>
        </row>
        <row r="969">
          <cell r="A969" t="str">
            <v>CHI3K</v>
          </cell>
          <cell r="B969">
            <v>0</v>
          </cell>
          <cell r="C969" t="str">
            <v>Dây chảy 3K</v>
          </cell>
          <cell r="D969" t="str">
            <v>Sợi</v>
          </cell>
          <cell r="E969" t="str">
            <v>CH</v>
          </cell>
          <cell r="F969">
            <v>50</v>
          </cell>
          <cell r="G969" t="str">
            <v>x</v>
          </cell>
          <cell r="J969" t="str">
            <v>CHI3K</v>
          </cell>
        </row>
        <row r="970">
          <cell r="A970" t="str">
            <v>CHI6K</v>
          </cell>
          <cell r="B970">
            <v>0</v>
          </cell>
          <cell r="C970" t="str">
            <v>Dây chảy 6K</v>
          </cell>
          <cell r="D970" t="str">
            <v>Sợi</v>
          </cell>
          <cell r="E970" t="str">
            <v>CH</v>
          </cell>
          <cell r="F970">
            <v>50</v>
          </cell>
          <cell r="G970" t="str">
            <v>x</v>
          </cell>
          <cell r="J970" t="str">
            <v>CHI6K</v>
          </cell>
        </row>
        <row r="971">
          <cell r="A971" t="str">
            <v>CHI8K</v>
          </cell>
          <cell r="B971">
            <v>0</v>
          </cell>
          <cell r="C971" t="str">
            <v>Dây chảy 8K</v>
          </cell>
          <cell r="D971" t="str">
            <v>Sợi</v>
          </cell>
          <cell r="E971" t="str">
            <v>CH</v>
          </cell>
          <cell r="F971">
            <v>50</v>
          </cell>
          <cell r="G971" t="str">
            <v>x</v>
          </cell>
          <cell r="J971" t="str">
            <v>CHI8K</v>
          </cell>
        </row>
        <row r="972">
          <cell r="A972" t="str">
            <v>CHI10K</v>
          </cell>
          <cell r="B972">
            <v>0</v>
          </cell>
          <cell r="C972" t="str">
            <v>Dây chảy 10K</v>
          </cell>
          <cell r="D972" t="str">
            <v>Sợi</v>
          </cell>
          <cell r="E972" t="str">
            <v>CH</v>
          </cell>
          <cell r="F972">
            <v>50</v>
          </cell>
          <cell r="G972" t="str">
            <v>x</v>
          </cell>
          <cell r="J972" t="str">
            <v>CHI10K</v>
          </cell>
        </row>
        <row r="973">
          <cell r="A973" t="str">
            <v>CHI12K</v>
          </cell>
          <cell r="B973">
            <v>0</v>
          </cell>
          <cell r="C973" t="str">
            <v>Dây chảy 12K</v>
          </cell>
          <cell r="D973" t="str">
            <v>Sợi</v>
          </cell>
          <cell r="E973" t="str">
            <v>CH</v>
          </cell>
          <cell r="F973">
            <v>50</v>
          </cell>
          <cell r="G973" t="str">
            <v>x</v>
          </cell>
          <cell r="J973" t="str">
            <v>CHI12K</v>
          </cell>
        </row>
        <row r="974">
          <cell r="A974" t="str">
            <v>CHI15K</v>
          </cell>
          <cell r="B974">
            <v>0</v>
          </cell>
          <cell r="C974" t="str">
            <v>Dây chảy 15K</v>
          </cell>
          <cell r="D974" t="str">
            <v>Sợi</v>
          </cell>
          <cell r="E974" t="str">
            <v>CH</v>
          </cell>
          <cell r="F974">
            <v>50</v>
          </cell>
          <cell r="G974" t="str">
            <v>x</v>
          </cell>
          <cell r="J974" t="str">
            <v>CHI15K</v>
          </cell>
        </row>
        <row r="975">
          <cell r="A975" t="str">
            <v>CHI20K</v>
          </cell>
          <cell r="B975">
            <v>0</v>
          </cell>
          <cell r="C975" t="str">
            <v>Dây chảy 20K</v>
          </cell>
          <cell r="D975" t="str">
            <v>Sợi</v>
          </cell>
          <cell r="E975" t="str">
            <v>CH</v>
          </cell>
          <cell r="F975">
            <v>50</v>
          </cell>
          <cell r="G975" t="str">
            <v>x</v>
          </cell>
          <cell r="J975" t="str">
            <v>CHI20K</v>
          </cell>
        </row>
        <row r="976">
          <cell r="A976" t="str">
            <v>CHI25K</v>
          </cell>
          <cell r="B976">
            <v>0</v>
          </cell>
          <cell r="C976" t="str">
            <v>Dây chảy 25K</v>
          </cell>
          <cell r="D976" t="str">
            <v>Sợi</v>
          </cell>
          <cell r="E976" t="str">
            <v>CH</v>
          </cell>
          <cell r="F976">
            <v>50</v>
          </cell>
          <cell r="G976" t="str">
            <v>x</v>
          </cell>
          <cell r="J976" t="str">
            <v>CHI25K</v>
          </cell>
        </row>
        <row r="977">
          <cell r="A977" t="str">
            <v>CHI30K</v>
          </cell>
          <cell r="B977">
            <v>0</v>
          </cell>
          <cell r="C977" t="str">
            <v>Dây chảy 30K</v>
          </cell>
          <cell r="D977" t="str">
            <v>Sợi</v>
          </cell>
          <cell r="E977" t="str">
            <v>CH</v>
          </cell>
          <cell r="F977">
            <v>50</v>
          </cell>
          <cell r="G977" t="str">
            <v>x</v>
          </cell>
          <cell r="J977" t="str">
            <v>CHI30K</v>
          </cell>
        </row>
        <row r="978">
          <cell r="A978" t="str">
            <v>CHI40K</v>
          </cell>
          <cell r="B978">
            <v>0</v>
          </cell>
          <cell r="C978" t="str">
            <v>Dây chảy 40K</v>
          </cell>
          <cell r="D978" t="str">
            <v>Sợi</v>
          </cell>
          <cell r="E978" t="str">
            <v>CH</v>
          </cell>
          <cell r="F978">
            <v>50</v>
          </cell>
          <cell r="G978" t="str">
            <v>x</v>
          </cell>
          <cell r="J978" t="str">
            <v>CHI40K</v>
          </cell>
        </row>
        <row r="979">
          <cell r="A979" t="str">
            <v>CHI50K</v>
          </cell>
          <cell r="B979">
            <v>0</v>
          </cell>
          <cell r="C979" t="str">
            <v>Dây chảy 50K</v>
          </cell>
          <cell r="D979" t="str">
            <v>Sợi</v>
          </cell>
          <cell r="E979" t="str">
            <v>CH</v>
          </cell>
          <cell r="F979">
            <v>50</v>
          </cell>
          <cell r="G979" t="str">
            <v>x</v>
          </cell>
          <cell r="J979" t="str">
            <v>CHI50K</v>
          </cell>
        </row>
        <row r="980">
          <cell r="A980" t="str">
            <v>CHI65K</v>
          </cell>
          <cell r="B980">
            <v>0</v>
          </cell>
          <cell r="C980" t="str">
            <v>Dây chảy 65K</v>
          </cell>
          <cell r="D980" t="str">
            <v>Sợi</v>
          </cell>
          <cell r="E980" t="str">
            <v>CH</v>
          </cell>
          <cell r="F980">
            <v>50</v>
          </cell>
          <cell r="G980" t="str">
            <v>x</v>
          </cell>
          <cell r="J980" t="str">
            <v>CHI65K</v>
          </cell>
        </row>
        <row r="981">
          <cell r="A981" t="str">
            <v>CHI80K</v>
          </cell>
          <cell r="B981">
            <v>0</v>
          </cell>
          <cell r="C981" t="str">
            <v>Dây chảy 80K</v>
          </cell>
          <cell r="D981" t="str">
            <v>Sợi</v>
          </cell>
          <cell r="E981" t="str">
            <v>CH</v>
          </cell>
          <cell r="F981">
            <v>50</v>
          </cell>
          <cell r="G981" t="str">
            <v>x</v>
          </cell>
          <cell r="J981" t="str">
            <v>CHI80K</v>
          </cell>
        </row>
        <row r="982">
          <cell r="A982" t="str">
            <v>CHI100K</v>
          </cell>
          <cell r="B982">
            <v>0</v>
          </cell>
          <cell r="C982" t="str">
            <v>Dây chảy 100K</v>
          </cell>
          <cell r="D982" t="str">
            <v>Sợi</v>
          </cell>
          <cell r="E982" t="str">
            <v>CH</v>
          </cell>
          <cell r="F982">
            <v>50</v>
          </cell>
          <cell r="G982" t="str">
            <v>x</v>
          </cell>
          <cell r="J982" t="str">
            <v>CHI100K</v>
          </cell>
        </row>
        <row r="983">
          <cell r="A983" t="str">
            <v>CHI140K</v>
          </cell>
          <cell r="B983">
            <v>0</v>
          </cell>
          <cell r="C983" t="str">
            <v>Dây chảy 140K</v>
          </cell>
          <cell r="D983" t="str">
            <v>Sợi</v>
          </cell>
          <cell r="E983" t="str">
            <v>CH</v>
          </cell>
          <cell r="F983">
            <v>50</v>
          </cell>
          <cell r="G983" t="str">
            <v>x</v>
          </cell>
          <cell r="J983" t="str">
            <v>CHI140K</v>
          </cell>
        </row>
        <row r="984">
          <cell r="A984" t="str">
            <v>DK1p100A</v>
          </cell>
          <cell r="B984">
            <v>0</v>
          </cell>
          <cell r="C984" t="str">
            <v>Điện kế 1 pha 2 dây 220V-100A</v>
          </cell>
          <cell r="D984" t="str">
            <v>cái</v>
          </cell>
          <cell r="E984" t="str">
            <v>DK</v>
          </cell>
          <cell r="F984">
            <v>2000</v>
          </cell>
          <cell r="G984" t="str">
            <v>x</v>
          </cell>
          <cell r="J984" t="str">
            <v>DK1p100A</v>
          </cell>
        </row>
        <row r="985">
          <cell r="A985" t="str">
            <v>DK1p80A</v>
          </cell>
          <cell r="B985">
            <v>0</v>
          </cell>
          <cell r="C985" t="str">
            <v>Điện kế 1 pha 2 dây 220V-80A</v>
          </cell>
          <cell r="D985" t="str">
            <v>cái</v>
          </cell>
          <cell r="E985" t="str">
            <v>DK</v>
          </cell>
          <cell r="F985">
            <v>2000</v>
          </cell>
          <cell r="G985" t="str">
            <v>x</v>
          </cell>
          <cell r="J985" t="str">
            <v>DK1p80A</v>
          </cell>
        </row>
        <row r="986">
          <cell r="A986" t="str">
            <v>DK1p5A</v>
          </cell>
          <cell r="B986">
            <v>0</v>
          </cell>
          <cell r="C986" t="str">
            <v>Điện kế 1 pha 2 dây 220V-5A</v>
          </cell>
          <cell r="D986" t="str">
            <v>cái</v>
          </cell>
          <cell r="E986" t="str">
            <v>DK</v>
          </cell>
          <cell r="F986">
            <v>2000</v>
          </cell>
          <cell r="G986" t="str">
            <v>x</v>
          </cell>
          <cell r="J986" t="str">
            <v>DK1p5A</v>
          </cell>
        </row>
        <row r="987">
          <cell r="A987" t="str">
            <v>DK3p50(100)A</v>
          </cell>
          <cell r="B987">
            <v>0</v>
          </cell>
          <cell r="C987" t="str">
            <v>Điện kế 3 pha 4 dây 220/380V-50(100)A</v>
          </cell>
          <cell r="D987" t="str">
            <v>cái</v>
          </cell>
          <cell r="E987" t="str">
            <v>DK</v>
          </cell>
          <cell r="F987">
            <v>2000</v>
          </cell>
          <cell r="G987" t="str">
            <v>x</v>
          </cell>
          <cell r="J987" t="str">
            <v>DK3p50(100)A</v>
          </cell>
        </row>
        <row r="988">
          <cell r="A988" t="str">
            <v>DK3p5A</v>
          </cell>
          <cell r="B988" t="str">
            <v>05.5104</v>
          </cell>
          <cell r="C988" t="str">
            <v>Điện kế 3 pha 4 dây 220/380V-5A</v>
          </cell>
          <cell r="D988" t="str">
            <v>cái</v>
          </cell>
          <cell r="E988" t="str">
            <v>DK</v>
          </cell>
          <cell r="F988">
            <v>2000</v>
          </cell>
          <cell r="G988" t="str">
            <v>x</v>
          </cell>
          <cell r="J988" t="str">
            <v>DK3p5A</v>
          </cell>
        </row>
        <row r="989">
          <cell r="A989" t="str">
            <v>DK380-5A</v>
          </cell>
          <cell r="B989" t="str">
            <v>05.5104</v>
          </cell>
          <cell r="C989" t="str">
            <v>Điện kế 3 pha điện tử 220/380V-5A</v>
          </cell>
          <cell r="D989" t="str">
            <v>cái</v>
          </cell>
          <cell r="E989" t="str">
            <v>DK</v>
          </cell>
          <cell r="F989">
            <v>2000</v>
          </cell>
          <cell r="G989" t="str">
            <v>x</v>
          </cell>
          <cell r="J989" t="str">
            <v>DK380-5A</v>
          </cell>
        </row>
        <row r="990">
          <cell r="A990" t="str">
            <v>DK3DT</v>
          </cell>
          <cell r="B990">
            <v>0</v>
          </cell>
          <cell r="C990" t="str">
            <v>Điện kế 3 pha điện tử 600V-5A</v>
          </cell>
          <cell r="D990" t="str">
            <v>cái</v>
          </cell>
          <cell r="E990" t="str">
            <v>DK</v>
          </cell>
          <cell r="F990">
            <v>2000</v>
          </cell>
          <cell r="G990" t="str">
            <v>x</v>
          </cell>
          <cell r="J990" t="str">
            <v>DK3DT</v>
          </cell>
        </row>
        <row r="991">
          <cell r="A991" t="str">
            <v>DK3P</v>
          </cell>
          <cell r="B991" t="str">
            <v>05.5104</v>
          </cell>
          <cell r="C991" t="str">
            <v>Điện năng kế 3 pha 380V-5A</v>
          </cell>
          <cell r="D991" t="str">
            <v>cái</v>
          </cell>
          <cell r="E991" t="str">
            <v>DK</v>
          </cell>
          <cell r="F991">
            <v>2000</v>
          </cell>
          <cell r="G991" t="str">
            <v>x</v>
          </cell>
          <cell r="J991" t="str">
            <v>DK3P</v>
          </cell>
        </row>
        <row r="992">
          <cell r="A992" t="str">
            <v>BANG</v>
          </cell>
          <cell r="B992" t="str">
            <v>06.3191</v>
          </cell>
          <cell r="C992" t="str">
            <v>Bảng tên trạm, bảng báo nguy hiểm + đinh vít</v>
          </cell>
          <cell r="D992" t="str">
            <v>bộ</v>
          </cell>
          <cell r="E992" t="str">
            <v>BA</v>
          </cell>
          <cell r="F992">
            <v>50</v>
          </cell>
          <cell r="G992" t="str">
            <v>x</v>
          </cell>
          <cell r="J992" t="str">
            <v>BANG</v>
          </cell>
        </row>
        <row r="993">
          <cell r="A993" t="str">
            <v>GTD</v>
          </cell>
          <cell r="B993">
            <v>0</v>
          </cell>
          <cell r="C993" t="str">
            <v>Giếng tiếp địa khoan đất</v>
          </cell>
          <cell r="D993" t="str">
            <v>Cái</v>
          </cell>
          <cell r="E993" t="str">
            <v>GT</v>
          </cell>
          <cell r="F993">
            <v>50</v>
          </cell>
          <cell r="G993" t="str">
            <v>x</v>
          </cell>
          <cell r="J993" t="str">
            <v>GTD</v>
          </cell>
        </row>
        <row r="994">
          <cell r="A994" t="str">
            <v>GTDĐ</v>
          </cell>
          <cell r="B994">
            <v>0</v>
          </cell>
          <cell r="C994" t="str">
            <v>Giếng tiếp địa khoan đá</v>
          </cell>
          <cell r="D994" t="str">
            <v>Cái</v>
          </cell>
          <cell r="E994" t="str">
            <v>GT</v>
          </cell>
          <cell r="F994">
            <v>50</v>
          </cell>
          <cell r="G994" t="str">
            <v>x</v>
          </cell>
          <cell r="J994" t="str">
            <v>GTDĐ</v>
          </cell>
        </row>
        <row r="995">
          <cell r="A995" t="str">
            <v>SXTg</v>
          </cell>
          <cell r="B995" t="str">
            <v>04.2301</v>
          </cell>
          <cell r="C995" t="str">
            <v>Sứ xuyên tường 24kV</v>
          </cell>
          <cell r="D995" t="str">
            <v>cái</v>
          </cell>
          <cell r="E995" t="str">
            <v>SX</v>
          </cell>
          <cell r="F995">
            <v>50</v>
          </cell>
          <cell r="G995" t="str">
            <v>x</v>
          </cell>
          <cell r="J995" t="str">
            <v>SXTg</v>
          </cell>
        </row>
        <row r="996">
          <cell r="A996" t="str">
            <v>GSXTg</v>
          </cell>
          <cell r="B996">
            <v>0</v>
          </cell>
          <cell r="C996" t="str">
            <v>Giá lắp sứ xuyên tường</v>
          </cell>
          <cell r="D996" t="str">
            <v>bộ</v>
          </cell>
          <cell r="E996" t="str">
            <v>GS</v>
          </cell>
          <cell r="F996">
            <v>50</v>
          </cell>
          <cell r="G996" t="str">
            <v>x</v>
          </cell>
          <cell r="J996" t="str">
            <v>GSXTg</v>
          </cell>
        </row>
        <row r="997">
          <cell r="A997" t="str">
            <v>GCAP</v>
          </cell>
          <cell r="B997">
            <v>0</v>
          </cell>
          <cell r="C997" t="str">
            <v>Giá đỡ cáp ngầm (V63x6)</v>
          </cell>
          <cell r="D997" t="str">
            <v>bộ</v>
          </cell>
          <cell r="E997" t="str">
            <v>GC</v>
          </cell>
          <cell r="F997">
            <v>50</v>
          </cell>
          <cell r="G997" t="str">
            <v>x</v>
          </cell>
          <cell r="J997" t="str">
            <v>GCAP</v>
          </cell>
        </row>
        <row r="998">
          <cell r="A998" t="str">
            <v>SDTC</v>
          </cell>
          <cell r="B998" t="str">
            <v>04.2201</v>
          </cell>
          <cell r="C998" t="str">
            <v>Sứ đỡ thanh cái 24kV</v>
          </cell>
          <cell r="D998" t="str">
            <v>bộ</v>
          </cell>
          <cell r="E998" t="str">
            <v>SD</v>
          </cell>
          <cell r="F998">
            <v>50</v>
          </cell>
          <cell r="G998" t="str">
            <v>x</v>
          </cell>
          <cell r="J998" t="str">
            <v>SDTC</v>
          </cell>
        </row>
        <row r="999">
          <cell r="A999" t="str">
            <v>TC450</v>
          </cell>
          <cell r="B999" t="str">
            <v>04.5102</v>
          </cell>
          <cell r="C999" t="str">
            <v>Thanh cái đồng 4x50</v>
          </cell>
          <cell r="D999" t="str">
            <v>m</v>
          </cell>
          <cell r="E999" t="str">
            <v>TC</v>
          </cell>
          <cell r="F999">
            <v>50</v>
          </cell>
          <cell r="G999" t="str">
            <v>x</v>
          </cell>
          <cell r="J999" t="str">
            <v>TC450</v>
          </cell>
        </row>
        <row r="1000">
          <cell r="A1000" t="str">
            <v>TC430</v>
          </cell>
          <cell r="B1000" t="str">
            <v>04.5102</v>
          </cell>
          <cell r="C1000" t="str">
            <v>Thanh cái đồng 4x30</v>
          </cell>
          <cell r="D1000" t="str">
            <v>m</v>
          </cell>
          <cell r="E1000" t="str">
            <v>TC</v>
          </cell>
          <cell r="F1000">
            <v>50</v>
          </cell>
          <cell r="G1000" t="str">
            <v>x</v>
          </cell>
          <cell r="J1000" t="str">
            <v>TC430</v>
          </cell>
        </row>
        <row r="1001">
          <cell r="A1001" t="str">
            <v>TC420</v>
          </cell>
          <cell r="B1001" t="str">
            <v>04.5101</v>
          </cell>
          <cell r="C1001" t="str">
            <v>Thanh cái đồng 4x20</v>
          </cell>
          <cell r="D1001" t="str">
            <v>m</v>
          </cell>
          <cell r="E1001" t="str">
            <v>TC</v>
          </cell>
          <cell r="F1001">
            <v>50</v>
          </cell>
          <cell r="G1001" t="str">
            <v>x</v>
          </cell>
          <cell r="J1001" t="str">
            <v>TC420</v>
          </cell>
        </row>
        <row r="1002">
          <cell r="A1002" t="str">
            <v>GiacapTT-2m</v>
          </cell>
          <cell r="B1002">
            <v>0</v>
          </cell>
          <cell r="C1002" t="str">
            <v>Giá đỡ cáp trung thế</v>
          </cell>
          <cell r="D1002" t="str">
            <v>bộ</v>
          </cell>
          <cell r="E1002" t="str">
            <v>Gi</v>
          </cell>
          <cell r="F1002">
            <v>50</v>
          </cell>
          <cell r="G1002" t="str">
            <v>x</v>
          </cell>
          <cell r="J1002" t="str">
            <v>GiacapTT-2m</v>
          </cell>
        </row>
        <row r="1003">
          <cell r="A1003" t="str">
            <v>GiacapTT-6m</v>
          </cell>
          <cell r="B1003">
            <v>0</v>
          </cell>
          <cell r="C1003" t="str">
            <v>Giá đỡ cáp trung thế</v>
          </cell>
          <cell r="D1003" t="str">
            <v>bộ</v>
          </cell>
          <cell r="E1003" t="str">
            <v>Gi</v>
          </cell>
          <cell r="F1003">
            <v>50</v>
          </cell>
          <cell r="G1003" t="str">
            <v>x</v>
          </cell>
          <cell r="J1003" t="str">
            <v>GiacapTT-6m</v>
          </cell>
        </row>
        <row r="1004">
          <cell r="A1004" t="str">
            <v>GiacapTT-8m</v>
          </cell>
          <cell r="B1004">
            <v>0</v>
          </cell>
          <cell r="C1004" t="str">
            <v>Giá đỡ cáp trung thế</v>
          </cell>
          <cell r="D1004" t="str">
            <v>bộ</v>
          </cell>
          <cell r="E1004" t="str">
            <v>Gi</v>
          </cell>
          <cell r="F1004">
            <v>50</v>
          </cell>
          <cell r="G1004" t="str">
            <v>x</v>
          </cell>
          <cell r="J1004" t="str">
            <v>GiacapTT-8m</v>
          </cell>
        </row>
        <row r="1005">
          <cell r="A1005" t="str">
            <v>GiacapTT-15m</v>
          </cell>
          <cell r="B1005">
            <v>0</v>
          </cell>
          <cell r="C1005" t="str">
            <v>Giá đỡ cáp trung thế</v>
          </cell>
          <cell r="D1005" t="str">
            <v>bộ</v>
          </cell>
          <cell r="E1005" t="str">
            <v>Gi</v>
          </cell>
          <cell r="F1005">
            <v>50</v>
          </cell>
          <cell r="G1005" t="str">
            <v>x</v>
          </cell>
          <cell r="J1005" t="str">
            <v>GiacapTT-15m</v>
          </cell>
        </row>
        <row r="1006">
          <cell r="A1006" t="str">
            <v>GiacapTHT-10m</v>
          </cell>
          <cell r="B1006">
            <v>0</v>
          </cell>
          <cell r="C1006" t="str">
            <v>Giá đỡ cáp trung hạ thế</v>
          </cell>
          <cell r="D1006" t="str">
            <v>bộ</v>
          </cell>
          <cell r="E1006" t="str">
            <v>Gi</v>
          </cell>
          <cell r="F1006">
            <v>50</v>
          </cell>
          <cell r="G1006" t="str">
            <v>x</v>
          </cell>
          <cell r="J1006" t="str">
            <v>GiacapTHT-10m</v>
          </cell>
        </row>
        <row r="1007">
          <cell r="A1007" t="str">
            <v>GiacapHT-1m</v>
          </cell>
          <cell r="B1007">
            <v>0</v>
          </cell>
          <cell r="C1007" t="str">
            <v xml:space="preserve">Giá đỡ cáp hạ thế </v>
          </cell>
          <cell r="D1007" t="str">
            <v>bộ</v>
          </cell>
          <cell r="E1007" t="str">
            <v>Gi</v>
          </cell>
          <cell r="F1007">
            <v>50</v>
          </cell>
          <cell r="G1007" t="str">
            <v>x</v>
          </cell>
          <cell r="J1007" t="str">
            <v>GiacapHT-1m</v>
          </cell>
        </row>
        <row r="1008">
          <cell r="A1008" t="str">
            <v>GiacapHT-2m</v>
          </cell>
          <cell r="B1008">
            <v>0</v>
          </cell>
          <cell r="C1008" t="str">
            <v xml:space="preserve">Giá đỡ cáp hạ thế </v>
          </cell>
          <cell r="D1008" t="str">
            <v>bộ</v>
          </cell>
          <cell r="E1008" t="str">
            <v>Gi</v>
          </cell>
          <cell r="F1008">
            <v>50</v>
          </cell>
          <cell r="G1008" t="str">
            <v>x</v>
          </cell>
          <cell r="J1008" t="str">
            <v>GiacapHT-2m</v>
          </cell>
        </row>
        <row r="1009">
          <cell r="A1009" t="str">
            <v>GiacapHT-3m</v>
          </cell>
          <cell r="B1009">
            <v>0</v>
          </cell>
          <cell r="C1009" t="str">
            <v xml:space="preserve">Giá đỡ cáp hạ thế </v>
          </cell>
          <cell r="D1009" t="str">
            <v>bộ</v>
          </cell>
          <cell r="E1009" t="str">
            <v>Gi</v>
          </cell>
          <cell r="F1009">
            <v>50</v>
          </cell>
          <cell r="G1009" t="str">
            <v>x</v>
          </cell>
          <cell r="J1009" t="str">
            <v>GiacapHT-3m</v>
          </cell>
        </row>
        <row r="1010">
          <cell r="A1010" t="str">
            <v>GiacapHT-4m</v>
          </cell>
          <cell r="B1010">
            <v>0</v>
          </cell>
          <cell r="C1010" t="str">
            <v xml:space="preserve">Giá đỡ cáp hạ thế </v>
          </cell>
          <cell r="D1010" t="str">
            <v>bộ</v>
          </cell>
          <cell r="E1010" t="str">
            <v>Gi</v>
          </cell>
          <cell r="F1010">
            <v>50</v>
          </cell>
          <cell r="G1010" t="str">
            <v>x</v>
          </cell>
          <cell r="J1010" t="str">
            <v>GiacapHT-4m</v>
          </cell>
        </row>
        <row r="1011">
          <cell r="A1011" t="str">
            <v>GiacapHT</v>
          </cell>
          <cell r="B1011">
            <v>0</v>
          </cell>
          <cell r="C1011" t="str">
            <v xml:space="preserve">Giá đỡ cáp hạ thế </v>
          </cell>
          <cell r="D1011" t="str">
            <v>trọn bộ</v>
          </cell>
          <cell r="E1011" t="str">
            <v>Gi</v>
          </cell>
          <cell r="F1011">
            <v>50</v>
          </cell>
          <cell r="G1011" t="str">
            <v>x</v>
          </cell>
          <cell r="J1011" t="str">
            <v>GiacapHT</v>
          </cell>
        </row>
        <row r="1012">
          <cell r="A1012" t="str">
            <v>GiacapHT-30m</v>
          </cell>
          <cell r="B1012">
            <v>0</v>
          </cell>
          <cell r="C1012" t="str">
            <v xml:space="preserve">Giá đỡ cáp hạ thế </v>
          </cell>
          <cell r="D1012" t="str">
            <v>bộ</v>
          </cell>
          <cell r="E1012" t="str">
            <v>Gi</v>
          </cell>
          <cell r="F1012">
            <v>50</v>
          </cell>
          <cell r="G1012" t="str">
            <v>x</v>
          </cell>
          <cell r="J1012" t="str">
            <v>GiacapHT-30m</v>
          </cell>
        </row>
        <row r="1013">
          <cell r="A1013" t="str">
            <v>GTMBA15</v>
          </cell>
          <cell r="B1013" t="str">
            <v>05.6100</v>
          </cell>
          <cell r="C1013" t="str">
            <v>Giá chùm treo máy biến áp 3x15</v>
          </cell>
          <cell r="D1013" t="str">
            <v>bô</v>
          </cell>
          <cell r="E1013" t="str">
            <v>GT</v>
          </cell>
          <cell r="F1013">
            <v>50</v>
          </cell>
          <cell r="G1013" t="str">
            <v>x</v>
          </cell>
          <cell r="J1013" t="str">
            <v>GTMBA15</v>
          </cell>
        </row>
        <row r="1014">
          <cell r="A1014" t="str">
            <v>GTMBA25</v>
          </cell>
          <cell r="B1014" t="str">
            <v>05.6100</v>
          </cell>
          <cell r="C1014" t="str">
            <v>Giá chùm treo máy biến áp 3x25</v>
          </cell>
          <cell r="D1014" t="str">
            <v>cái</v>
          </cell>
          <cell r="E1014" t="str">
            <v>GT</v>
          </cell>
          <cell r="F1014">
            <v>50</v>
          </cell>
          <cell r="G1014" t="str">
            <v>x</v>
          </cell>
          <cell r="J1014" t="str">
            <v>GTMBA25</v>
          </cell>
        </row>
        <row r="1015">
          <cell r="A1015" t="str">
            <v>GTMBA37,5</v>
          </cell>
          <cell r="B1015" t="str">
            <v>05.6100</v>
          </cell>
          <cell r="C1015" t="str">
            <v>Giá chùm treo máy biến áp 3x37,5</v>
          </cell>
          <cell r="D1015" t="str">
            <v>cái</v>
          </cell>
          <cell r="E1015" t="str">
            <v>GT</v>
          </cell>
          <cell r="F1015">
            <v>50</v>
          </cell>
          <cell r="G1015" t="str">
            <v>x</v>
          </cell>
          <cell r="J1015" t="str">
            <v>GTMBA37,5</v>
          </cell>
        </row>
        <row r="1016">
          <cell r="A1016" t="str">
            <v>GTMBA</v>
          </cell>
          <cell r="B1016" t="str">
            <v>05.6100</v>
          </cell>
          <cell r="C1016" t="str">
            <v>Giá chùm treo máy biến áp 3x50</v>
          </cell>
          <cell r="D1016" t="str">
            <v>cái</v>
          </cell>
          <cell r="E1016" t="str">
            <v>GT</v>
          </cell>
          <cell r="F1016">
            <v>50</v>
          </cell>
          <cell r="G1016" t="str">
            <v>x</v>
          </cell>
          <cell r="J1016" t="str">
            <v>GTMBA</v>
          </cell>
        </row>
        <row r="1017">
          <cell r="A1017" t="str">
            <v>LapGTMBA</v>
          </cell>
          <cell r="B1017" t="str">
            <v>05.6100</v>
          </cell>
          <cell r="C1017" t="str">
            <v>Lắp giá treo máy biến áp</v>
          </cell>
          <cell r="D1017" t="str">
            <v>tấn</v>
          </cell>
          <cell r="E1017" t="str">
            <v>La</v>
          </cell>
          <cell r="F1017">
            <v>2000</v>
          </cell>
          <cell r="G1017" t="str">
            <v>x</v>
          </cell>
          <cell r="J1017" t="str">
            <v>LapGTMBA</v>
          </cell>
        </row>
        <row r="1018">
          <cell r="A1018" t="str">
            <v>COSe16</v>
          </cell>
          <cell r="B1018" t="str">
            <v>03.4001</v>
          </cell>
          <cell r="C1018" t="str">
            <v>Đầu cosse ép Cu-Al 16mm2</v>
          </cell>
          <cell r="D1018" t="str">
            <v>cái</v>
          </cell>
          <cell r="E1018" t="str">
            <v>CO</v>
          </cell>
          <cell r="F1018">
            <v>50</v>
          </cell>
          <cell r="G1018" t="str">
            <v>x</v>
          </cell>
          <cell r="J1018" t="str">
            <v>COSe16</v>
          </cell>
        </row>
        <row r="1019">
          <cell r="A1019" t="str">
            <v>COSe25</v>
          </cell>
          <cell r="B1019" t="str">
            <v>03.4001</v>
          </cell>
          <cell r="C1019" t="str">
            <v>Đầu cosse ép Cu-Al 25mm2</v>
          </cell>
          <cell r="D1019" t="str">
            <v>cái</v>
          </cell>
          <cell r="E1019" t="str">
            <v>CO</v>
          </cell>
          <cell r="F1019">
            <v>50</v>
          </cell>
          <cell r="G1019" t="str">
            <v>x</v>
          </cell>
          <cell r="J1019" t="str">
            <v>COSe25</v>
          </cell>
        </row>
        <row r="1020">
          <cell r="A1020" t="str">
            <v>COSe50</v>
          </cell>
          <cell r="B1020" t="str">
            <v>03.4002</v>
          </cell>
          <cell r="C1020" t="str">
            <v>Đầu cosse ép Cu-Al 50mm2</v>
          </cell>
          <cell r="D1020" t="str">
            <v>cái</v>
          </cell>
          <cell r="E1020" t="str">
            <v>CO</v>
          </cell>
          <cell r="F1020">
            <v>50</v>
          </cell>
          <cell r="G1020" t="str">
            <v>x</v>
          </cell>
          <cell r="J1020" t="str">
            <v>COSe50</v>
          </cell>
        </row>
        <row r="1021">
          <cell r="A1021" t="str">
            <v>COSe70</v>
          </cell>
          <cell r="B1021" t="str">
            <v>03.4003</v>
          </cell>
          <cell r="C1021" t="str">
            <v>Đầu cosse ép Cu-Al 70mm2</v>
          </cell>
          <cell r="D1021" t="str">
            <v>cái</v>
          </cell>
          <cell r="E1021" t="str">
            <v>CO</v>
          </cell>
          <cell r="F1021">
            <v>50</v>
          </cell>
          <cell r="G1021" t="str">
            <v>x</v>
          </cell>
          <cell r="J1021" t="str">
            <v>COSe70</v>
          </cell>
        </row>
        <row r="1022">
          <cell r="A1022" t="str">
            <v>COSe95</v>
          </cell>
          <cell r="B1022" t="str">
            <v>03.4004</v>
          </cell>
          <cell r="C1022" t="str">
            <v>Đầu cosse ép Cu-Al 95mm2</v>
          </cell>
          <cell r="D1022" t="str">
            <v>cái</v>
          </cell>
          <cell r="E1022" t="str">
            <v>CO</v>
          </cell>
          <cell r="F1022">
            <v>50</v>
          </cell>
          <cell r="G1022" t="str">
            <v>x</v>
          </cell>
          <cell r="J1022" t="str">
            <v>COSe95</v>
          </cell>
        </row>
        <row r="1023">
          <cell r="A1023" t="str">
            <v>COSe120</v>
          </cell>
          <cell r="B1023" t="str">
            <v>03.4005</v>
          </cell>
          <cell r="C1023" t="str">
            <v>Đầu cosse ép Cu-Al 120mm2</v>
          </cell>
          <cell r="D1023" t="str">
            <v>cái</v>
          </cell>
          <cell r="E1023" t="str">
            <v>CO</v>
          </cell>
          <cell r="F1023">
            <v>50</v>
          </cell>
          <cell r="G1023" t="str">
            <v>x</v>
          </cell>
          <cell r="J1023" t="str">
            <v>COSe120</v>
          </cell>
        </row>
        <row r="1024">
          <cell r="A1024" t="str">
            <v>COSe150</v>
          </cell>
          <cell r="B1024" t="str">
            <v>03.4006</v>
          </cell>
          <cell r="C1024" t="str">
            <v>Đầu cosse ép Cu-Al 150mm2</v>
          </cell>
          <cell r="D1024" t="str">
            <v>cái</v>
          </cell>
          <cell r="E1024" t="str">
            <v>CO</v>
          </cell>
          <cell r="F1024">
            <v>50</v>
          </cell>
          <cell r="G1024" t="str">
            <v>x</v>
          </cell>
          <cell r="J1024" t="str">
            <v>COSe150</v>
          </cell>
        </row>
        <row r="1025">
          <cell r="A1025" t="str">
            <v>COSe185</v>
          </cell>
          <cell r="B1025" t="str">
            <v>03.4007</v>
          </cell>
          <cell r="C1025" t="str">
            <v>Đầu cosse ép Cu-Al 185mm2</v>
          </cell>
          <cell r="D1025" t="str">
            <v>cái</v>
          </cell>
          <cell r="E1025" t="str">
            <v>CO</v>
          </cell>
          <cell r="F1025">
            <v>50</v>
          </cell>
          <cell r="G1025" t="str">
            <v>x</v>
          </cell>
          <cell r="J1025" t="str">
            <v>COSe185</v>
          </cell>
        </row>
        <row r="1026">
          <cell r="A1026" t="str">
            <v>COSe200</v>
          </cell>
          <cell r="B1026" t="str">
            <v>03.4008</v>
          </cell>
          <cell r="C1026" t="str">
            <v>Đầu cosse ép Cu-Al 200mm2</v>
          </cell>
          <cell r="D1026" t="str">
            <v>cái</v>
          </cell>
          <cell r="E1026" t="str">
            <v>CO</v>
          </cell>
          <cell r="F1026">
            <v>50</v>
          </cell>
          <cell r="G1026" t="str">
            <v>x</v>
          </cell>
          <cell r="J1026" t="str">
            <v>COSe200</v>
          </cell>
        </row>
        <row r="1027">
          <cell r="A1027" t="str">
            <v>COSe240</v>
          </cell>
          <cell r="B1027" t="str">
            <v>03.4008</v>
          </cell>
          <cell r="C1027" t="str">
            <v>Đầu cosse ép Cu-Al 240mm2</v>
          </cell>
          <cell r="D1027" t="str">
            <v>cái</v>
          </cell>
          <cell r="E1027" t="str">
            <v>CO</v>
          </cell>
          <cell r="F1027">
            <v>50</v>
          </cell>
          <cell r="G1027" t="str">
            <v>x</v>
          </cell>
          <cell r="J1027" t="str">
            <v>COSe240</v>
          </cell>
        </row>
        <row r="1028">
          <cell r="A1028" t="str">
            <v>COSe250</v>
          </cell>
          <cell r="B1028" t="str">
            <v>03.4008</v>
          </cell>
          <cell r="C1028" t="str">
            <v>Đầu cosse ép Cu-Al 250mm2</v>
          </cell>
          <cell r="D1028" t="str">
            <v>cái</v>
          </cell>
          <cell r="E1028" t="str">
            <v>CO</v>
          </cell>
          <cell r="F1028">
            <v>50</v>
          </cell>
          <cell r="G1028" t="str">
            <v>x</v>
          </cell>
          <cell r="J1028" t="str">
            <v>COSe250</v>
          </cell>
        </row>
        <row r="1029">
          <cell r="A1029" t="str">
            <v>COSe300</v>
          </cell>
          <cell r="B1029" t="str">
            <v>03.4008</v>
          </cell>
          <cell r="C1029" t="str">
            <v>Đầu cosse ép Cu-Al 300mm2</v>
          </cell>
          <cell r="D1029" t="str">
            <v>cái</v>
          </cell>
          <cell r="E1029" t="str">
            <v>CO</v>
          </cell>
          <cell r="F1029">
            <v>50</v>
          </cell>
          <cell r="G1029" t="str">
            <v>x</v>
          </cell>
          <cell r="J1029" t="str">
            <v>COSe300</v>
          </cell>
        </row>
        <row r="1030">
          <cell r="A1030" t="str">
            <v>COSe400</v>
          </cell>
          <cell r="B1030" t="str">
            <v>03.4008</v>
          </cell>
          <cell r="C1030" t="str">
            <v>Đầu cosse ép Cu-Al 400mm2</v>
          </cell>
          <cell r="D1030" t="str">
            <v>cái</v>
          </cell>
          <cell r="E1030" t="str">
            <v>CO</v>
          </cell>
          <cell r="F1030">
            <v>50</v>
          </cell>
          <cell r="G1030" t="str">
            <v>x</v>
          </cell>
          <cell r="J1030" t="str">
            <v>COSe400</v>
          </cell>
        </row>
        <row r="1031">
          <cell r="A1031" t="str">
            <v>COS2,5</v>
          </cell>
          <cell r="B1031" t="str">
            <v>03.4001</v>
          </cell>
          <cell r="C1031" t="str">
            <v xml:space="preserve">Đầu cosse ép Cu 2,5mm2 + bao PVC </v>
          </cell>
          <cell r="D1031" t="str">
            <v>cái</v>
          </cell>
          <cell r="E1031" t="str">
            <v>CO</v>
          </cell>
          <cell r="F1031">
            <v>50</v>
          </cell>
          <cell r="G1031" t="str">
            <v>x</v>
          </cell>
          <cell r="J1031" t="str">
            <v>COS2,5</v>
          </cell>
        </row>
        <row r="1032">
          <cell r="A1032" t="str">
            <v>COS5</v>
          </cell>
          <cell r="B1032" t="str">
            <v>03.4001</v>
          </cell>
          <cell r="C1032" t="str">
            <v>Đầu cosse ép Cu 5mm2</v>
          </cell>
          <cell r="D1032" t="str">
            <v>cái</v>
          </cell>
          <cell r="E1032" t="str">
            <v>CO</v>
          </cell>
          <cell r="F1032">
            <v>50</v>
          </cell>
          <cell r="G1032" t="str">
            <v>x</v>
          </cell>
          <cell r="J1032" t="str">
            <v>COS5</v>
          </cell>
        </row>
        <row r="1033">
          <cell r="A1033" t="str">
            <v>COS11</v>
          </cell>
          <cell r="B1033" t="str">
            <v>03.4001</v>
          </cell>
          <cell r="C1033" t="str">
            <v>Đầu cosse ép Cu 11mm2</v>
          </cell>
          <cell r="D1033" t="str">
            <v>cái</v>
          </cell>
          <cell r="E1033" t="str">
            <v>CO</v>
          </cell>
          <cell r="F1033">
            <v>50</v>
          </cell>
          <cell r="G1033" t="str">
            <v>x</v>
          </cell>
          <cell r="J1033" t="str">
            <v>COS11</v>
          </cell>
        </row>
        <row r="1034">
          <cell r="A1034" t="str">
            <v>COS16</v>
          </cell>
          <cell r="B1034" t="str">
            <v>03.4001</v>
          </cell>
          <cell r="C1034" t="str">
            <v>Đầu cosse ép Cu 16mm2</v>
          </cell>
          <cell r="D1034" t="str">
            <v>cái</v>
          </cell>
          <cell r="E1034" t="str">
            <v>CO</v>
          </cell>
          <cell r="F1034">
            <v>50</v>
          </cell>
          <cell r="G1034" t="str">
            <v>x</v>
          </cell>
          <cell r="J1034" t="str">
            <v>COS16</v>
          </cell>
        </row>
        <row r="1035">
          <cell r="A1035" t="str">
            <v>COS22</v>
          </cell>
          <cell r="B1035" t="str">
            <v>03.4001</v>
          </cell>
          <cell r="C1035" t="str">
            <v>Đầu cosse ép Cu 22mm2</v>
          </cell>
          <cell r="D1035" t="str">
            <v>cái</v>
          </cell>
          <cell r="E1035" t="str">
            <v>CO</v>
          </cell>
          <cell r="F1035">
            <v>50</v>
          </cell>
          <cell r="G1035" t="str">
            <v>x</v>
          </cell>
          <cell r="J1035" t="str">
            <v>COS22</v>
          </cell>
        </row>
        <row r="1036">
          <cell r="A1036" t="str">
            <v>COS25</v>
          </cell>
          <cell r="B1036" t="str">
            <v>03.4001</v>
          </cell>
          <cell r="C1036" t="str">
            <v>Đầu cosse ép Cu 25mm2</v>
          </cell>
          <cell r="D1036" t="str">
            <v>cái</v>
          </cell>
          <cell r="E1036" t="str">
            <v>CO</v>
          </cell>
          <cell r="F1036">
            <v>50</v>
          </cell>
          <cell r="G1036" t="str">
            <v>x</v>
          </cell>
          <cell r="J1036" t="str">
            <v>COS25</v>
          </cell>
        </row>
        <row r="1037">
          <cell r="A1037" t="str">
            <v>COS35</v>
          </cell>
          <cell r="B1037" t="str">
            <v>03.4002</v>
          </cell>
          <cell r="C1037" t="str">
            <v>Đầu cosse ép Cu 35mm2</v>
          </cell>
          <cell r="D1037" t="str">
            <v>cái</v>
          </cell>
          <cell r="E1037" t="str">
            <v>CO</v>
          </cell>
          <cell r="F1037">
            <v>50</v>
          </cell>
          <cell r="G1037" t="str">
            <v>x</v>
          </cell>
          <cell r="J1037" t="str">
            <v>COS35</v>
          </cell>
        </row>
        <row r="1038">
          <cell r="A1038" t="str">
            <v>COS38</v>
          </cell>
          <cell r="B1038" t="str">
            <v>03.4002</v>
          </cell>
          <cell r="C1038" t="str">
            <v>Đầu cosse ép Cu 38mm2</v>
          </cell>
          <cell r="D1038" t="str">
            <v>cái</v>
          </cell>
          <cell r="E1038" t="str">
            <v>CO</v>
          </cell>
          <cell r="F1038">
            <v>50</v>
          </cell>
          <cell r="G1038" t="str">
            <v>x</v>
          </cell>
          <cell r="J1038" t="str">
            <v>COS38</v>
          </cell>
        </row>
        <row r="1039">
          <cell r="A1039" t="str">
            <v>COS50</v>
          </cell>
          <cell r="B1039" t="str">
            <v>03.4002</v>
          </cell>
          <cell r="C1039" t="str">
            <v>Đầu cosse ép Cu 50mm2</v>
          </cell>
          <cell r="D1039" t="str">
            <v>cái</v>
          </cell>
          <cell r="E1039" t="str">
            <v>CO</v>
          </cell>
          <cell r="F1039">
            <v>50</v>
          </cell>
          <cell r="G1039" t="str">
            <v>x</v>
          </cell>
          <cell r="J1039" t="str">
            <v>COS50</v>
          </cell>
        </row>
        <row r="1040">
          <cell r="A1040" t="str">
            <v>COS70</v>
          </cell>
          <cell r="B1040" t="str">
            <v>03.4003</v>
          </cell>
          <cell r="C1040" t="str">
            <v>Đầu cosse ép Cu 70mm2</v>
          </cell>
          <cell r="D1040" t="str">
            <v>cái</v>
          </cell>
          <cell r="E1040" t="str">
            <v>CO</v>
          </cell>
          <cell r="F1040">
            <v>50</v>
          </cell>
          <cell r="G1040" t="str">
            <v>x</v>
          </cell>
          <cell r="J1040" t="str">
            <v>COS70</v>
          </cell>
        </row>
        <row r="1041">
          <cell r="A1041" t="str">
            <v>COS95</v>
          </cell>
          <cell r="B1041" t="str">
            <v>03.4004</v>
          </cell>
          <cell r="C1041" t="str">
            <v>Đầu cosse ép Cu 95mm2</v>
          </cell>
          <cell r="D1041" t="str">
            <v>cái</v>
          </cell>
          <cell r="E1041" t="str">
            <v>CO</v>
          </cell>
          <cell r="F1041">
            <v>50</v>
          </cell>
          <cell r="G1041" t="str">
            <v>x</v>
          </cell>
          <cell r="J1041" t="str">
            <v>COS95</v>
          </cell>
        </row>
        <row r="1042">
          <cell r="A1042" t="str">
            <v>COS120</v>
          </cell>
          <cell r="B1042" t="str">
            <v>03.4005</v>
          </cell>
          <cell r="C1042" t="str">
            <v>Đầu cosse ép Cu 120mm2</v>
          </cell>
          <cell r="D1042" t="str">
            <v>cái</v>
          </cell>
          <cell r="E1042" t="str">
            <v>CO</v>
          </cell>
          <cell r="F1042">
            <v>50</v>
          </cell>
          <cell r="G1042" t="str">
            <v>x</v>
          </cell>
          <cell r="J1042" t="str">
            <v>COS120</v>
          </cell>
        </row>
        <row r="1043">
          <cell r="A1043" t="str">
            <v>COS150</v>
          </cell>
          <cell r="B1043" t="str">
            <v>03.4006</v>
          </cell>
          <cell r="C1043" t="str">
            <v>Đầu cosse ép Cu 150mm2</v>
          </cell>
          <cell r="D1043" t="str">
            <v>cái</v>
          </cell>
          <cell r="E1043" t="str">
            <v>CO</v>
          </cell>
          <cell r="F1043">
            <v>50</v>
          </cell>
          <cell r="G1043" t="str">
            <v>x</v>
          </cell>
          <cell r="J1043" t="str">
            <v>COS150</v>
          </cell>
        </row>
        <row r="1044">
          <cell r="A1044" t="str">
            <v>COS185</v>
          </cell>
          <cell r="B1044" t="str">
            <v>03.4007</v>
          </cell>
          <cell r="C1044" t="str">
            <v>Đầu cosse ép Cu 185mm2</v>
          </cell>
          <cell r="D1044" t="str">
            <v>cái</v>
          </cell>
          <cell r="E1044" t="str">
            <v>CO</v>
          </cell>
          <cell r="F1044">
            <v>50</v>
          </cell>
          <cell r="G1044" t="str">
            <v>x</v>
          </cell>
          <cell r="J1044" t="str">
            <v>COS185</v>
          </cell>
        </row>
        <row r="1045">
          <cell r="A1045" t="str">
            <v>COS200</v>
          </cell>
          <cell r="B1045" t="str">
            <v>03.4008</v>
          </cell>
          <cell r="C1045" t="str">
            <v>Đầu cosse ép Cu 200mm2</v>
          </cell>
          <cell r="D1045" t="str">
            <v>cái</v>
          </cell>
          <cell r="E1045" t="str">
            <v>CO</v>
          </cell>
          <cell r="F1045">
            <v>50</v>
          </cell>
          <cell r="G1045" t="str">
            <v>x</v>
          </cell>
          <cell r="J1045" t="str">
            <v>COS200</v>
          </cell>
        </row>
        <row r="1046">
          <cell r="A1046" t="str">
            <v>COS240</v>
          </cell>
          <cell r="B1046" t="str">
            <v>03.4008</v>
          </cell>
          <cell r="C1046" t="str">
            <v>Đầu cosse ép Cu 240mm2</v>
          </cell>
          <cell r="D1046" t="str">
            <v>cái</v>
          </cell>
          <cell r="E1046" t="str">
            <v>CO</v>
          </cell>
          <cell r="F1046">
            <v>50</v>
          </cell>
          <cell r="G1046" t="str">
            <v>x</v>
          </cell>
          <cell r="J1046" t="str">
            <v>COS240</v>
          </cell>
        </row>
        <row r="1047">
          <cell r="A1047" t="str">
            <v>COS250</v>
          </cell>
          <cell r="B1047" t="str">
            <v>03.4009</v>
          </cell>
          <cell r="C1047" t="str">
            <v>Đầu cosse ép Cu 250mm2</v>
          </cell>
          <cell r="D1047" t="str">
            <v>cái</v>
          </cell>
          <cell r="E1047" t="str">
            <v>CO</v>
          </cell>
          <cell r="F1047">
            <v>50</v>
          </cell>
          <cell r="G1047" t="str">
            <v>x</v>
          </cell>
          <cell r="J1047" t="str">
            <v>COS250</v>
          </cell>
        </row>
        <row r="1048">
          <cell r="A1048" t="str">
            <v>COS300</v>
          </cell>
          <cell r="B1048" t="str">
            <v>03.4009</v>
          </cell>
          <cell r="C1048" t="str">
            <v>Đầu cosse ép Cu 300mm2</v>
          </cell>
          <cell r="D1048" t="str">
            <v>cái</v>
          </cell>
          <cell r="E1048" t="str">
            <v>CO</v>
          </cell>
          <cell r="F1048">
            <v>50</v>
          </cell>
          <cell r="G1048" t="str">
            <v>x</v>
          </cell>
          <cell r="J1048" t="str">
            <v>COS300</v>
          </cell>
        </row>
        <row r="1049">
          <cell r="A1049" t="str">
            <v>CHCOS11</v>
          </cell>
          <cell r="B1049">
            <v>0</v>
          </cell>
          <cell r="C1049" t="str">
            <v>Chụp đầu cosse  11mm2</v>
          </cell>
          <cell r="D1049" t="str">
            <v>cái</v>
          </cell>
          <cell r="E1049" t="str">
            <v>CH</v>
          </cell>
          <cell r="F1049">
            <v>50</v>
          </cell>
          <cell r="G1049" t="str">
            <v>x</v>
          </cell>
          <cell r="J1049" t="str">
            <v>CHCOS11</v>
          </cell>
        </row>
        <row r="1050">
          <cell r="A1050" t="str">
            <v>CHCOS16</v>
          </cell>
          <cell r="B1050">
            <v>0</v>
          </cell>
          <cell r="C1050" t="str">
            <v>Chụp đầu cosse  16mm2</v>
          </cell>
          <cell r="D1050" t="str">
            <v>cái</v>
          </cell>
          <cell r="E1050" t="str">
            <v>CH</v>
          </cell>
          <cell r="F1050">
            <v>50</v>
          </cell>
          <cell r="G1050" t="str">
            <v>x</v>
          </cell>
          <cell r="J1050" t="str">
            <v>CHCOS16</v>
          </cell>
        </row>
        <row r="1051">
          <cell r="A1051" t="str">
            <v>CHCOS25</v>
          </cell>
          <cell r="B1051">
            <v>0</v>
          </cell>
          <cell r="C1051" t="str">
            <v>Chụp đầu cosse  25mm2</v>
          </cell>
          <cell r="D1051" t="str">
            <v>cái</v>
          </cell>
          <cell r="E1051" t="str">
            <v>CH</v>
          </cell>
          <cell r="F1051">
            <v>50</v>
          </cell>
          <cell r="G1051" t="str">
            <v>x</v>
          </cell>
          <cell r="J1051" t="str">
            <v>CHCOS25</v>
          </cell>
        </row>
        <row r="1052">
          <cell r="A1052" t="str">
            <v>CHCOS35</v>
          </cell>
          <cell r="B1052">
            <v>0</v>
          </cell>
          <cell r="C1052" t="str">
            <v>Chụp đầu cosse  35mm2</v>
          </cell>
          <cell r="D1052" t="str">
            <v>cái</v>
          </cell>
          <cell r="E1052" t="str">
            <v>CH</v>
          </cell>
          <cell r="F1052">
            <v>50</v>
          </cell>
          <cell r="G1052" t="str">
            <v>x</v>
          </cell>
          <cell r="J1052" t="str">
            <v>CHCOS35</v>
          </cell>
        </row>
        <row r="1053">
          <cell r="A1053" t="str">
            <v>CHCOS50</v>
          </cell>
          <cell r="B1053">
            <v>0</v>
          </cell>
          <cell r="C1053" t="str">
            <v>Chụp đầu cosse  50mm2</v>
          </cell>
          <cell r="D1053" t="str">
            <v>cái</v>
          </cell>
          <cell r="E1053" t="str">
            <v>CH</v>
          </cell>
          <cell r="F1053">
            <v>50</v>
          </cell>
          <cell r="G1053" t="str">
            <v>x</v>
          </cell>
          <cell r="J1053" t="str">
            <v>CHCOS50</v>
          </cell>
        </row>
        <row r="1054">
          <cell r="A1054" t="str">
            <v>CHCOS70</v>
          </cell>
          <cell r="B1054">
            <v>0</v>
          </cell>
          <cell r="C1054" t="str">
            <v>Chụp đầu cosse  70mm2</v>
          </cell>
          <cell r="D1054" t="str">
            <v>cái</v>
          </cell>
          <cell r="E1054" t="str">
            <v>CH</v>
          </cell>
          <cell r="F1054">
            <v>50</v>
          </cell>
          <cell r="G1054" t="str">
            <v>x</v>
          </cell>
          <cell r="J1054" t="str">
            <v>CHCOS70</v>
          </cell>
        </row>
        <row r="1055">
          <cell r="A1055" t="str">
            <v>CHCOS95</v>
          </cell>
          <cell r="B1055">
            <v>0</v>
          </cell>
          <cell r="C1055" t="str">
            <v>Chụp đầu cosse  95mm2</v>
          </cell>
          <cell r="D1055" t="str">
            <v>cái</v>
          </cell>
          <cell r="E1055" t="str">
            <v>CH</v>
          </cell>
          <cell r="F1055">
            <v>50</v>
          </cell>
          <cell r="G1055" t="str">
            <v>x</v>
          </cell>
          <cell r="J1055" t="str">
            <v>CHCOS95</v>
          </cell>
        </row>
        <row r="1056">
          <cell r="A1056" t="str">
            <v>CHCOS120</v>
          </cell>
          <cell r="B1056">
            <v>0</v>
          </cell>
          <cell r="C1056" t="str">
            <v>Chụp đầu cosse  120mm2</v>
          </cell>
          <cell r="D1056" t="str">
            <v>cái</v>
          </cell>
          <cell r="E1056" t="str">
            <v>CH</v>
          </cell>
          <cell r="F1056">
            <v>50</v>
          </cell>
          <cell r="G1056" t="str">
            <v>x</v>
          </cell>
          <cell r="J1056" t="str">
            <v>CHCOS120</v>
          </cell>
        </row>
        <row r="1057">
          <cell r="A1057" t="str">
            <v>CHCOS150</v>
          </cell>
          <cell r="B1057">
            <v>0</v>
          </cell>
          <cell r="C1057" t="str">
            <v>Chụp đầu cosse  150mm2</v>
          </cell>
          <cell r="D1057" t="str">
            <v>cái</v>
          </cell>
          <cell r="E1057" t="str">
            <v>CH</v>
          </cell>
          <cell r="F1057">
            <v>50</v>
          </cell>
          <cell r="G1057" t="str">
            <v>x</v>
          </cell>
          <cell r="J1057" t="str">
            <v>CHCOS150</v>
          </cell>
        </row>
        <row r="1058">
          <cell r="A1058" t="str">
            <v>CHCOS185</v>
          </cell>
          <cell r="B1058">
            <v>0</v>
          </cell>
          <cell r="C1058" t="str">
            <v>Chụp đầu cosse  185mm2</v>
          </cell>
          <cell r="D1058" t="str">
            <v>cái</v>
          </cell>
          <cell r="E1058" t="str">
            <v>CH</v>
          </cell>
          <cell r="F1058">
            <v>50</v>
          </cell>
          <cell r="G1058" t="str">
            <v>x</v>
          </cell>
          <cell r="J1058" t="str">
            <v>CHCOS185</v>
          </cell>
        </row>
        <row r="1059">
          <cell r="A1059" t="str">
            <v>CHCOS200</v>
          </cell>
          <cell r="B1059">
            <v>0</v>
          </cell>
          <cell r="C1059" t="str">
            <v>Chụp đầu cosse  200mm2</v>
          </cell>
          <cell r="D1059" t="str">
            <v>cái</v>
          </cell>
          <cell r="E1059" t="str">
            <v>CH</v>
          </cell>
          <cell r="F1059">
            <v>50</v>
          </cell>
          <cell r="G1059" t="str">
            <v>x</v>
          </cell>
          <cell r="J1059" t="str">
            <v>CHCOS200</v>
          </cell>
        </row>
        <row r="1060">
          <cell r="A1060" t="str">
            <v>CHCOS240</v>
          </cell>
          <cell r="B1060">
            <v>0</v>
          </cell>
          <cell r="C1060" t="str">
            <v>Chụp đầu cosse  240mm2</v>
          </cell>
          <cell r="D1060" t="str">
            <v>cái</v>
          </cell>
          <cell r="E1060" t="str">
            <v>CH</v>
          </cell>
          <cell r="F1060">
            <v>50</v>
          </cell>
          <cell r="G1060" t="str">
            <v>x</v>
          </cell>
          <cell r="J1060" t="str">
            <v>CHCOS240</v>
          </cell>
        </row>
        <row r="1061">
          <cell r="A1061" t="str">
            <v>CHCOS250</v>
          </cell>
          <cell r="B1061">
            <v>0</v>
          </cell>
          <cell r="C1061" t="str">
            <v>Chụp đầu cosse  250mm2</v>
          </cell>
          <cell r="D1061" t="str">
            <v>cái</v>
          </cell>
          <cell r="E1061" t="str">
            <v>CH</v>
          </cell>
          <cell r="F1061">
            <v>50</v>
          </cell>
          <cell r="G1061" t="str">
            <v>x</v>
          </cell>
          <cell r="J1061" t="str">
            <v>CHCOS250</v>
          </cell>
        </row>
        <row r="1062">
          <cell r="A1062" t="str">
            <v>CHCOS300</v>
          </cell>
          <cell r="B1062">
            <v>0</v>
          </cell>
          <cell r="C1062" t="str">
            <v>Chụp đầu cosse  300mm2</v>
          </cell>
          <cell r="D1062" t="str">
            <v>cái</v>
          </cell>
          <cell r="E1062" t="str">
            <v>CH</v>
          </cell>
          <cell r="F1062">
            <v>50</v>
          </cell>
          <cell r="G1062" t="str">
            <v>x</v>
          </cell>
          <cell r="J1062" t="str">
            <v>CHCOS300</v>
          </cell>
        </row>
        <row r="1063">
          <cell r="A1063" t="str">
            <v>CHFCO</v>
          </cell>
          <cell r="B1063">
            <v>0</v>
          </cell>
          <cell r="C1063" t="str">
            <v>Chụp đầu cực FCO (bộ 2 cái)</v>
          </cell>
          <cell r="D1063" t="str">
            <v>bộ</v>
          </cell>
          <cell r="E1063" t="str">
            <v>CH</v>
          </cell>
          <cell r="F1063">
            <v>50</v>
          </cell>
          <cell r="G1063" t="str">
            <v>x</v>
          </cell>
          <cell r="J1063" t="str">
            <v>CHFCO</v>
          </cell>
        </row>
        <row r="1064">
          <cell r="A1064" t="str">
            <v>CHLA</v>
          </cell>
          <cell r="B1064">
            <v>0</v>
          </cell>
          <cell r="C1064" t="str">
            <v>Chụp đầu cực LA</v>
          </cell>
          <cell r="D1064" t="str">
            <v>cái</v>
          </cell>
          <cell r="E1064" t="str">
            <v>CH</v>
          </cell>
          <cell r="F1064">
            <v>50</v>
          </cell>
          <cell r="G1064" t="str">
            <v>x</v>
          </cell>
          <cell r="J1064" t="str">
            <v>CHLA</v>
          </cell>
        </row>
        <row r="1065">
          <cell r="A1065" t="str">
            <v>CHMBA</v>
          </cell>
          <cell r="B1065">
            <v>0</v>
          </cell>
          <cell r="C1065" t="str">
            <v>Chụp đầu MBA</v>
          </cell>
          <cell r="D1065" t="str">
            <v>cái</v>
          </cell>
          <cell r="E1065" t="str">
            <v>CH</v>
          </cell>
          <cell r="F1065">
            <v>50</v>
          </cell>
          <cell r="G1065" t="str">
            <v>x</v>
          </cell>
          <cell r="J1065" t="str">
            <v>CHMBA</v>
          </cell>
        </row>
        <row r="1066">
          <cell r="A1066" t="str">
            <v>CHQ-H</v>
          </cell>
          <cell r="B1066">
            <v>0</v>
          </cell>
          <cell r="C1066" t="str">
            <v>Nắp chụp kẹp quai + hotline</v>
          </cell>
          <cell r="D1066" t="str">
            <v>bộ</v>
          </cell>
          <cell r="E1066" t="str">
            <v>CH</v>
          </cell>
          <cell r="F1066">
            <v>50</v>
          </cell>
          <cell r="G1066" t="str">
            <v>x</v>
          </cell>
          <cell r="J1066" t="str">
            <v>CHQ-H</v>
          </cell>
        </row>
        <row r="1067">
          <cell r="A1067" t="str">
            <v>DK2x11</v>
          </cell>
          <cell r="B1067">
            <v>0</v>
          </cell>
          <cell r="C1067" t="str">
            <v>Cáp điện kế DK - 2x11</v>
          </cell>
          <cell r="D1067" t="str">
            <v>m</v>
          </cell>
          <cell r="E1067" t="str">
            <v>DK</v>
          </cell>
          <cell r="F1067">
            <v>50</v>
          </cell>
          <cell r="G1067" t="str">
            <v>x</v>
          </cell>
          <cell r="J1067" t="str">
            <v>DK2x11</v>
          </cell>
        </row>
        <row r="1068">
          <cell r="A1068" t="str">
            <v>DVV7x1.5</v>
          </cell>
          <cell r="B1068">
            <v>0</v>
          </cell>
          <cell r="C1068" t="str">
            <v>Cáp điều khiển 7x1,5</v>
          </cell>
          <cell r="D1068" t="str">
            <v>m</v>
          </cell>
          <cell r="E1068" t="str">
            <v>DV</v>
          </cell>
          <cell r="F1068">
            <v>50</v>
          </cell>
          <cell r="G1068" t="str">
            <v>x</v>
          </cell>
          <cell r="J1068" t="str">
            <v>DVV7x1.5</v>
          </cell>
        </row>
        <row r="1069">
          <cell r="A1069" t="str">
            <v>Duplex 211</v>
          </cell>
          <cell r="B1069">
            <v>0</v>
          </cell>
          <cell r="C1069" t="str">
            <v>Cáp Duplex 2x11</v>
          </cell>
          <cell r="D1069" t="str">
            <v>m</v>
          </cell>
          <cell r="E1069" t="str">
            <v>Du</v>
          </cell>
          <cell r="F1069">
            <v>50</v>
          </cell>
          <cell r="G1069" t="str">
            <v>x</v>
          </cell>
          <cell r="J1069" t="str">
            <v>Duplex 211</v>
          </cell>
        </row>
        <row r="1070">
          <cell r="A1070" t="str">
            <v>Duplex 216</v>
          </cell>
          <cell r="B1070">
            <v>0</v>
          </cell>
          <cell r="C1070" t="str">
            <v>Cáp Duplex 2x16</v>
          </cell>
          <cell r="D1070" t="str">
            <v>m</v>
          </cell>
          <cell r="E1070" t="str">
            <v>Du</v>
          </cell>
          <cell r="F1070">
            <v>50</v>
          </cell>
          <cell r="G1070" t="str">
            <v>x</v>
          </cell>
          <cell r="J1070" t="str">
            <v>Duplex 216</v>
          </cell>
        </row>
        <row r="1071">
          <cell r="A1071" t="str">
            <v>Duplex 311</v>
          </cell>
          <cell r="B1071">
            <v>0</v>
          </cell>
          <cell r="C1071" t="str">
            <v>Cáp Triplex 3x11</v>
          </cell>
          <cell r="D1071" t="str">
            <v>m</v>
          </cell>
          <cell r="E1071" t="str">
            <v>Du</v>
          </cell>
          <cell r="F1071">
            <v>50</v>
          </cell>
          <cell r="G1071" t="str">
            <v>x</v>
          </cell>
          <cell r="J1071" t="str">
            <v>Duplex 311</v>
          </cell>
        </row>
        <row r="1072">
          <cell r="A1072" t="str">
            <v>Duplex 316</v>
          </cell>
          <cell r="B1072">
            <v>0</v>
          </cell>
          <cell r="C1072" t="str">
            <v>Cáp Triplex 3x16</v>
          </cell>
          <cell r="D1072" t="str">
            <v>m</v>
          </cell>
          <cell r="E1072" t="str">
            <v>Du</v>
          </cell>
          <cell r="F1072">
            <v>50</v>
          </cell>
          <cell r="G1072" t="str">
            <v>x</v>
          </cell>
          <cell r="J1072" t="str">
            <v>Duplex 316</v>
          </cell>
        </row>
        <row r="1073">
          <cell r="A1073" t="str">
            <v>Duplex 411</v>
          </cell>
          <cell r="B1073">
            <v>0</v>
          </cell>
          <cell r="C1073" t="str">
            <v>Cáp Quadruplex 4x11</v>
          </cell>
          <cell r="D1073" t="str">
            <v>m</v>
          </cell>
          <cell r="E1073" t="str">
            <v>Du</v>
          </cell>
          <cell r="F1073">
            <v>50</v>
          </cell>
          <cell r="G1073" t="str">
            <v>x</v>
          </cell>
          <cell r="J1073" t="str">
            <v>Duplex 411</v>
          </cell>
        </row>
        <row r="1074">
          <cell r="A1074" t="str">
            <v>Duplex 416</v>
          </cell>
          <cell r="B1074">
            <v>0</v>
          </cell>
          <cell r="C1074" t="str">
            <v>Cáp Quadruplex 4x16</v>
          </cell>
          <cell r="D1074" t="str">
            <v>m</v>
          </cell>
          <cell r="E1074" t="str">
            <v>Du</v>
          </cell>
          <cell r="F1074">
            <v>50</v>
          </cell>
          <cell r="G1074" t="str">
            <v>x</v>
          </cell>
          <cell r="J1074" t="str">
            <v>Duplex 416</v>
          </cell>
        </row>
        <row r="1075">
          <cell r="A1075" t="str">
            <v>DENHQ</v>
          </cell>
          <cell r="B1075" t="str">
            <v>E2.003</v>
          </cell>
          <cell r="C1075" t="str">
            <v>Bộ đèn huỳnh quang đơn 1,2m-40W</v>
          </cell>
          <cell r="D1075" t="str">
            <v>bộ</v>
          </cell>
          <cell r="E1075" t="str">
            <v>DE</v>
          </cell>
          <cell r="F1075">
            <v>50</v>
          </cell>
          <cell r="G1075" t="str">
            <v>x</v>
          </cell>
          <cell r="J1075" t="str">
            <v>DENHQ</v>
          </cell>
        </row>
        <row r="1076">
          <cell r="A1076" t="str">
            <v>D16/10</v>
          </cell>
          <cell r="B1076">
            <v>0</v>
          </cell>
          <cell r="C1076" t="str">
            <v>Dây điện đôi 16/10</v>
          </cell>
          <cell r="D1076" t="str">
            <v>mét</v>
          </cell>
          <cell r="E1076" t="str">
            <v>D1</v>
          </cell>
          <cell r="F1076">
            <v>50</v>
          </cell>
          <cell r="G1076" t="str">
            <v>x</v>
          </cell>
          <cell r="J1076" t="str">
            <v>D16/10</v>
          </cell>
        </row>
        <row r="1077">
          <cell r="A1077" t="str">
            <v>D20/10</v>
          </cell>
          <cell r="B1077">
            <v>0</v>
          </cell>
          <cell r="C1077" t="str">
            <v>Dây điện đôi 20/10</v>
          </cell>
          <cell r="D1077" t="str">
            <v>mét</v>
          </cell>
          <cell r="E1077" t="str">
            <v>D2</v>
          </cell>
          <cell r="F1077">
            <v>50</v>
          </cell>
          <cell r="G1077" t="str">
            <v>x</v>
          </cell>
          <cell r="J1077" t="str">
            <v>D20/10</v>
          </cell>
        </row>
        <row r="1078">
          <cell r="A1078" t="str">
            <v>D30/10</v>
          </cell>
          <cell r="B1078">
            <v>0</v>
          </cell>
          <cell r="C1078" t="str">
            <v>Dây điện đôi 30/10</v>
          </cell>
          <cell r="D1078" t="str">
            <v>mét</v>
          </cell>
          <cell r="E1078" t="str">
            <v>D3</v>
          </cell>
          <cell r="F1078">
            <v>50</v>
          </cell>
          <cell r="G1078" t="str">
            <v>x</v>
          </cell>
          <cell r="J1078" t="str">
            <v>D30/10</v>
          </cell>
        </row>
        <row r="1079">
          <cell r="A1079" t="str">
            <v>DRC</v>
          </cell>
          <cell r="B1079">
            <v>0</v>
          </cell>
          <cell r="C1079" t="str">
            <v>Dây rút cáp</v>
          </cell>
          <cell r="D1079" t="str">
            <v>bọc</v>
          </cell>
          <cell r="E1079" t="str">
            <v>DR</v>
          </cell>
          <cell r="F1079">
            <v>50</v>
          </cell>
          <cell r="G1079" t="str">
            <v>x</v>
          </cell>
          <cell r="J1079" t="str">
            <v>DRC</v>
          </cell>
        </row>
        <row r="1080">
          <cell r="A1080" t="str">
            <v>CDAO15</v>
          </cell>
          <cell r="B1080" t="str">
            <v>02.8401</v>
          </cell>
          <cell r="C1080" t="str">
            <v>Cầu dao 15A - 600V</v>
          </cell>
          <cell r="D1080" t="str">
            <v>cái</v>
          </cell>
          <cell r="E1080" t="str">
            <v>CD</v>
          </cell>
          <cell r="F1080">
            <v>50</v>
          </cell>
          <cell r="G1080" t="str">
            <v>x</v>
          </cell>
          <cell r="J1080" t="str">
            <v>CDAO15</v>
          </cell>
        </row>
        <row r="1081">
          <cell r="A1081" t="str">
            <v>CDAO30</v>
          </cell>
          <cell r="B1081" t="str">
            <v>02.8401</v>
          </cell>
          <cell r="C1081" t="str">
            <v>Cầu dao 30A - 600V</v>
          </cell>
          <cell r="D1081" t="str">
            <v>cái</v>
          </cell>
          <cell r="E1081" t="str">
            <v>CD</v>
          </cell>
          <cell r="F1081">
            <v>50</v>
          </cell>
          <cell r="G1081" t="str">
            <v>x</v>
          </cell>
          <cell r="J1081" t="str">
            <v>CDAO30</v>
          </cell>
        </row>
        <row r="1082">
          <cell r="A1082" t="str">
            <v>CDAO60</v>
          </cell>
          <cell r="B1082" t="str">
            <v>02.8401</v>
          </cell>
          <cell r="C1082" t="str">
            <v>Cầu dao 60A - 600V</v>
          </cell>
          <cell r="D1082" t="str">
            <v>cái</v>
          </cell>
          <cell r="E1082" t="str">
            <v>CD</v>
          </cell>
          <cell r="F1082">
            <v>50</v>
          </cell>
          <cell r="G1082" t="str">
            <v>x</v>
          </cell>
          <cell r="J1082" t="str">
            <v>CDAO60</v>
          </cell>
        </row>
        <row r="1083">
          <cell r="A1083" t="str">
            <v>CDAO100</v>
          </cell>
          <cell r="B1083" t="str">
            <v>02.8401</v>
          </cell>
          <cell r="C1083" t="str">
            <v>Cầu dao 100A - 600V</v>
          </cell>
          <cell r="D1083" t="str">
            <v>cái</v>
          </cell>
          <cell r="E1083" t="str">
            <v>CD</v>
          </cell>
          <cell r="F1083">
            <v>50</v>
          </cell>
          <cell r="G1083" t="str">
            <v>x</v>
          </cell>
          <cell r="J1083" t="str">
            <v>CDAO100</v>
          </cell>
        </row>
        <row r="1084">
          <cell r="A1084" t="str">
            <v>CDAO150</v>
          </cell>
          <cell r="B1084" t="str">
            <v>02.8401</v>
          </cell>
          <cell r="C1084" t="str">
            <v>Cầu dao 150A - 600V</v>
          </cell>
          <cell r="D1084" t="str">
            <v>cái</v>
          </cell>
          <cell r="E1084" t="str">
            <v>CD</v>
          </cell>
          <cell r="F1084">
            <v>50</v>
          </cell>
          <cell r="G1084" t="str">
            <v>x</v>
          </cell>
          <cell r="J1084" t="str">
            <v>CDAO150</v>
          </cell>
        </row>
        <row r="1085">
          <cell r="A1085" t="str">
            <v>CDAO200</v>
          </cell>
          <cell r="B1085" t="str">
            <v>02.8401</v>
          </cell>
          <cell r="C1085" t="str">
            <v>Cầu dao 200A - 600V</v>
          </cell>
          <cell r="D1085" t="str">
            <v>cái</v>
          </cell>
          <cell r="E1085" t="str">
            <v>CD</v>
          </cell>
          <cell r="F1085">
            <v>50</v>
          </cell>
          <cell r="G1085" t="str">
            <v>x</v>
          </cell>
          <cell r="J1085" t="str">
            <v>CDAO200</v>
          </cell>
        </row>
        <row r="1086">
          <cell r="A1086" t="str">
            <v>CDAO250</v>
          </cell>
          <cell r="B1086" t="str">
            <v>02.8401</v>
          </cell>
          <cell r="C1086" t="str">
            <v>Cầu dao 250A - 600V</v>
          </cell>
          <cell r="D1086" t="str">
            <v>cái</v>
          </cell>
          <cell r="E1086" t="str">
            <v>CD</v>
          </cell>
          <cell r="F1086">
            <v>50</v>
          </cell>
          <cell r="G1086" t="str">
            <v>x</v>
          </cell>
          <cell r="J1086" t="str">
            <v>CDAO250</v>
          </cell>
        </row>
        <row r="1087">
          <cell r="A1087" t="str">
            <v>CDAO300</v>
          </cell>
          <cell r="B1087" t="str">
            <v>02.8401</v>
          </cell>
          <cell r="C1087" t="str">
            <v>Cầu dao 300A - 600V</v>
          </cell>
          <cell r="D1087" t="str">
            <v>cái</v>
          </cell>
          <cell r="E1087" t="str">
            <v>CD</v>
          </cell>
          <cell r="F1087">
            <v>50</v>
          </cell>
          <cell r="G1087" t="str">
            <v>x</v>
          </cell>
          <cell r="J1087" t="str">
            <v>CDAO300</v>
          </cell>
        </row>
        <row r="1088">
          <cell r="A1088" t="str">
            <v>PVC200</v>
          </cell>
          <cell r="B1088">
            <v>0</v>
          </cell>
          <cell r="C1088" t="str">
            <v>Ống PVC D200 dày 9,6mm</v>
          </cell>
          <cell r="D1088" t="str">
            <v>m</v>
          </cell>
          <cell r="E1088" t="str">
            <v>PV</v>
          </cell>
          <cell r="F1088">
            <v>50</v>
          </cell>
          <cell r="G1088" t="str">
            <v>x</v>
          </cell>
          <cell r="J1088" t="str">
            <v>PVC200</v>
          </cell>
        </row>
        <row r="1089">
          <cell r="A1089" t="str">
            <v>PVC168</v>
          </cell>
          <cell r="B1089">
            <v>0</v>
          </cell>
          <cell r="C1089" t="str">
            <v>Ống PVC D168 dày 7,0mm</v>
          </cell>
          <cell r="D1089" t="str">
            <v>m</v>
          </cell>
          <cell r="E1089" t="str">
            <v>PV</v>
          </cell>
          <cell r="F1089">
            <v>50</v>
          </cell>
          <cell r="G1089" t="str">
            <v>x</v>
          </cell>
          <cell r="J1089" t="str">
            <v>PVC168</v>
          </cell>
        </row>
        <row r="1090">
          <cell r="A1090" t="str">
            <v>PVC140</v>
          </cell>
          <cell r="B1090">
            <v>0</v>
          </cell>
          <cell r="C1090" t="str">
            <v>Ống PVC D140x6,7mm</v>
          </cell>
          <cell r="D1090" t="str">
            <v>m</v>
          </cell>
          <cell r="E1090" t="str">
            <v>PV</v>
          </cell>
          <cell r="F1090">
            <v>50</v>
          </cell>
          <cell r="G1090" t="str">
            <v>x</v>
          </cell>
          <cell r="J1090" t="str">
            <v>PVC140</v>
          </cell>
        </row>
        <row r="1091">
          <cell r="A1091" t="str">
            <v>PVC114</v>
          </cell>
          <cell r="B1091">
            <v>0</v>
          </cell>
          <cell r="C1091" t="str">
            <v xml:space="preserve">Ống PVC D114x4,9mm </v>
          </cell>
          <cell r="D1091" t="str">
            <v>m</v>
          </cell>
          <cell r="E1091" t="str">
            <v>PV</v>
          </cell>
          <cell r="F1091">
            <v>50</v>
          </cell>
          <cell r="G1091" t="str">
            <v>x</v>
          </cell>
          <cell r="J1091" t="str">
            <v>PVC114</v>
          </cell>
        </row>
        <row r="1092">
          <cell r="A1092" t="str">
            <v>PVC90</v>
          </cell>
          <cell r="B1092" t="str">
            <v>04.8003</v>
          </cell>
          <cell r="C1092" t="str">
            <v xml:space="preserve">Ống PVC D90x3,8mm </v>
          </cell>
          <cell r="D1092" t="str">
            <v>m</v>
          </cell>
          <cell r="E1092" t="str">
            <v>PV</v>
          </cell>
          <cell r="F1092">
            <v>50</v>
          </cell>
          <cell r="G1092" t="str">
            <v>x</v>
          </cell>
          <cell r="J1092" t="str">
            <v>PVC90</v>
          </cell>
        </row>
        <row r="1093">
          <cell r="A1093" t="str">
            <v>PVC60</v>
          </cell>
          <cell r="B1093" t="str">
            <v>07.2404</v>
          </cell>
          <cell r="C1093" t="str">
            <v>Ống PVC D60x2,8mm</v>
          </cell>
          <cell r="D1093" t="str">
            <v>m</v>
          </cell>
          <cell r="E1093" t="str">
            <v>PV</v>
          </cell>
          <cell r="F1093">
            <v>50</v>
          </cell>
          <cell r="G1093" t="str">
            <v>x</v>
          </cell>
          <cell r="J1093" t="str">
            <v>PVC60</v>
          </cell>
        </row>
        <row r="1094">
          <cell r="A1094" t="str">
            <v>PVC49</v>
          </cell>
          <cell r="B1094" t="str">
            <v>07.2403</v>
          </cell>
          <cell r="C1094" t="str">
            <v>Ống PVC D49x2,4mm</v>
          </cell>
          <cell r="D1094" t="str">
            <v>m</v>
          </cell>
          <cell r="E1094" t="str">
            <v>PV</v>
          </cell>
          <cell r="F1094">
            <v>50</v>
          </cell>
          <cell r="G1094" t="str">
            <v>x</v>
          </cell>
          <cell r="J1094" t="str">
            <v>PVC49</v>
          </cell>
        </row>
        <row r="1095">
          <cell r="A1095" t="str">
            <v>PVC42</v>
          </cell>
          <cell r="B1095" t="str">
            <v>07.2403</v>
          </cell>
          <cell r="C1095" t="str">
            <v>Ống PVC D42x2,1mm</v>
          </cell>
          <cell r="D1095" t="str">
            <v>m</v>
          </cell>
          <cell r="E1095" t="str">
            <v>PV</v>
          </cell>
          <cell r="F1095">
            <v>50</v>
          </cell>
          <cell r="G1095" t="str">
            <v>x</v>
          </cell>
          <cell r="J1095" t="str">
            <v>PVC42</v>
          </cell>
        </row>
        <row r="1096">
          <cell r="A1096" t="str">
            <v>PVC21</v>
          </cell>
          <cell r="B1096" t="str">
            <v>07.2403</v>
          </cell>
          <cell r="C1096" t="str">
            <v xml:space="preserve">Ống PVC D21x1,6mm </v>
          </cell>
          <cell r="D1096" t="str">
            <v>m</v>
          </cell>
          <cell r="E1096" t="str">
            <v>PV</v>
          </cell>
          <cell r="F1096">
            <v>50</v>
          </cell>
          <cell r="G1096" t="str">
            <v>x</v>
          </cell>
          <cell r="J1096" t="str">
            <v>PVC21</v>
          </cell>
        </row>
        <row r="1097">
          <cell r="A1097" t="str">
            <v>ODH42</v>
          </cell>
          <cell r="B1097">
            <v>0</v>
          </cell>
          <cell r="C1097" t="str">
            <v>Ống nhựa đàn hồi</v>
          </cell>
          <cell r="D1097" t="str">
            <v>mét</v>
          </cell>
          <cell r="E1097" t="str">
            <v>OD</v>
          </cell>
          <cell r="F1097">
            <v>50</v>
          </cell>
          <cell r="G1097" t="str">
            <v>x</v>
          </cell>
          <cell r="J1097" t="str">
            <v>ODH42</v>
          </cell>
        </row>
        <row r="1098">
          <cell r="A1098" t="str">
            <v>ONGDH168</v>
          </cell>
          <cell r="B1098" t="str">
            <v>04.8103</v>
          </cell>
          <cell r="C1098" t="str">
            <v>Ống đàn hồi 168</v>
          </cell>
          <cell r="D1098" t="str">
            <v>m</v>
          </cell>
          <cell r="E1098" t="str">
            <v>ON</v>
          </cell>
          <cell r="F1098">
            <v>50</v>
          </cell>
          <cell r="G1098" t="str">
            <v>x</v>
          </cell>
          <cell r="J1098" t="str">
            <v>ONGDH168</v>
          </cell>
        </row>
        <row r="1099">
          <cell r="A1099" t="str">
            <v>ONGDH42</v>
          </cell>
          <cell r="B1099" t="str">
            <v>04.8103</v>
          </cell>
          <cell r="C1099" t="str">
            <v>Ống đàn hồi 42</v>
          </cell>
          <cell r="D1099" t="str">
            <v>m</v>
          </cell>
          <cell r="E1099" t="str">
            <v>ON</v>
          </cell>
          <cell r="F1099">
            <v>50</v>
          </cell>
          <cell r="G1099" t="str">
            <v>x</v>
          </cell>
          <cell r="J1099" t="str">
            <v>ONGDH42</v>
          </cell>
        </row>
        <row r="1100">
          <cell r="A1100" t="str">
            <v>ONGDH114</v>
          </cell>
          <cell r="B1100" t="str">
            <v>04.8103</v>
          </cell>
          <cell r="C1100" t="str">
            <v>Ống đàn hồi 114</v>
          </cell>
          <cell r="D1100" t="str">
            <v>m</v>
          </cell>
          <cell r="E1100" t="str">
            <v>ON</v>
          </cell>
          <cell r="F1100">
            <v>50</v>
          </cell>
          <cell r="G1100" t="str">
            <v>x</v>
          </cell>
          <cell r="J1100" t="str">
            <v>ONGDH114</v>
          </cell>
        </row>
        <row r="1101">
          <cell r="A1101" t="str">
            <v>CUT21</v>
          </cell>
          <cell r="B1101">
            <v>0</v>
          </cell>
          <cell r="C1101" t="str">
            <v>Cut PVC 21</v>
          </cell>
          <cell r="D1101" t="str">
            <v>cái</v>
          </cell>
          <cell r="E1101" t="str">
            <v>CU</v>
          </cell>
          <cell r="F1101">
            <v>50</v>
          </cell>
          <cell r="G1101" t="str">
            <v>x</v>
          </cell>
          <cell r="J1101" t="str">
            <v>CUT21</v>
          </cell>
        </row>
        <row r="1102">
          <cell r="A1102" t="str">
            <v>CUT4245</v>
          </cell>
          <cell r="B1102">
            <v>0</v>
          </cell>
          <cell r="C1102" t="str">
            <v>Co 45 độ PVC 42</v>
          </cell>
          <cell r="D1102" t="str">
            <v>cái</v>
          </cell>
          <cell r="E1102" t="str">
            <v>CU</v>
          </cell>
          <cell r="F1102">
            <v>50</v>
          </cell>
          <cell r="G1102" t="str">
            <v>x</v>
          </cell>
          <cell r="J1102" t="str">
            <v>CUT4245</v>
          </cell>
        </row>
        <row r="1103">
          <cell r="A1103" t="str">
            <v>CUT42</v>
          </cell>
          <cell r="B1103">
            <v>0</v>
          </cell>
          <cell r="C1103" t="str">
            <v>Co 90 độ PVC 42</v>
          </cell>
          <cell r="D1103" t="str">
            <v>cái</v>
          </cell>
          <cell r="E1103" t="str">
            <v>CU</v>
          </cell>
          <cell r="F1103">
            <v>50</v>
          </cell>
          <cell r="G1103" t="str">
            <v>x</v>
          </cell>
          <cell r="J1103" t="str">
            <v>CUT42</v>
          </cell>
        </row>
        <row r="1104">
          <cell r="A1104" t="str">
            <v>CUT42T</v>
          </cell>
          <cell r="B1104">
            <v>0</v>
          </cell>
          <cell r="C1104" t="str">
            <v>Co chữ T ống PVC 42</v>
          </cell>
          <cell r="D1104" t="str">
            <v>cái</v>
          </cell>
          <cell r="E1104" t="str">
            <v>CU</v>
          </cell>
          <cell r="F1104">
            <v>50</v>
          </cell>
          <cell r="G1104" t="str">
            <v>x</v>
          </cell>
          <cell r="J1104" t="str">
            <v>CUT42T</v>
          </cell>
        </row>
        <row r="1105">
          <cell r="A1105" t="str">
            <v>CUT60</v>
          </cell>
          <cell r="B1105">
            <v>0</v>
          </cell>
          <cell r="C1105" t="str">
            <v>Co 90 độ PVC 60</v>
          </cell>
          <cell r="D1105" t="str">
            <v>cái</v>
          </cell>
          <cell r="E1105" t="str">
            <v>CU</v>
          </cell>
          <cell r="F1105">
            <v>50</v>
          </cell>
          <cell r="G1105" t="str">
            <v>x</v>
          </cell>
          <cell r="J1105" t="str">
            <v>CUT60</v>
          </cell>
        </row>
        <row r="1106">
          <cell r="A1106" t="str">
            <v>CUT60135</v>
          </cell>
          <cell r="B1106">
            <v>0</v>
          </cell>
          <cell r="C1106" t="str">
            <v>Co 135 độ PVC 60</v>
          </cell>
          <cell r="D1106" t="str">
            <v>cái</v>
          </cell>
          <cell r="E1106" t="str">
            <v>CU</v>
          </cell>
          <cell r="F1106">
            <v>50</v>
          </cell>
          <cell r="G1106" t="str">
            <v>x</v>
          </cell>
          <cell r="J1106" t="str">
            <v>CUT60135</v>
          </cell>
        </row>
        <row r="1107">
          <cell r="A1107" t="str">
            <v>CUT90</v>
          </cell>
          <cell r="B1107">
            <v>0</v>
          </cell>
          <cell r="C1107" t="str">
            <v>Co sừng 90 độ PVC 90</v>
          </cell>
          <cell r="D1107" t="str">
            <v>cái</v>
          </cell>
          <cell r="E1107" t="str">
            <v>CU</v>
          </cell>
          <cell r="F1107">
            <v>50</v>
          </cell>
          <cell r="G1107" t="str">
            <v>x</v>
          </cell>
          <cell r="J1107" t="str">
            <v>CUT90</v>
          </cell>
        </row>
        <row r="1108">
          <cell r="A1108" t="str">
            <v>CUT90135</v>
          </cell>
          <cell r="B1108">
            <v>0</v>
          </cell>
          <cell r="C1108" t="str">
            <v>Co 135 độ PVC 90</v>
          </cell>
          <cell r="D1108" t="str">
            <v>cái</v>
          </cell>
          <cell r="E1108" t="str">
            <v>CU</v>
          </cell>
          <cell r="F1108">
            <v>50</v>
          </cell>
          <cell r="G1108" t="str">
            <v>x</v>
          </cell>
          <cell r="J1108" t="str">
            <v>CUT90135</v>
          </cell>
        </row>
        <row r="1109">
          <cell r="A1109" t="str">
            <v>CUT90T</v>
          </cell>
          <cell r="B1109">
            <v>0</v>
          </cell>
          <cell r="C1109" t="str">
            <v>Co  90 độ PVC 90</v>
          </cell>
          <cell r="D1109" t="str">
            <v>cái</v>
          </cell>
          <cell r="E1109" t="str">
            <v>CU</v>
          </cell>
          <cell r="F1109">
            <v>50</v>
          </cell>
          <cell r="G1109" t="str">
            <v>x</v>
          </cell>
          <cell r="J1109" t="str">
            <v>CUT90T</v>
          </cell>
        </row>
        <row r="1110">
          <cell r="A1110" t="str">
            <v>CUT114T</v>
          </cell>
          <cell r="B1110">
            <v>0</v>
          </cell>
          <cell r="C1110" t="str">
            <v>Co  90 độ PVC 114</v>
          </cell>
          <cell r="D1110" t="str">
            <v>cái</v>
          </cell>
          <cell r="E1110" t="str">
            <v>CU</v>
          </cell>
          <cell r="F1110">
            <v>50</v>
          </cell>
          <cell r="G1110" t="str">
            <v>x</v>
          </cell>
          <cell r="J1110" t="str">
            <v>CUT114T</v>
          </cell>
        </row>
        <row r="1111">
          <cell r="A1111" t="str">
            <v>CUT114L</v>
          </cell>
          <cell r="B1111">
            <v>0</v>
          </cell>
          <cell r="C1111" t="str">
            <v>Co 135 độ PVC 114</v>
          </cell>
          <cell r="D1111" t="str">
            <v>cái</v>
          </cell>
          <cell r="E1111" t="str">
            <v>CU</v>
          </cell>
          <cell r="F1111">
            <v>50</v>
          </cell>
          <cell r="G1111" t="str">
            <v>x</v>
          </cell>
          <cell r="J1111" t="str">
            <v>CUT114L</v>
          </cell>
        </row>
        <row r="1112">
          <cell r="A1112" t="str">
            <v>CUT114</v>
          </cell>
          <cell r="B1112">
            <v>0</v>
          </cell>
          <cell r="C1112" t="str">
            <v>Co sừng 90 độ PVC 114</v>
          </cell>
          <cell r="D1112" t="str">
            <v>cái</v>
          </cell>
          <cell r="E1112" t="str">
            <v>CU</v>
          </cell>
          <cell r="F1112">
            <v>50</v>
          </cell>
          <cell r="G1112" t="str">
            <v>x</v>
          </cell>
          <cell r="J1112" t="str">
            <v>CUT114</v>
          </cell>
        </row>
        <row r="1113">
          <cell r="A1113" t="str">
            <v>CUT140t</v>
          </cell>
          <cell r="B1113">
            <v>0</v>
          </cell>
          <cell r="C1113" t="str">
            <v>Co 90 độ PVC 140</v>
          </cell>
          <cell r="D1113" t="str">
            <v>cái</v>
          </cell>
          <cell r="E1113" t="str">
            <v>CU</v>
          </cell>
          <cell r="F1113">
            <v>50</v>
          </cell>
          <cell r="G1113" t="str">
            <v>x</v>
          </cell>
          <cell r="J1113" t="str">
            <v>CUT140t</v>
          </cell>
        </row>
        <row r="1114">
          <cell r="A1114" t="str">
            <v>CUT140</v>
          </cell>
          <cell r="B1114">
            <v>0</v>
          </cell>
          <cell r="C1114" t="str">
            <v>Co sừng 90 độ PVC 140</v>
          </cell>
          <cell r="D1114" t="str">
            <v>cái</v>
          </cell>
          <cell r="E1114" t="str">
            <v>CU</v>
          </cell>
          <cell r="F1114">
            <v>50</v>
          </cell>
          <cell r="G1114" t="str">
            <v>x</v>
          </cell>
          <cell r="J1114" t="str">
            <v>CUT140</v>
          </cell>
        </row>
        <row r="1115">
          <cell r="A1115" t="str">
            <v>CUT168</v>
          </cell>
          <cell r="B1115">
            <v>0</v>
          </cell>
          <cell r="C1115" t="str">
            <v>Co sừng 90 độ PVC 168</v>
          </cell>
          <cell r="D1115" t="str">
            <v>cái</v>
          </cell>
          <cell r="E1115" t="str">
            <v>CU</v>
          </cell>
          <cell r="F1115">
            <v>50</v>
          </cell>
          <cell r="G1115" t="str">
            <v>x</v>
          </cell>
          <cell r="J1115" t="str">
            <v>CUT168</v>
          </cell>
        </row>
        <row r="1116">
          <cell r="A1116" t="str">
            <v>NPVC114</v>
          </cell>
          <cell r="B1116">
            <v>0</v>
          </cell>
          <cell r="C1116" t="str">
            <v>Nối ống PVC 114</v>
          </cell>
          <cell r="D1116" t="str">
            <v>cái</v>
          </cell>
          <cell r="E1116" t="str">
            <v>NP</v>
          </cell>
          <cell r="F1116">
            <v>50</v>
          </cell>
          <cell r="G1116" t="str">
            <v>x</v>
          </cell>
          <cell r="J1116" t="str">
            <v>NPVC114</v>
          </cell>
        </row>
        <row r="1117">
          <cell r="A1117" t="str">
            <v>NPVC140</v>
          </cell>
          <cell r="B1117">
            <v>0</v>
          </cell>
          <cell r="C1117" t="str">
            <v>Nối ống PVC 140</v>
          </cell>
          <cell r="D1117" t="str">
            <v>cái</v>
          </cell>
          <cell r="E1117" t="str">
            <v>NP</v>
          </cell>
          <cell r="F1117">
            <v>50</v>
          </cell>
          <cell r="G1117" t="str">
            <v>x</v>
          </cell>
          <cell r="J1117" t="str">
            <v>NPVC140</v>
          </cell>
        </row>
        <row r="1118">
          <cell r="A1118" t="str">
            <v>NPVC114-90</v>
          </cell>
          <cell r="B1118">
            <v>0</v>
          </cell>
          <cell r="C1118" t="str">
            <v>Nối ống PVC 114 - 90</v>
          </cell>
          <cell r="D1118" t="str">
            <v>cái</v>
          </cell>
          <cell r="E1118" t="str">
            <v>NP</v>
          </cell>
          <cell r="F1118">
            <v>50</v>
          </cell>
          <cell r="G1118" t="str">
            <v>x</v>
          </cell>
          <cell r="J1118" t="str">
            <v>NPVC114-90</v>
          </cell>
        </row>
        <row r="1119">
          <cell r="A1119" t="str">
            <v>NPVC90</v>
          </cell>
          <cell r="B1119">
            <v>0</v>
          </cell>
          <cell r="C1119" t="str">
            <v xml:space="preserve">Nối thẳng ống PVC 90 </v>
          </cell>
          <cell r="D1119" t="str">
            <v>cái</v>
          </cell>
          <cell r="E1119" t="str">
            <v>NP</v>
          </cell>
          <cell r="F1119">
            <v>50</v>
          </cell>
          <cell r="G1119" t="str">
            <v>x</v>
          </cell>
          <cell r="J1119" t="str">
            <v>NPVC90</v>
          </cell>
        </row>
        <row r="1120">
          <cell r="A1120" t="str">
            <v>NPVC42</v>
          </cell>
          <cell r="B1120">
            <v>0</v>
          </cell>
          <cell r="C1120" t="str">
            <v>Nối thẳng ống PVC 42</v>
          </cell>
          <cell r="D1120" t="str">
            <v>cái</v>
          </cell>
          <cell r="E1120" t="str">
            <v>NP</v>
          </cell>
          <cell r="F1120">
            <v>50</v>
          </cell>
          <cell r="G1120" t="str">
            <v>x</v>
          </cell>
          <cell r="J1120" t="str">
            <v>NPVC42</v>
          </cell>
        </row>
        <row r="1121">
          <cell r="A1121" t="str">
            <v>NPVC21</v>
          </cell>
          <cell r="B1121">
            <v>0</v>
          </cell>
          <cell r="C1121" t="str">
            <v>Nối thẳng ống PVC 21</v>
          </cell>
          <cell r="D1121" t="str">
            <v>cái</v>
          </cell>
          <cell r="E1121" t="str">
            <v>NP</v>
          </cell>
          <cell r="F1121">
            <v>50</v>
          </cell>
          <cell r="G1121" t="str">
            <v>x</v>
          </cell>
          <cell r="J1121" t="str">
            <v>NPVC21</v>
          </cell>
        </row>
        <row r="1122">
          <cell r="A1122" t="str">
            <v>NT42</v>
          </cell>
          <cell r="B1122">
            <v>0</v>
          </cell>
          <cell r="C1122" t="str">
            <v>Nối ống PVC 42 chữ T</v>
          </cell>
          <cell r="D1122" t="str">
            <v>cái</v>
          </cell>
          <cell r="E1122" t="str">
            <v>NT</v>
          </cell>
          <cell r="F1122">
            <v>50</v>
          </cell>
          <cell r="G1122" t="str">
            <v>x</v>
          </cell>
          <cell r="J1122" t="str">
            <v>NT42</v>
          </cell>
        </row>
        <row r="1123">
          <cell r="A1123" t="str">
            <v>BAKE6200</v>
          </cell>
          <cell r="B1123">
            <v>0</v>
          </cell>
          <cell r="C1123" t="str">
            <v>Tấm bakelit hay nhựa cách điện 600V (200x60x6)</v>
          </cell>
          <cell r="D1123" t="str">
            <v>cái</v>
          </cell>
          <cell r="E1123" t="str">
            <v>BA</v>
          </cell>
          <cell r="F1123">
            <v>50</v>
          </cell>
          <cell r="G1123" t="str">
            <v>x</v>
          </cell>
          <cell r="J1123" t="str">
            <v>BAKE6200</v>
          </cell>
        </row>
        <row r="1124">
          <cell r="A1124" t="str">
            <v>BAKE</v>
          </cell>
          <cell r="B1124">
            <v>0</v>
          </cell>
          <cell r="C1124" t="str">
            <v xml:space="preserve">Bakelit 550x450 dầy 10mm </v>
          </cell>
          <cell r="D1124" t="str">
            <v>cái</v>
          </cell>
          <cell r="E1124" t="str">
            <v>BA</v>
          </cell>
          <cell r="F1124">
            <v>50</v>
          </cell>
          <cell r="G1124" t="str">
            <v>x</v>
          </cell>
          <cell r="J1124" t="str">
            <v>BAKE</v>
          </cell>
        </row>
        <row r="1125">
          <cell r="A1125" t="str">
            <v>BAKEDKDT</v>
          </cell>
          <cell r="B1125">
            <v>0</v>
          </cell>
          <cell r="C1125" t="str">
            <v>Bakelit 350x510 dầy 5mm</v>
          </cell>
          <cell r="D1125" t="str">
            <v>cái</v>
          </cell>
          <cell r="E1125" t="str">
            <v>BA</v>
          </cell>
          <cell r="F1125">
            <v>50</v>
          </cell>
          <cell r="G1125" t="str">
            <v>x</v>
          </cell>
          <cell r="J1125" t="str">
            <v>BAKEDKDT</v>
          </cell>
        </row>
        <row r="1126">
          <cell r="A1126" t="str">
            <v>BAKETu</v>
          </cell>
          <cell r="B1126">
            <v>0</v>
          </cell>
          <cell r="C1126" t="str">
            <v xml:space="preserve">Bakelit 300x200 dầy 5mm </v>
          </cell>
          <cell r="D1126" t="str">
            <v>cái</v>
          </cell>
          <cell r="E1126" t="str">
            <v>BA</v>
          </cell>
          <cell r="F1126">
            <v>50</v>
          </cell>
          <cell r="G1126" t="str">
            <v>x</v>
          </cell>
          <cell r="J1126" t="str">
            <v>BAKETu</v>
          </cell>
        </row>
        <row r="1127">
          <cell r="A1127" t="str">
            <v>BANGG</v>
          </cell>
          <cell r="B1127">
            <v>0</v>
          </cell>
          <cell r="C1127" t="str">
            <v>Bảng gắn aptomat và điện kế dày 15mm</v>
          </cell>
          <cell r="D1127" t="str">
            <v>cái</v>
          </cell>
          <cell r="E1127" t="str">
            <v>BA</v>
          </cell>
          <cell r="F1127">
            <v>50</v>
          </cell>
          <cell r="G1127" t="str">
            <v>x</v>
          </cell>
          <cell r="J1127" t="str">
            <v>BANGG</v>
          </cell>
        </row>
        <row r="1128">
          <cell r="A1128" t="str">
            <v>BANGNHUA</v>
          </cell>
          <cell r="B1128">
            <v>0</v>
          </cell>
          <cell r="C1128" t="str">
            <v>Bảng nhựa gắn tủ điện kế điện tử</v>
          </cell>
          <cell r="D1128" t="str">
            <v>cái</v>
          </cell>
          <cell r="E1128" t="str">
            <v>BA</v>
          </cell>
          <cell r="F1128">
            <v>50</v>
          </cell>
          <cell r="G1128" t="str">
            <v>x</v>
          </cell>
          <cell r="J1128" t="str">
            <v>BANGNHUA</v>
          </cell>
        </row>
        <row r="1129">
          <cell r="A1129" t="str">
            <v>BANGKEO</v>
          </cell>
          <cell r="B1129">
            <v>0</v>
          </cell>
          <cell r="C1129" t="str">
            <v>Băng keo cách điện</v>
          </cell>
          <cell r="D1129" t="str">
            <v>cuộn</v>
          </cell>
          <cell r="E1129" t="str">
            <v>BA</v>
          </cell>
          <cell r="F1129">
            <v>50</v>
          </cell>
          <cell r="G1129" t="str">
            <v>x</v>
          </cell>
          <cell r="J1129" t="str">
            <v>BANGKEO</v>
          </cell>
        </row>
        <row r="1130">
          <cell r="A1130" t="str">
            <v>BAKE16-200X200</v>
          </cell>
          <cell r="B1130">
            <v>0</v>
          </cell>
          <cell r="C1130" t="str">
            <v>Bake D16 - 200x200</v>
          </cell>
          <cell r="D1130" t="str">
            <v>cái</v>
          </cell>
          <cell r="E1130" t="str">
            <v>BA</v>
          </cell>
          <cell r="F1130">
            <v>50</v>
          </cell>
          <cell r="G1130" t="str">
            <v>x</v>
          </cell>
          <cell r="J1130" t="str">
            <v>BAKE16-200X200</v>
          </cell>
        </row>
        <row r="1131">
          <cell r="A1131" t="str">
            <v>KEOBIT</v>
          </cell>
          <cell r="B1131">
            <v>0</v>
          </cell>
          <cell r="C1131" t="str">
            <v>Keo silicon bít miệng ống</v>
          </cell>
          <cell r="D1131" t="str">
            <v>ống</v>
          </cell>
          <cell r="E1131" t="str">
            <v>KE</v>
          </cell>
          <cell r="F1131">
            <v>50</v>
          </cell>
          <cell r="G1131" t="str">
            <v>x</v>
          </cell>
          <cell r="J1131" t="str">
            <v>KEOBIT</v>
          </cell>
        </row>
        <row r="1132">
          <cell r="A1132" t="str">
            <v>KEM</v>
          </cell>
          <cell r="B1132">
            <v>0</v>
          </cell>
          <cell r="C1132" t="str">
            <v>Kẽm</v>
          </cell>
          <cell r="D1132" t="str">
            <v>kg</v>
          </cell>
          <cell r="E1132" t="str">
            <v>KE</v>
          </cell>
          <cell r="F1132">
            <v>50</v>
          </cell>
          <cell r="G1132" t="str">
            <v>x</v>
          </cell>
          <cell r="J1132" t="str">
            <v>KEM</v>
          </cell>
        </row>
        <row r="1133">
          <cell r="A1133" t="str">
            <v>keodan</v>
          </cell>
          <cell r="B1133">
            <v>0</v>
          </cell>
          <cell r="C1133" t="str">
            <v>Keo dán ống PVC (100gr)</v>
          </cell>
          <cell r="D1133" t="str">
            <v>tuýp</v>
          </cell>
          <cell r="E1133" t="str">
            <v>ke</v>
          </cell>
          <cell r="F1133">
            <v>50</v>
          </cell>
          <cell r="G1133" t="str">
            <v>x</v>
          </cell>
          <cell r="J1133" t="str">
            <v>keodan</v>
          </cell>
        </row>
        <row r="1134">
          <cell r="A1134" t="str">
            <v>KEO</v>
          </cell>
          <cell r="B1134">
            <v>0</v>
          </cell>
          <cell r="C1134" t="str">
            <v>Keo dán ống PVC (500gr)</v>
          </cell>
          <cell r="D1134" t="str">
            <v>lon</v>
          </cell>
          <cell r="E1134" t="str">
            <v>KE</v>
          </cell>
          <cell r="F1134">
            <v>50</v>
          </cell>
          <cell r="G1134" t="str">
            <v>x</v>
          </cell>
          <cell r="J1134" t="str">
            <v>KEO</v>
          </cell>
        </row>
        <row r="1135">
          <cell r="A1135" t="str">
            <v>KVRT42</v>
          </cell>
          <cell r="B1135">
            <v>0</v>
          </cell>
          <cell r="C1135" t="str">
            <v>Khâu ven răng trong D42</v>
          </cell>
          <cell r="D1135" t="str">
            <v>cái</v>
          </cell>
          <cell r="E1135" t="str">
            <v>KV</v>
          </cell>
          <cell r="F1135">
            <v>50</v>
          </cell>
          <cell r="G1135" t="str">
            <v>x</v>
          </cell>
          <cell r="J1135" t="str">
            <v>KVRT42</v>
          </cell>
        </row>
        <row r="1136">
          <cell r="A1136" t="str">
            <v>KVRT90</v>
          </cell>
          <cell r="B1136">
            <v>0</v>
          </cell>
          <cell r="C1136" t="str">
            <v>Khâu ven răng trong D90</v>
          </cell>
          <cell r="D1136" t="str">
            <v>cái</v>
          </cell>
          <cell r="E1136" t="str">
            <v>KV</v>
          </cell>
          <cell r="F1136">
            <v>50</v>
          </cell>
          <cell r="G1136" t="str">
            <v>x</v>
          </cell>
          <cell r="J1136" t="str">
            <v>KVRT90</v>
          </cell>
        </row>
        <row r="1137">
          <cell r="A1137" t="str">
            <v>KVRT114</v>
          </cell>
          <cell r="B1137">
            <v>0</v>
          </cell>
          <cell r="C1137" t="str">
            <v>Khâu ven răng trong D114</v>
          </cell>
          <cell r="D1137" t="str">
            <v>cái</v>
          </cell>
          <cell r="E1137" t="str">
            <v>KV</v>
          </cell>
          <cell r="F1137">
            <v>50</v>
          </cell>
          <cell r="G1137" t="str">
            <v>x</v>
          </cell>
          <cell r="J1137" t="str">
            <v>KVRT114</v>
          </cell>
        </row>
        <row r="1138">
          <cell r="A1138" t="str">
            <v>KVRT140</v>
          </cell>
          <cell r="B1138">
            <v>0</v>
          </cell>
          <cell r="C1138" t="str">
            <v>Khâu ven răng trong D140</v>
          </cell>
          <cell r="D1138" t="str">
            <v>cái</v>
          </cell>
          <cell r="E1138" t="str">
            <v>KV</v>
          </cell>
          <cell r="F1138">
            <v>50</v>
          </cell>
          <cell r="G1138" t="str">
            <v>x</v>
          </cell>
          <cell r="J1138" t="str">
            <v>KVRT140</v>
          </cell>
        </row>
        <row r="1139">
          <cell r="A1139" t="str">
            <v>KVRN42</v>
          </cell>
          <cell r="B1139">
            <v>0</v>
          </cell>
          <cell r="C1139" t="str">
            <v>Khâu ven răng ngoài D42</v>
          </cell>
          <cell r="D1139" t="str">
            <v>cái</v>
          </cell>
          <cell r="E1139" t="str">
            <v>KV</v>
          </cell>
          <cell r="F1139">
            <v>50</v>
          </cell>
          <cell r="G1139" t="str">
            <v>x</v>
          </cell>
          <cell r="J1139" t="str">
            <v>KVRN42</v>
          </cell>
        </row>
        <row r="1140">
          <cell r="A1140" t="str">
            <v>KVRN90</v>
          </cell>
          <cell r="B1140">
            <v>0</v>
          </cell>
          <cell r="C1140" t="str">
            <v>Khâu ven răng ngoài D90</v>
          </cell>
          <cell r="D1140" t="str">
            <v>cái</v>
          </cell>
          <cell r="E1140" t="str">
            <v>KV</v>
          </cell>
          <cell r="F1140">
            <v>50</v>
          </cell>
          <cell r="G1140" t="str">
            <v>x</v>
          </cell>
          <cell r="J1140" t="str">
            <v>KVRN90</v>
          </cell>
        </row>
        <row r="1141">
          <cell r="A1141" t="str">
            <v>KVRN114</v>
          </cell>
          <cell r="B1141">
            <v>0</v>
          </cell>
          <cell r="C1141" t="str">
            <v>Khâu ven răng ngoài D114</v>
          </cell>
          <cell r="D1141" t="str">
            <v>cái</v>
          </cell>
          <cell r="E1141" t="str">
            <v>KV</v>
          </cell>
          <cell r="F1141">
            <v>50</v>
          </cell>
          <cell r="G1141" t="str">
            <v>x</v>
          </cell>
          <cell r="J1141" t="str">
            <v>KVRN114</v>
          </cell>
        </row>
        <row r="1142">
          <cell r="A1142" t="str">
            <v>KVRN140</v>
          </cell>
          <cell r="B1142">
            <v>0</v>
          </cell>
          <cell r="C1142" t="str">
            <v>Khâu ven răng ngoài D140</v>
          </cell>
          <cell r="D1142" t="str">
            <v>cái</v>
          </cell>
          <cell r="E1142" t="str">
            <v>KV</v>
          </cell>
          <cell r="F1142">
            <v>50</v>
          </cell>
          <cell r="G1142" t="str">
            <v>x</v>
          </cell>
          <cell r="J1142" t="str">
            <v>KVRN140</v>
          </cell>
        </row>
        <row r="1143">
          <cell r="A1143" t="str">
            <v>OXC1/0</v>
          </cell>
          <cell r="B1143" t="str">
            <v>04.3107</v>
          </cell>
          <cell r="C1143" t="str">
            <v>Ốc siết cáp Cu - Al 1/0</v>
          </cell>
          <cell r="D1143" t="str">
            <v>cái</v>
          </cell>
          <cell r="E1143" t="str">
            <v>OX</v>
          </cell>
          <cell r="F1143">
            <v>50</v>
          </cell>
          <cell r="G1143" t="str">
            <v>x</v>
          </cell>
          <cell r="J1143" t="str">
            <v>OXC1/0</v>
          </cell>
        </row>
        <row r="1144">
          <cell r="A1144" t="str">
            <v>OXC2/0</v>
          </cell>
          <cell r="B1144" t="str">
            <v>04.3107</v>
          </cell>
          <cell r="C1144" t="str">
            <v>Ốc siết cáp Cu - Al 2/0</v>
          </cell>
          <cell r="D1144" t="str">
            <v>cái</v>
          </cell>
          <cell r="E1144" t="str">
            <v>OX</v>
          </cell>
          <cell r="F1144">
            <v>50</v>
          </cell>
          <cell r="G1144" t="str">
            <v>x</v>
          </cell>
          <cell r="J1144" t="str">
            <v>OXC2/0</v>
          </cell>
        </row>
        <row r="1145">
          <cell r="A1145" t="str">
            <v>OXCth</v>
          </cell>
          <cell r="B1145" t="str">
            <v>04.3107</v>
          </cell>
          <cell r="C1145" t="str">
            <v xml:space="preserve">Ốc siết cáp Cu-AL cở thích hợp </v>
          </cell>
          <cell r="D1145" t="str">
            <v>cái</v>
          </cell>
          <cell r="E1145" t="str">
            <v>OX</v>
          </cell>
          <cell r="F1145">
            <v>50</v>
          </cell>
          <cell r="G1145" t="str">
            <v>x</v>
          </cell>
          <cell r="J1145" t="str">
            <v>OXCth</v>
          </cell>
        </row>
        <row r="1146">
          <cell r="A1146" t="str">
            <v>OXC11</v>
          </cell>
          <cell r="B1146" t="str">
            <v>04.3107</v>
          </cell>
          <cell r="C1146" t="str">
            <v xml:space="preserve">Ốc siết cáp cỡ 11mm2 </v>
          </cell>
          <cell r="D1146" t="str">
            <v>cái</v>
          </cell>
          <cell r="E1146" t="str">
            <v>OX</v>
          </cell>
          <cell r="F1146">
            <v>50</v>
          </cell>
          <cell r="G1146" t="str">
            <v>x</v>
          </cell>
          <cell r="J1146" t="str">
            <v>OXC11</v>
          </cell>
        </row>
        <row r="1147">
          <cell r="A1147" t="str">
            <v>OXC22</v>
          </cell>
          <cell r="B1147" t="str">
            <v>04.3107</v>
          </cell>
          <cell r="C1147" t="str">
            <v xml:space="preserve">Ốc siết cáp cỡ 22mm2 </v>
          </cell>
          <cell r="D1147" t="str">
            <v>cái</v>
          </cell>
          <cell r="E1147" t="str">
            <v>OX</v>
          </cell>
          <cell r="F1147">
            <v>50</v>
          </cell>
          <cell r="G1147" t="str">
            <v>x</v>
          </cell>
          <cell r="J1147" t="str">
            <v>OXC22</v>
          </cell>
        </row>
        <row r="1148">
          <cell r="A1148" t="str">
            <v>OXC25</v>
          </cell>
          <cell r="B1148" t="str">
            <v>04.3107</v>
          </cell>
          <cell r="C1148" t="str">
            <v>Ốc siết cáp cỡ 25mm2</v>
          </cell>
          <cell r="D1148" t="str">
            <v>cái</v>
          </cell>
          <cell r="E1148" t="str">
            <v>OX</v>
          </cell>
          <cell r="F1148">
            <v>50</v>
          </cell>
          <cell r="G1148" t="str">
            <v>x</v>
          </cell>
          <cell r="J1148" t="str">
            <v>OXC25</v>
          </cell>
        </row>
        <row r="1149">
          <cell r="A1149" t="str">
            <v>OXC38</v>
          </cell>
          <cell r="B1149" t="str">
            <v>04.3107</v>
          </cell>
          <cell r="C1149" t="str">
            <v xml:space="preserve">Ốc siết cáp cỡ 38mm2 </v>
          </cell>
          <cell r="D1149" t="str">
            <v>cái</v>
          </cell>
          <cell r="E1149" t="str">
            <v>OX</v>
          </cell>
          <cell r="F1149">
            <v>50</v>
          </cell>
          <cell r="G1149" t="str">
            <v>x</v>
          </cell>
          <cell r="J1149" t="str">
            <v>OXC38</v>
          </cell>
        </row>
        <row r="1150">
          <cell r="A1150" t="str">
            <v>OXC50</v>
          </cell>
          <cell r="B1150" t="str">
            <v>04.3107</v>
          </cell>
          <cell r="C1150" t="str">
            <v xml:space="preserve">Ốc siết cáp cỡ 50mm2 </v>
          </cell>
          <cell r="D1150" t="str">
            <v>cái</v>
          </cell>
          <cell r="E1150" t="str">
            <v>OX</v>
          </cell>
          <cell r="F1150">
            <v>50</v>
          </cell>
          <cell r="G1150" t="str">
            <v>x</v>
          </cell>
          <cell r="J1150" t="str">
            <v>OXC50</v>
          </cell>
        </row>
        <row r="1151">
          <cell r="A1151" t="str">
            <v>OXC70</v>
          </cell>
          <cell r="B1151" t="str">
            <v>04.3107</v>
          </cell>
          <cell r="C1151" t="str">
            <v xml:space="preserve">Ốc siết cáp cỡ 70mm2 </v>
          </cell>
          <cell r="D1151" t="str">
            <v>cái</v>
          </cell>
          <cell r="E1151" t="str">
            <v>OX</v>
          </cell>
          <cell r="F1151">
            <v>50</v>
          </cell>
          <cell r="G1151" t="str">
            <v>x</v>
          </cell>
          <cell r="J1151" t="str">
            <v>OXC70</v>
          </cell>
        </row>
        <row r="1152">
          <cell r="A1152" t="str">
            <v>OXC95</v>
          </cell>
          <cell r="B1152" t="str">
            <v>04.3107</v>
          </cell>
          <cell r="C1152" t="str">
            <v xml:space="preserve">Ốc siết cáp cỡ 95mm2 </v>
          </cell>
          <cell r="D1152" t="str">
            <v>cái</v>
          </cell>
          <cell r="E1152" t="str">
            <v>OX</v>
          </cell>
          <cell r="F1152">
            <v>50</v>
          </cell>
          <cell r="G1152" t="str">
            <v>x</v>
          </cell>
          <cell r="J1152" t="str">
            <v>OXC95</v>
          </cell>
        </row>
        <row r="1153">
          <cell r="A1153" t="str">
            <v>OXC120</v>
          </cell>
          <cell r="B1153" t="str">
            <v>04.3107</v>
          </cell>
          <cell r="C1153" t="str">
            <v xml:space="preserve">Ốc siết cáp cỡ 120mm2 </v>
          </cell>
          <cell r="D1153" t="str">
            <v>cái</v>
          </cell>
          <cell r="E1153" t="str">
            <v>OX</v>
          </cell>
          <cell r="F1153">
            <v>50</v>
          </cell>
          <cell r="G1153" t="str">
            <v>x</v>
          </cell>
          <cell r="J1153" t="str">
            <v>OXC120</v>
          </cell>
        </row>
        <row r="1154">
          <cell r="A1154" t="str">
            <v>OXC150</v>
          </cell>
          <cell r="B1154" t="str">
            <v>04.3107</v>
          </cell>
          <cell r="C1154" t="str">
            <v>Ốc siết cáp cỡ 150mm2</v>
          </cell>
          <cell r="D1154" t="str">
            <v>cái</v>
          </cell>
          <cell r="E1154" t="str">
            <v>OX</v>
          </cell>
          <cell r="F1154">
            <v>50</v>
          </cell>
          <cell r="G1154" t="str">
            <v>x</v>
          </cell>
          <cell r="J1154" t="str">
            <v>OXC150</v>
          </cell>
        </row>
        <row r="1155">
          <cell r="A1155" t="str">
            <v>OXC185</v>
          </cell>
          <cell r="B1155" t="str">
            <v>04.3107</v>
          </cell>
          <cell r="C1155" t="str">
            <v>Ốc siết cáp cỡ 185mm2</v>
          </cell>
          <cell r="D1155" t="str">
            <v>cái</v>
          </cell>
          <cell r="E1155" t="str">
            <v>OX</v>
          </cell>
          <cell r="F1155">
            <v>50</v>
          </cell>
          <cell r="G1155" t="str">
            <v>x</v>
          </cell>
          <cell r="J1155" t="str">
            <v>OXC185</v>
          </cell>
        </row>
        <row r="1156">
          <cell r="A1156" t="str">
            <v>OXC240</v>
          </cell>
          <cell r="B1156" t="str">
            <v>04.3107</v>
          </cell>
          <cell r="C1156" t="str">
            <v>Ốc siết cáp cỡ 240mm2</v>
          </cell>
          <cell r="D1156" t="str">
            <v>cái</v>
          </cell>
          <cell r="E1156" t="str">
            <v>OX</v>
          </cell>
          <cell r="F1156">
            <v>50</v>
          </cell>
          <cell r="G1156" t="str">
            <v>x</v>
          </cell>
          <cell r="J1156" t="str">
            <v>OXC240</v>
          </cell>
        </row>
        <row r="1157">
          <cell r="A1157" t="str">
            <v>KHOA</v>
          </cell>
          <cell r="B1157">
            <v>0</v>
          </cell>
          <cell r="C1157" t="str">
            <v>Ổ khóa</v>
          </cell>
          <cell r="D1157" t="str">
            <v>cái</v>
          </cell>
          <cell r="E1157" t="str">
            <v>KH</v>
          </cell>
          <cell r="F1157">
            <v>50</v>
          </cell>
          <cell r="G1157" t="str">
            <v>x</v>
          </cell>
          <cell r="J1157" t="str">
            <v>KHOA</v>
          </cell>
        </row>
        <row r="1158">
          <cell r="A1158" t="str">
            <v>oxy</v>
          </cell>
          <cell r="B1158">
            <v>0</v>
          </cell>
          <cell r="C1158" t="str">
            <v>Ô xy gió</v>
          </cell>
          <cell r="D1158" t="str">
            <v>m3</v>
          </cell>
          <cell r="E1158" t="str">
            <v>ox</v>
          </cell>
          <cell r="F1158">
            <v>50</v>
          </cell>
          <cell r="G1158" t="str">
            <v>x</v>
          </cell>
          <cell r="J1158" t="str">
            <v>oxy</v>
          </cell>
        </row>
        <row r="1159">
          <cell r="A1159" t="str">
            <v>LCbh9</v>
          </cell>
          <cell r="B1159" t="str">
            <v>NB.1110</v>
          </cell>
          <cell r="C1159" t="str">
            <v>Gia công và lắp dựng cột báo hiệu cao 9m</v>
          </cell>
          <cell r="D1159" t="str">
            <v>Tấn</v>
          </cell>
          <cell r="E1159" t="str">
            <v>LC</v>
          </cell>
          <cell r="F1159">
            <v>50</v>
          </cell>
          <cell r="J1159" t="str">
            <v>LCbh9</v>
          </cell>
        </row>
        <row r="1160">
          <cell r="A1160" t="str">
            <v>LBbh</v>
          </cell>
          <cell r="B1160" t="str">
            <v>NB.1710</v>
          </cell>
          <cell r="C1160" t="str">
            <v>Gia công và lắp dựng bảng báo hiệu</v>
          </cell>
          <cell r="D1160" t="str">
            <v>Tấn</v>
          </cell>
          <cell r="E1160" t="str">
            <v>LB</v>
          </cell>
          <cell r="F1160">
            <v>50</v>
          </cell>
          <cell r="J1160" t="str">
            <v>LBbh</v>
          </cell>
        </row>
        <row r="1161">
          <cell r="A1161" t="str">
            <v>LTC</v>
          </cell>
          <cell r="B1161">
            <v>0</v>
          </cell>
          <cell r="C1161" t="str">
            <v>Gia công và lắp thanh cái và phụ kiện trong tủ</v>
          </cell>
          <cell r="D1161" t="str">
            <v>tủ</v>
          </cell>
          <cell r="E1161" t="str">
            <v>LT</v>
          </cell>
          <cell r="F1161">
            <v>50</v>
          </cell>
          <cell r="J1161" t="str">
            <v>LTC</v>
          </cell>
        </row>
        <row r="1162">
          <cell r="A1162" t="str">
            <v>SonCBH</v>
          </cell>
          <cell r="B1162" t="str">
            <v>S2.118</v>
          </cell>
          <cell r="C1162" t="str">
            <v>Sơn cột báo hiệu</v>
          </cell>
          <cell r="D1162" t="str">
            <v>m2</v>
          </cell>
          <cell r="E1162" t="str">
            <v>So</v>
          </cell>
          <cell r="F1162">
            <v>50</v>
          </cell>
          <cell r="J1162" t="str">
            <v>SonCBH</v>
          </cell>
        </row>
        <row r="1163">
          <cell r="A1163" t="str">
            <v>SonBBH</v>
          </cell>
          <cell r="B1163" t="str">
            <v>S2.118</v>
          </cell>
          <cell r="C1163" t="str">
            <v>Sơn biển báo hiệu</v>
          </cell>
          <cell r="D1163" t="str">
            <v>m2</v>
          </cell>
          <cell r="E1163" t="str">
            <v>So</v>
          </cell>
          <cell r="F1163">
            <v>50</v>
          </cell>
          <cell r="J1163" t="str">
            <v>SonBBH</v>
          </cell>
        </row>
        <row r="1164">
          <cell r="A1164" t="str">
            <v>VCT</v>
          </cell>
          <cell r="B1164" t="str">
            <v>021351</v>
          </cell>
          <cell r="C1164" t="str">
            <v>Vận Chuyển thép</v>
          </cell>
          <cell r="D1164" t="str">
            <v>Tấn</v>
          </cell>
          <cell r="E1164" t="str">
            <v>VC</v>
          </cell>
          <cell r="F1164">
            <v>2000</v>
          </cell>
          <cell r="J1164" t="str">
            <v>VCT</v>
          </cell>
        </row>
        <row r="1165">
          <cell r="A1165" t="str">
            <v>U16-280</v>
          </cell>
          <cell r="B1165" t="str">
            <v>05.6105</v>
          </cell>
          <cell r="C1165" t="str">
            <v>Đà U160x68x5x2800 đỡ MBA</v>
          </cell>
          <cell r="D1165" t="str">
            <v>cái</v>
          </cell>
          <cell r="E1165" t="str">
            <v>U1</v>
          </cell>
          <cell r="F1165">
            <v>50</v>
          </cell>
          <cell r="G1165" t="str">
            <v>x</v>
          </cell>
          <cell r="J1165" t="str">
            <v>U16-280</v>
          </cell>
        </row>
        <row r="1166">
          <cell r="A1166" t="str">
            <v>U20-280</v>
          </cell>
          <cell r="B1166" t="str">
            <v>05.6105</v>
          </cell>
          <cell r="C1166" t="str">
            <v>Đà U200x80x5x2800 đỡ MBA</v>
          </cell>
          <cell r="D1166" t="str">
            <v>cái</v>
          </cell>
          <cell r="E1166" t="str">
            <v>U2</v>
          </cell>
          <cell r="F1166">
            <v>50</v>
          </cell>
          <cell r="G1166" t="str">
            <v>x</v>
          </cell>
          <cell r="J1166" t="str">
            <v>U20-280</v>
          </cell>
        </row>
        <row r="1167">
          <cell r="A1167" t="str">
            <v>U1008</v>
          </cell>
          <cell r="B1167" t="str">
            <v>05.6101</v>
          </cell>
          <cell r="C1167" t="str">
            <v xml:space="preserve">Đà U100x46x5x800 </v>
          </cell>
          <cell r="D1167" t="str">
            <v>cái</v>
          </cell>
          <cell r="E1167" t="str">
            <v>U1</v>
          </cell>
          <cell r="F1167">
            <v>50</v>
          </cell>
          <cell r="G1167" t="str">
            <v>x</v>
          </cell>
          <cell r="J1167" t="str">
            <v>U1008</v>
          </cell>
        </row>
        <row r="1168">
          <cell r="A1168" t="str">
            <v>U8034</v>
          </cell>
          <cell r="B1168" t="str">
            <v>04.8105</v>
          </cell>
          <cell r="C1168" t="str">
            <v>Đà sắt U80x340</v>
          </cell>
          <cell r="D1168" t="str">
            <v>kg</v>
          </cell>
          <cell r="E1168" t="str">
            <v>U8</v>
          </cell>
          <cell r="F1168">
            <v>50</v>
          </cell>
          <cell r="G1168" t="str">
            <v>x</v>
          </cell>
          <cell r="J1168" t="str">
            <v>U8034</v>
          </cell>
        </row>
        <row r="1169">
          <cell r="A1169" t="str">
            <v>U1004</v>
          </cell>
          <cell r="B1169" t="str">
            <v>05.6101</v>
          </cell>
          <cell r="C1169" t="str">
            <v xml:space="preserve">Đà U100x46x4.5x400 </v>
          </cell>
          <cell r="D1169" t="str">
            <v>cái</v>
          </cell>
          <cell r="E1169" t="str">
            <v>U1</v>
          </cell>
          <cell r="F1169">
            <v>50</v>
          </cell>
          <cell r="G1169" t="str">
            <v>x</v>
          </cell>
          <cell r="J1169" t="str">
            <v>U1004</v>
          </cell>
        </row>
        <row r="1170">
          <cell r="A1170" t="str">
            <v>U100-500</v>
          </cell>
          <cell r="B1170">
            <v>0</v>
          </cell>
          <cell r="C1170" t="str">
            <v>Đà U100x46x4.5x500</v>
          </cell>
          <cell r="D1170" t="str">
            <v>cái</v>
          </cell>
          <cell r="E1170" t="str">
            <v>U1</v>
          </cell>
          <cell r="F1170">
            <v>50</v>
          </cell>
          <cell r="G1170" t="str">
            <v>x</v>
          </cell>
          <cell r="H1170">
            <v>500</v>
          </cell>
          <cell r="J1170" t="str">
            <v>U100-500</v>
          </cell>
        </row>
        <row r="1171">
          <cell r="A1171" t="str">
            <v>U100-700</v>
          </cell>
          <cell r="B1171">
            <v>0</v>
          </cell>
          <cell r="C1171" t="str">
            <v>Đà U100x46x4.5x700</v>
          </cell>
          <cell r="D1171" t="str">
            <v>cái</v>
          </cell>
          <cell r="E1171" t="str">
            <v>U1</v>
          </cell>
          <cell r="F1171">
            <v>50</v>
          </cell>
          <cell r="G1171" t="str">
            <v>x</v>
          </cell>
          <cell r="H1171">
            <v>700</v>
          </cell>
          <cell r="J1171" t="str">
            <v>U100-700</v>
          </cell>
        </row>
        <row r="1172">
          <cell r="A1172" t="str">
            <v>U160-740</v>
          </cell>
          <cell r="B1172">
            <v>0</v>
          </cell>
          <cell r="C1172" t="str">
            <v>Đà U100x68x5x740</v>
          </cell>
          <cell r="D1172" t="str">
            <v>cái</v>
          </cell>
          <cell r="E1172" t="str">
            <v>U1</v>
          </cell>
          <cell r="F1172">
            <v>50</v>
          </cell>
          <cell r="G1172" t="str">
            <v>x</v>
          </cell>
          <cell r="H1172">
            <v>740</v>
          </cell>
          <cell r="J1172" t="str">
            <v>U160-740</v>
          </cell>
        </row>
        <row r="1173">
          <cell r="A1173" t="str">
            <v>U160-1100</v>
          </cell>
          <cell r="B1173">
            <v>0</v>
          </cell>
          <cell r="C1173" t="str">
            <v>Đà U100x68x5x1100</v>
          </cell>
          <cell r="D1173" t="str">
            <v>cái</v>
          </cell>
          <cell r="E1173" t="str">
            <v>U1</v>
          </cell>
          <cell r="F1173">
            <v>50</v>
          </cell>
          <cell r="G1173" t="str">
            <v>x</v>
          </cell>
          <cell r="H1173">
            <v>1100</v>
          </cell>
          <cell r="J1173" t="str">
            <v>U160-1100</v>
          </cell>
        </row>
        <row r="1174">
          <cell r="A1174" t="str">
            <v>U160-1449</v>
          </cell>
          <cell r="B1174">
            <v>0</v>
          </cell>
          <cell r="C1174" t="str">
            <v>Đà U100x68x5x1449</v>
          </cell>
          <cell r="D1174" t="str">
            <v>cái</v>
          </cell>
          <cell r="E1174" t="str">
            <v>U1</v>
          </cell>
          <cell r="F1174">
            <v>50</v>
          </cell>
          <cell r="G1174" t="str">
            <v>x</v>
          </cell>
          <cell r="H1174">
            <v>1449</v>
          </cell>
          <cell r="J1174" t="str">
            <v>U160-1449</v>
          </cell>
        </row>
        <row r="1175">
          <cell r="A1175" t="str">
            <v>U160-1700</v>
          </cell>
          <cell r="B1175">
            <v>0</v>
          </cell>
          <cell r="C1175" t="str">
            <v>Đà U100x68x5x1700</v>
          </cell>
          <cell r="D1175" t="str">
            <v>cái</v>
          </cell>
          <cell r="E1175" t="str">
            <v>U1</v>
          </cell>
          <cell r="F1175">
            <v>50</v>
          </cell>
          <cell r="G1175" t="str">
            <v>x</v>
          </cell>
          <cell r="H1175">
            <v>1700</v>
          </cell>
          <cell r="J1175" t="str">
            <v>U160-1700</v>
          </cell>
        </row>
        <row r="1176">
          <cell r="A1176" t="str">
            <v>U160-2100</v>
          </cell>
          <cell r="B1176">
            <v>0</v>
          </cell>
          <cell r="C1176" t="str">
            <v>Đà U100x68x5x2100</v>
          </cell>
          <cell r="D1176" t="str">
            <v>cái</v>
          </cell>
          <cell r="E1176" t="str">
            <v>U1</v>
          </cell>
          <cell r="F1176">
            <v>50</v>
          </cell>
          <cell r="G1176" t="str">
            <v>x</v>
          </cell>
          <cell r="H1176">
            <v>2100</v>
          </cell>
          <cell r="J1176" t="str">
            <v>U160-2100</v>
          </cell>
        </row>
        <row r="1177">
          <cell r="A1177" t="str">
            <v>XATUTI</v>
          </cell>
          <cell r="B1177" t="str">
            <v>05.6101</v>
          </cell>
          <cell r="C1177" t="str">
            <v>Xà kẹp TU, TI U50x32x4 350</v>
          </cell>
          <cell r="D1177" t="str">
            <v>Bộ</v>
          </cell>
          <cell r="E1177" t="str">
            <v>XA</v>
          </cell>
          <cell r="F1177">
            <v>50</v>
          </cell>
          <cell r="G1177" t="str">
            <v>x</v>
          </cell>
          <cell r="J1177" t="str">
            <v>XATUTI</v>
          </cell>
        </row>
        <row r="1178">
          <cell r="A1178" t="str">
            <v>AK1</v>
          </cell>
          <cell r="B1178">
            <v>0</v>
          </cell>
          <cell r="C1178" t="str">
            <v xml:space="preserve">Ampe kế 100/5A-600v +AS </v>
          </cell>
          <cell r="D1178" t="str">
            <v>Bộ</v>
          </cell>
          <cell r="E1178" t="str">
            <v>AK</v>
          </cell>
          <cell r="F1178">
            <v>50</v>
          </cell>
          <cell r="G1178" t="str">
            <v>x</v>
          </cell>
          <cell r="J1178" t="str">
            <v>AK1</v>
          </cell>
        </row>
        <row r="1179">
          <cell r="A1179" t="str">
            <v>VK1</v>
          </cell>
          <cell r="B1179">
            <v>0</v>
          </cell>
          <cell r="C1179" t="str">
            <v>Volt kế 500V + VS + 2xChì ống 1A-230V</v>
          </cell>
          <cell r="D1179" t="str">
            <v>Bộ</v>
          </cell>
          <cell r="E1179" t="str">
            <v>VK</v>
          </cell>
          <cell r="F1179">
            <v>50</v>
          </cell>
          <cell r="G1179" t="str">
            <v>x</v>
          </cell>
          <cell r="J1179" t="str">
            <v>VK1</v>
          </cell>
        </row>
        <row r="1180">
          <cell r="A1180" t="str">
            <v>AVK1</v>
          </cell>
          <cell r="B1180">
            <v>0</v>
          </cell>
          <cell r="C1180" t="str">
            <v>Bộ Ampe kế + Volt kế (trạm 1 pha)</v>
          </cell>
          <cell r="D1180" t="str">
            <v>Bộ</v>
          </cell>
          <cell r="E1180" t="str">
            <v>AV</v>
          </cell>
          <cell r="F1180">
            <v>50</v>
          </cell>
          <cell r="G1180" t="str">
            <v>x</v>
          </cell>
          <cell r="J1180" t="str">
            <v>AVK1</v>
          </cell>
        </row>
        <row r="1181">
          <cell r="A1181" t="str">
            <v>AVK3</v>
          </cell>
          <cell r="B1181">
            <v>0</v>
          </cell>
          <cell r="C1181" t="str">
            <v>Bộ Ampe kế + Volt kế (trạm 3 pha)</v>
          </cell>
          <cell r="D1181" t="str">
            <v>Bộ</v>
          </cell>
          <cell r="E1181" t="str">
            <v>AV</v>
          </cell>
          <cell r="F1181">
            <v>50</v>
          </cell>
          <cell r="G1181" t="str">
            <v>x</v>
          </cell>
          <cell r="J1181" t="str">
            <v>AVK3</v>
          </cell>
        </row>
        <row r="1182">
          <cell r="A1182" t="str">
            <v>axetylen</v>
          </cell>
          <cell r="B1182">
            <v>0</v>
          </cell>
          <cell r="C1182" t="str">
            <v>Hơi Axetylen</v>
          </cell>
          <cell r="D1182" t="str">
            <v>m3</v>
          </cell>
          <cell r="E1182" t="str">
            <v>ax</v>
          </cell>
          <cell r="F1182">
            <v>50</v>
          </cell>
          <cell r="G1182" t="str">
            <v>x</v>
          </cell>
          <cell r="J1182" t="str">
            <v>axetylen</v>
          </cell>
        </row>
        <row r="1183">
          <cell r="A1183" t="str">
            <v>GIP11-11</v>
          </cell>
          <cell r="B1183">
            <v>0</v>
          </cell>
          <cell r="C1183" t="str">
            <v>Ghíp nối IPC 11-11</v>
          </cell>
          <cell r="D1183" t="str">
            <v>cái</v>
          </cell>
          <cell r="E1183" t="str">
            <v>GI</v>
          </cell>
          <cell r="F1183">
            <v>50</v>
          </cell>
          <cell r="G1183" t="str">
            <v>x</v>
          </cell>
          <cell r="J1183" t="str">
            <v>GIP11-11</v>
          </cell>
        </row>
        <row r="1184">
          <cell r="A1184" t="str">
            <v>GIP22-11</v>
          </cell>
          <cell r="B1184">
            <v>0</v>
          </cell>
          <cell r="C1184" t="str">
            <v>Ghíp nối IPC 22-11</v>
          </cell>
          <cell r="D1184" t="str">
            <v>cái</v>
          </cell>
          <cell r="E1184" t="str">
            <v>GI</v>
          </cell>
          <cell r="F1184">
            <v>50</v>
          </cell>
          <cell r="G1184" t="str">
            <v>x</v>
          </cell>
          <cell r="J1184" t="str">
            <v>GIP22-11</v>
          </cell>
        </row>
        <row r="1185">
          <cell r="A1185" t="str">
            <v>GIP22-22</v>
          </cell>
          <cell r="B1185">
            <v>0</v>
          </cell>
          <cell r="C1185" t="str">
            <v>Ghíp nối IPC 22-22</v>
          </cell>
          <cell r="D1185" t="str">
            <v>cái</v>
          </cell>
          <cell r="E1185" t="str">
            <v>GI</v>
          </cell>
          <cell r="F1185">
            <v>50</v>
          </cell>
          <cell r="G1185" t="str">
            <v>x</v>
          </cell>
          <cell r="J1185" t="str">
            <v>GIP22-22</v>
          </cell>
        </row>
        <row r="1186">
          <cell r="A1186" t="str">
            <v>GIP35-35</v>
          </cell>
          <cell r="B1186">
            <v>0</v>
          </cell>
          <cell r="C1186" t="str">
            <v>Ghíp nối IPC 35-35</v>
          </cell>
          <cell r="D1186" t="str">
            <v>cái</v>
          </cell>
          <cell r="E1186" t="str">
            <v>GI</v>
          </cell>
          <cell r="F1186">
            <v>50</v>
          </cell>
          <cell r="G1186" t="str">
            <v>x</v>
          </cell>
          <cell r="J1186" t="str">
            <v>GIP35-35</v>
          </cell>
        </row>
        <row r="1187">
          <cell r="A1187" t="str">
            <v>GIP50-25</v>
          </cell>
          <cell r="B1187">
            <v>0</v>
          </cell>
          <cell r="C1187" t="str">
            <v>Ghíp nối IPC 50-25 1 bulong</v>
          </cell>
          <cell r="D1187" t="str">
            <v>cái</v>
          </cell>
          <cell r="E1187" t="str">
            <v>GI</v>
          </cell>
          <cell r="F1187">
            <v>50</v>
          </cell>
          <cell r="G1187" t="str">
            <v>x</v>
          </cell>
          <cell r="J1187" t="str">
            <v>GIP50-25</v>
          </cell>
        </row>
        <row r="1188">
          <cell r="A1188" t="str">
            <v>GIP50-35</v>
          </cell>
          <cell r="B1188">
            <v>0</v>
          </cell>
          <cell r="C1188" t="str">
            <v>Ghíp nối IPC 50-35</v>
          </cell>
          <cell r="D1188" t="str">
            <v>cái</v>
          </cell>
          <cell r="E1188" t="str">
            <v>GI</v>
          </cell>
          <cell r="F1188">
            <v>50</v>
          </cell>
          <cell r="G1188" t="str">
            <v>x</v>
          </cell>
          <cell r="J1188" t="str">
            <v>GIP50-35</v>
          </cell>
        </row>
        <row r="1189">
          <cell r="A1189" t="str">
            <v>GIP70-35</v>
          </cell>
          <cell r="B1189">
            <v>0</v>
          </cell>
          <cell r="C1189" t="str">
            <v>Ghíp nối IPC 70-35</v>
          </cell>
          <cell r="D1189" t="str">
            <v>cái</v>
          </cell>
          <cell r="E1189" t="str">
            <v>GI</v>
          </cell>
          <cell r="F1189">
            <v>50</v>
          </cell>
          <cell r="G1189" t="str">
            <v>x</v>
          </cell>
          <cell r="J1189" t="str">
            <v>GIP70-35</v>
          </cell>
        </row>
        <row r="1190">
          <cell r="A1190" t="str">
            <v>GIP95-25</v>
          </cell>
          <cell r="B1190">
            <v>0</v>
          </cell>
          <cell r="C1190" t="str">
            <v>Ghíp nối IPC 95-25 (2 bulong)</v>
          </cell>
          <cell r="D1190" t="str">
            <v>cái</v>
          </cell>
          <cell r="E1190" t="str">
            <v>GI</v>
          </cell>
          <cell r="F1190">
            <v>50</v>
          </cell>
          <cell r="G1190" t="str">
            <v>x</v>
          </cell>
          <cell r="J1190" t="str">
            <v>GIP95-25</v>
          </cell>
        </row>
        <row r="1191">
          <cell r="A1191" t="str">
            <v>GIP95-35</v>
          </cell>
          <cell r="B1191">
            <v>0</v>
          </cell>
          <cell r="C1191" t="str">
            <v>Ghíp nối IPC 95-35</v>
          </cell>
          <cell r="D1191" t="str">
            <v>cái</v>
          </cell>
          <cell r="E1191" t="str">
            <v>GI</v>
          </cell>
          <cell r="F1191">
            <v>50</v>
          </cell>
          <cell r="G1191" t="str">
            <v>x</v>
          </cell>
          <cell r="J1191" t="str">
            <v>GIP95-35</v>
          </cell>
        </row>
        <row r="1192">
          <cell r="A1192" t="str">
            <v>GIP120-35</v>
          </cell>
          <cell r="B1192">
            <v>0</v>
          </cell>
          <cell r="C1192" t="str">
            <v>Ghíp nối IPC 120-35</v>
          </cell>
          <cell r="D1192" t="str">
            <v>cái</v>
          </cell>
          <cell r="E1192" t="str">
            <v>GI</v>
          </cell>
          <cell r="F1192">
            <v>50</v>
          </cell>
          <cell r="G1192" t="str">
            <v>x</v>
          </cell>
          <cell r="J1192" t="str">
            <v>GIP120-35</v>
          </cell>
        </row>
        <row r="1193">
          <cell r="A1193" t="str">
            <v>GIP50-50</v>
          </cell>
          <cell r="B1193">
            <v>0</v>
          </cell>
          <cell r="C1193" t="str">
            <v>Ghíp nối IPC 50-50 1 bulong</v>
          </cell>
          <cell r="D1193" t="str">
            <v>cái</v>
          </cell>
          <cell r="E1193" t="str">
            <v>GI</v>
          </cell>
          <cell r="F1193">
            <v>50</v>
          </cell>
          <cell r="G1193" t="str">
            <v>x</v>
          </cell>
          <cell r="J1193" t="str">
            <v>GIP50-50</v>
          </cell>
        </row>
        <row r="1194">
          <cell r="A1194" t="str">
            <v>GIP70-50</v>
          </cell>
          <cell r="B1194">
            <v>0</v>
          </cell>
          <cell r="C1194" t="str">
            <v>Ghíp nối IPC 70-50 1 bulong</v>
          </cell>
          <cell r="D1194" t="str">
            <v>cái</v>
          </cell>
          <cell r="E1194" t="str">
            <v>GI</v>
          </cell>
          <cell r="F1194">
            <v>50</v>
          </cell>
          <cell r="G1194" t="str">
            <v>x</v>
          </cell>
          <cell r="J1194" t="str">
            <v>GIP70-50</v>
          </cell>
        </row>
        <row r="1195">
          <cell r="A1195" t="str">
            <v>GIP95-50</v>
          </cell>
          <cell r="B1195">
            <v>0</v>
          </cell>
          <cell r="C1195" t="str">
            <v>Ghíp nối IPC 95-50 1 bulong</v>
          </cell>
          <cell r="D1195" t="str">
            <v>cái</v>
          </cell>
          <cell r="E1195" t="str">
            <v>GI</v>
          </cell>
          <cell r="F1195">
            <v>50</v>
          </cell>
          <cell r="G1195" t="str">
            <v>x</v>
          </cell>
          <cell r="J1195" t="str">
            <v>GIP95-50</v>
          </cell>
        </row>
        <row r="1196">
          <cell r="A1196" t="str">
            <v>GIP120-50</v>
          </cell>
          <cell r="B1196">
            <v>0</v>
          </cell>
          <cell r="C1196" t="str">
            <v>Ghíp nối IPC 120-50</v>
          </cell>
          <cell r="D1196" t="str">
            <v>cái</v>
          </cell>
          <cell r="E1196" t="str">
            <v>GI</v>
          </cell>
          <cell r="F1196">
            <v>50</v>
          </cell>
          <cell r="G1196" t="str">
            <v>x</v>
          </cell>
          <cell r="J1196" t="str">
            <v>GIP120-50</v>
          </cell>
        </row>
        <row r="1197">
          <cell r="A1197" t="str">
            <v>GIP150-50</v>
          </cell>
          <cell r="B1197">
            <v>0</v>
          </cell>
          <cell r="C1197" t="str">
            <v>Ghíp nối IPC 150-50</v>
          </cell>
          <cell r="D1197" t="str">
            <v>cái</v>
          </cell>
          <cell r="E1197" t="str">
            <v>GI</v>
          </cell>
          <cell r="F1197">
            <v>50</v>
          </cell>
          <cell r="G1197" t="str">
            <v>x</v>
          </cell>
          <cell r="J1197" t="str">
            <v>GIP150-50</v>
          </cell>
        </row>
        <row r="1198">
          <cell r="A1198" t="str">
            <v>GIP70-70</v>
          </cell>
          <cell r="B1198">
            <v>0</v>
          </cell>
          <cell r="C1198" t="str">
            <v>Ghíp nối IPC 70-70</v>
          </cell>
          <cell r="D1198" t="str">
            <v>cái</v>
          </cell>
          <cell r="E1198" t="str">
            <v>GI</v>
          </cell>
          <cell r="F1198">
            <v>50</v>
          </cell>
          <cell r="G1198" t="str">
            <v>x</v>
          </cell>
          <cell r="J1198" t="str">
            <v>GIP70-70</v>
          </cell>
        </row>
        <row r="1199">
          <cell r="A1199" t="str">
            <v>GIP95-70</v>
          </cell>
          <cell r="B1199">
            <v>0</v>
          </cell>
          <cell r="C1199" t="str">
            <v>Ghíp nối IPC 95-70</v>
          </cell>
          <cell r="D1199" t="str">
            <v>cái</v>
          </cell>
          <cell r="E1199" t="str">
            <v>GI</v>
          </cell>
          <cell r="F1199">
            <v>50</v>
          </cell>
          <cell r="G1199" t="str">
            <v>x</v>
          </cell>
          <cell r="J1199" t="str">
            <v>GIP95-70</v>
          </cell>
        </row>
        <row r="1200">
          <cell r="A1200" t="str">
            <v>GIP120-70</v>
          </cell>
          <cell r="B1200">
            <v>0</v>
          </cell>
          <cell r="C1200" t="str">
            <v>Ghíp nối IPC 120-70</v>
          </cell>
          <cell r="D1200" t="str">
            <v>cái</v>
          </cell>
          <cell r="E1200" t="str">
            <v>GI</v>
          </cell>
          <cell r="F1200">
            <v>50</v>
          </cell>
          <cell r="G1200" t="str">
            <v>x</v>
          </cell>
          <cell r="J1200" t="str">
            <v>GIP120-70</v>
          </cell>
        </row>
        <row r="1201">
          <cell r="A1201" t="str">
            <v>GIP150-70</v>
          </cell>
          <cell r="B1201">
            <v>0</v>
          </cell>
          <cell r="C1201" t="str">
            <v>Ghíp nối IPC 150-70</v>
          </cell>
          <cell r="D1201" t="str">
            <v>cái</v>
          </cell>
          <cell r="E1201" t="str">
            <v>GI</v>
          </cell>
          <cell r="F1201">
            <v>50</v>
          </cell>
          <cell r="G1201" t="str">
            <v>x</v>
          </cell>
          <cell r="J1201" t="str">
            <v>GIP150-70</v>
          </cell>
        </row>
        <row r="1202">
          <cell r="A1202" t="str">
            <v>GIP95-95</v>
          </cell>
          <cell r="B1202">
            <v>0</v>
          </cell>
          <cell r="C1202" t="str">
            <v>Ghíp nối IPC 95-95</v>
          </cell>
          <cell r="D1202" t="str">
            <v>cái</v>
          </cell>
          <cell r="E1202" t="str">
            <v>GI</v>
          </cell>
          <cell r="F1202">
            <v>50</v>
          </cell>
          <cell r="G1202" t="str">
            <v>x</v>
          </cell>
          <cell r="J1202" t="str">
            <v>GIP95-95</v>
          </cell>
        </row>
        <row r="1203">
          <cell r="A1203" t="str">
            <v>GIP95-120</v>
          </cell>
          <cell r="B1203">
            <v>0</v>
          </cell>
          <cell r="C1203" t="str">
            <v>Ghíp nối IPC 95-120</v>
          </cell>
          <cell r="D1203" t="str">
            <v>cái</v>
          </cell>
          <cell r="E1203" t="str">
            <v>GI</v>
          </cell>
          <cell r="F1203">
            <v>50</v>
          </cell>
          <cell r="G1203" t="str">
            <v>x</v>
          </cell>
          <cell r="J1203" t="str">
            <v>GIP95-120</v>
          </cell>
        </row>
        <row r="1204">
          <cell r="A1204" t="str">
            <v>GIP95-150</v>
          </cell>
          <cell r="B1204">
            <v>0</v>
          </cell>
          <cell r="C1204" t="str">
            <v>Ghíp nối IPC 95-150</v>
          </cell>
          <cell r="D1204" t="str">
            <v>cái</v>
          </cell>
          <cell r="E1204" t="str">
            <v>GI</v>
          </cell>
          <cell r="F1204">
            <v>50</v>
          </cell>
          <cell r="G1204" t="str">
            <v>x</v>
          </cell>
          <cell r="J1204" t="str">
            <v>GIP95-150</v>
          </cell>
        </row>
        <row r="1205">
          <cell r="A1205" t="str">
            <v>KQDUPLEX35</v>
          </cell>
          <cell r="B1205" t="str">
            <v>06.7003</v>
          </cell>
          <cell r="C1205" t="str">
            <v>Kéo dây quadruplex CV-4x35-0.6/1kV</v>
          </cell>
          <cell r="D1205" t="str">
            <v>km</v>
          </cell>
          <cell r="E1205" t="str">
            <v>KQ</v>
          </cell>
          <cell r="F1205">
            <v>50</v>
          </cell>
          <cell r="J1205" t="str">
            <v>KQDUPLEX35</v>
          </cell>
        </row>
        <row r="1206">
          <cell r="A1206" t="str">
            <v>KQDUPLEX22</v>
          </cell>
          <cell r="B1206" t="str">
            <v>06.7002</v>
          </cell>
          <cell r="C1206" t="str">
            <v>Kéo dây quadruplex CV-4x22-0.6/1kV</v>
          </cell>
          <cell r="D1206" t="str">
            <v>km</v>
          </cell>
          <cell r="E1206" t="str">
            <v>KQ</v>
          </cell>
          <cell r="F1206">
            <v>50</v>
          </cell>
          <cell r="J1206" t="str">
            <v>KQDUPLEX22</v>
          </cell>
        </row>
        <row r="1207">
          <cell r="A1207" t="str">
            <v>KQDUPLEX16</v>
          </cell>
          <cell r="B1207" t="str">
            <v>06.7001</v>
          </cell>
          <cell r="C1207" t="str">
            <v>Kéo dây quadruplex CV-4x16-0.6/1kV</v>
          </cell>
          <cell r="D1207" t="str">
            <v>km</v>
          </cell>
          <cell r="E1207" t="str">
            <v>KQ</v>
          </cell>
          <cell r="F1207">
            <v>50</v>
          </cell>
          <cell r="J1207" t="str">
            <v>KQDUPLEX16</v>
          </cell>
        </row>
        <row r="1208">
          <cell r="A1208" t="str">
            <v>KQDUPLEX14</v>
          </cell>
          <cell r="B1208" t="str">
            <v>06.7001</v>
          </cell>
          <cell r="C1208" t="str">
            <v>Kéo dây quadruplex CV-4x14-0.6/1kV</v>
          </cell>
          <cell r="D1208" t="str">
            <v>km</v>
          </cell>
          <cell r="E1208" t="str">
            <v>KQ</v>
          </cell>
          <cell r="F1208">
            <v>50</v>
          </cell>
          <cell r="J1208" t="str">
            <v>KQDUPLEX14</v>
          </cell>
        </row>
        <row r="1209">
          <cell r="A1209" t="str">
            <v>KQDUPLEX11</v>
          </cell>
          <cell r="B1209" t="str">
            <v>06.7001</v>
          </cell>
          <cell r="C1209" t="str">
            <v>Kéo dây quadruplex CV-4x11-0.6/1kV</v>
          </cell>
          <cell r="D1209" t="str">
            <v>km</v>
          </cell>
          <cell r="E1209" t="str">
            <v>KQ</v>
          </cell>
          <cell r="F1209">
            <v>50</v>
          </cell>
          <cell r="J1209" t="str">
            <v>KQDUPLEX11</v>
          </cell>
        </row>
        <row r="1210">
          <cell r="A1210" t="str">
            <v>KTriplex16</v>
          </cell>
          <cell r="B1210" t="str">
            <v>06.7001</v>
          </cell>
          <cell r="C1210" t="str">
            <v>Kéo dây triplex CV-3x16-0.6/1kV</v>
          </cell>
          <cell r="D1210" t="str">
            <v>km</v>
          </cell>
          <cell r="E1210" t="str">
            <v>KT</v>
          </cell>
          <cell r="F1210">
            <v>50</v>
          </cell>
          <cell r="J1210" t="str">
            <v>KTriplex16</v>
          </cell>
        </row>
        <row r="1211">
          <cell r="A1211" t="str">
            <v>KDUPLEX11</v>
          </cell>
          <cell r="B1211" t="str">
            <v>06.7001</v>
          </cell>
          <cell r="C1211" t="str">
            <v>Kéo dây duplex CV-2x11-0.6/1kV</v>
          </cell>
          <cell r="D1211" t="str">
            <v>km</v>
          </cell>
          <cell r="E1211" t="str">
            <v>KD</v>
          </cell>
          <cell r="F1211">
            <v>50</v>
          </cell>
          <cell r="J1211" t="str">
            <v>KDUPLEX11</v>
          </cell>
        </row>
        <row r="1212">
          <cell r="A1212" t="str">
            <v>Diabaohieu</v>
          </cell>
          <cell r="B1212">
            <v>0</v>
          </cell>
          <cell r="C1212" t="str">
            <v>Đĩa sứ trắng báo hiệu cáp ngầm</v>
          </cell>
          <cell r="D1212" t="str">
            <v>cái</v>
          </cell>
          <cell r="E1212" t="str">
            <v>Di</v>
          </cell>
          <cell r="F1212">
            <v>50</v>
          </cell>
          <cell r="G1212" t="str">
            <v>x</v>
          </cell>
          <cell r="J1212" t="str">
            <v>Diabaohieu</v>
          </cell>
        </row>
        <row r="1213">
          <cell r="A1213" t="str">
            <v>Denbao</v>
          </cell>
          <cell r="B1213">
            <v>0</v>
          </cell>
          <cell r="C1213" t="str">
            <v>Đèn báo hiệu pha 5W-220V</v>
          </cell>
          <cell r="D1213" t="str">
            <v>cái</v>
          </cell>
          <cell r="E1213" t="str">
            <v>De</v>
          </cell>
          <cell r="F1213">
            <v>50</v>
          </cell>
          <cell r="G1213" t="str">
            <v>x</v>
          </cell>
          <cell r="J1213" t="str">
            <v>Denbao</v>
          </cell>
        </row>
        <row r="1214">
          <cell r="A1214" t="str">
            <v>Đơn giá chiếu sáng</v>
          </cell>
          <cell r="E1214" t="str">
            <v>Đơ</v>
          </cell>
          <cell r="F1214">
            <v>50</v>
          </cell>
          <cell r="G1214" t="str">
            <v>x</v>
          </cell>
          <cell r="J1214" t="str">
            <v>Đơn giá chiếu sáng</v>
          </cell>
        </row>
        <row r="1215">
          <cell r="A1215" t="str">
            <v>TUDKCS</v>
          </cell>
          <cell r="B1215" t="str">
            <v>CS4.09.021</v>
          </cell>
          <cell r="C1215" t="str">
            <v>Tủ điều khiển chiếu sáng</v>
          </cell>
          <cell r="D1215" t="str">
            <v>cái</v>
          </cell>
          <cell r="E1215" t="str">
            <v>TU</v>
          </cell>
          <cell r="F1215">
            <v>50</v>
          </cell>
          <cell r="G1215" t="str">
            <v>x</v>
          </cell>
          <cell r="J1215" t="str">
            <v>TUDKCS</v>
          </cell>
        </row>
        <row r="1216">
          <cell r="A1216" t="str">
            <v>TRTHEP6</v>
          </cell>
          <cell r="B1216">
            <v>0</v>
          </cell>
          <cell r="C1216" t="str">
            <v>Trụ thép tròn cao 6 mét</v>
          </cell>
          <cell r="D1216" t="str">
            <v>trụ</v>
          </cell>
          <cell r="E1216" t="str">
            <v>TR</v>
          </cell>
          <cell r="F1216">
            <v>2</v>
          </cell>
          <cell r="G1216" t="str">
            <v>x</v>
          </cell>
          <cell r="J1216" t="str">
            <v>TRTHEP6</v>
          </cell>
        </row>
        <row r="1217">
          <cell r="A1217" t="str">
            <v>TRTHEP7</v>
          </cell>
          <cell r="B1217">
            <v>0</v>
          </cell>
          <cell r="C1217" t="str">
            <v>Trụ thép tròn cao 7 mét</v>
          </cell>
          <cell r="D1217" t="str">
            <v>trụ</v>
          </cell>
          <cell r="E1217" t="str">
            <v>TR</v>
          </cell>
          <cell r="F1217">
            <v>2</v>
          </cell>
          <cell r="G1217" t="str">
            <v>x</v>
          </cell>
          <cell r="J1217" t="str">
            <v>TRTHEP7</v>
          </cell>
        </row>
        <row r="1218">
          <cell r="A1218" t="str">
            <v>D12 CS</v>
          </cell>
          <cell r="B1218" t="str">
            <v>04.3801</v>
          </cell>
          <cell r="C1218" t="str">
            <v>Đà cản BTCT 1,2m (Nhân công đã qui đổi sang ĐG chiếu sáng)</v>
          </cell>
          <cell r="D1218" t="str">
            <v>cái</v>
          </cell>
          <cell r="E1218" t="str">
            <v>D1</v>
          </cell>
          <cell r="F1218">
            <v>50</v>
          </cell>
          <cell r="G1218" t="str">
            <v>x</v>
          </cell>
          <cell r="J1218" t="str">
            <v>D12 CS</v>
          </cell>
        </row>
        <row r="1219">
          <cell r="A1219" t="str">
            <v>CDDON</v>
          </cell>
          <cell r="B1219">
            <v>0</v>
          </cell>
          <cell r="C1219" t="str">
            <v>Cần đèn STK D60 đơn cao 2m vươn 1,5m nghiêng 15 độ</v>
          </cell>
          <cell r="D1219" t="str">
            <v>cần</v>
          </cell>
          <cell r="E1219" t="str">
            <v>CD</v>
          </cell>
          <cell r="F1219">
            <v>50</v>
          </cell>
          <cell r="G1219" t="str">
            <v>x</v>
          </cell>
          <cell r="J1219" t="str">
            <v>CDDON</v>
          </cell>
        </row>
        <row r="1220">
          <cell r="A1220" t="str">
            <v>CDDOI</v>
          </cell>
          <cell r="B1220">
            <v>0</v>
          </cell>
          <cell r="C1220" t="str">
            <v>Cần đèn STK D60 đôi cao 2m vươn 1,5m nghiêng 15 độ</v>
          </cell>
          <cell r="D1220" t="str">
            <v>cần</v>
          </cell>
          <cell r="E1220" t="str">
            <v>CD</v>
          </cell>
          <cell r="F1220">
            <v>50</v>
          </cell>
          <cell r="G1220" t="str">
            <v>x</v>
          </cell>
          <cell r="J1220" t="str">
            <v>CDDOI</v>
          </cell>
        </row>
        <row r="1221">
          <cell r="A1221" t="str">
            <v>CD-Sonadezi</v>
          </cell>
          <cell r="B1221">
            <v>0</v>
          </cell>
          <cell r="C1221" t="str">
            <v>Cần đèn STK D60 đơn cao 1,7m vươn 2,8m (CĐT cung cấp)</v>
          </cell>
          <cell r="D1221" t="str">
            <v>cần</v>
          </cell>
          <cell r="E1221" t="str">
            <v>CD</v>
          </cell>
          <cell r="F1221">
            <v>50</v>
          </cell>
          <cell r="G1221" t="str">
            <v>x</v>
          </cell>
          <cell r="J1221" t="str">
            <v>CD-Sonadezi</v>
          </cell>
        </row>
        <row r="1222">
          <cell r="A1222" t="str">
            <v>CDDON+C</v>
          </cell>
          <cell r="B1222">
            <v>0</v>
          </cell>
          <cell r="C1222" t="str">
            <v>Cần đèn STK D60 đơn cao 1m vươn 1,8m nghiêng 15 độ + chụp đầu trụ</v>
          </cell>
          <cell r="D1222" t="str">
            <v>cần</v>
          </cell>
          <cell r="E1222" t="str">
            <v>CD</v>
          </cell>
          <cell r="F1222">
            <v>50</v>
          </cell>
          <cell r="G1222" t="str">
            <v>x</v>
          </cell>
          <cell r="J1222" t="str">
            <v>CDDON+C</v>
          </cell>
        </row>
        <row r="1223">
          <cell r="A1223" t="str">
            <v>CDDOI+C</v>
          </cell>
          <cell r="B1223">
            <v>0</v>
          </cell>
          <cell r="C1223" t="str">
            <v>Cần đèn STK D60 đôi cao 1m vươn 1,8m nghiêng 15 độ + chụp đầu trụ</v>
          </cell>
          <cell r="D1223" t="str">
            <v>cần</v>
          </cell>
          <cell r="E1223" t="str">
            <v>CD</v>
          </cell>
          <cell r="F1223">
            <v>50</v>
          </cell>
          <cell r="G1223" t="str">
            <v>x</v>
          </cell>
          <cell r="J1223" t="str">
            <v>CDDOI+C</v>
          </cell>
        </row>
        <row r="1224">
          <cell r="A1224" t="str">
            <v>CDBA</v>
          </cell>
          <cell r="B1224">
            <v>0</v>
          </cell>
          <cell r="C1224" t="str">
            <v>Cần đèn STK D60 ba cao 1mét vươn 1,8 mét góc nghiêng 15 độ</v>
          </cell>
          <cell r="D1224" t="str">
            <v>cần</v>
          </cell>
          <cell r="E1224" t="str">
            <v>CD</v>
          </cell>
          <cell r="F1224">
            <v>50</v>
          </cell>
          <cell r="G1224" t="str">
            <v>x</v>
          </cell>
          <cell r="J1224" t="str">
            <v>CDBA</v>
          </cell>
        </row>
        <row r="1225">
          <cell r="A1225" t="str">
            <v>DEN</v>
          </cell>
          <cell r="B1225">
            <v>0</v>
          </cell>
          <cell r="C1225" t="str">
            <v>Choá đèn 73FS 10 + bóng OSAM-250W + tụ điện + ballast</v>
          </cell>
          <cell r="D1225" t="str">
            <v>bộ</v>
          </cell>
          <cell r="E1225" t="str">
            <v>DE</v>
          </cell>
          <cell r="F1225">
            <v>50</v>
          </cell>
          <cell r="G1225" t="str">
            <v>x</v>
          </cell>
          <cell r="J1225" t="str">
            <v>DEN</v>
          </cell>
        </row>
        <row r="1226">
          <cell r="A1226" t="str">
            <v>DEN-sonadezi</v>
          </cell>
          <cell r="B1226">
            <v>0</v>
          </cell>
          <cell r="C1226" t="str">
            <v>Choá đèn + bóng 250W (CĐT cung cấp)</v>
          </cell>
          <cell r="D1226" t="str">
            <v>bộ</v>
          </cell>
          <cell r="E1226" t="str">
            <v>DE</v>
          </cell>
          <cell r="F1226">
            <v>50</v>
          </cell>
          <cell r="G1226" t="str">
            <v>x</v>
          </cell>
          <cell r="J1226" t="str">
            <v>DEN-sonadezi</v>
          </cell>
        </row>
        <row r="1227">
          <cell r="A1227" t="str">
            <v>CHI5</v>
          </cell>
          <cell r="B1227">
            <v>0</v>
          </cell>
          <cell r="C1227" t="str">
            <v>Cầu chì nhựa trong nhà 5A+ chì 5A</v>
          </cell>
          <cell r="D1227" t="str">
            <v>cái</v>
          </cell>
          <cell r="E1227" t="str">
            <v>CH</v>
          </cell>
          <cell r="F1227">
            <v>50</v>
          </cell>
          <cell r="G1227" t="str">
            <v>x</v>
          </cell>
          <cell r="J1227" t="str">
            <v>CHI5</v>
          </cell>
        </row>
        <row r="1228">
          <cell r="A1228" t="str">
            <v>DOMINO</v>
          </cell>
          <cell r="B1228">
            <v>0</v>
          </cell>
          <cell r="C1228" t="str">
            <v>Đômino đấu nối trong trụ đèn</v>
          </cell>
          <cell r="D1228" t="str">
            <v>cái</v>
          </cell>
          <cell r="E1228" t="str">
            <v>DO</v>
          </cell>
          <cell r="F1228">
            <v>50</v>
          </cell>
          <cell r="G1228" t="str">
            <v>x</v>
          </cell>
          <cell r="J1228" t="str">
            <v>DOMINO</v>
          </cell>
        </row>
        <row r="1229">
          <cell r="A1229">
            <v>0</v>
          </cell>
          <cell r="B1229">
            <v>0</v>
          </cell>
          <cell r="C1229">
            <v>0</v>
          </cell>
          <cell r="D1229">
            <v>0</v>
          </cell>
          <cell r="E1229" t="str">
            <v/>
          </cell>
          <cell r="F1229">
            <v>50</v>
          </cell>
          <cell r="J1229">
            <v>0</v>
          </cell>
        </row>
        <row r="1230">
          <cell r="A1230" t="str">
            <v>LCAN+C</v>
          </cell>
          <cell r="B1230" t="str">
            <v>CS3.02.011</v>
          </cell>
          <cell r="C1230" t="str">
            <v>Lắp cần đèn +  chụp đầu cột hạ thế ≤ 10,5m</v>
          </cell>
          <cell r="D1230" t="str">
            <v>cái</v>
          </cell>
          <cell r="E1230" t="str">
            <v>LC</v>
          </cell>
          <cell r="F1230">
            <v>2000</v>
          </cell>
          <cell r="J1230" t="str">
            <v>LCAN+C</v>
          </cell>
        </row>
        <row r="1231">
          <cell r="A1231" t="str">
            <v>LCAN2,8</v>
          </cell>
          <cell r="B1231" t="str">
            <v>CS3.03.011</v>
          </cell>
          <cell r="C1231" t="str">
            <v>Lắp cần đèn D60 ≤ 2,8m</v>
          </cell>
          <cell r="D1231" t="str">
            <v>cần</v>
          </cell>
          <cell r="E1231" t="str">
            <v>LC</v>
          </cell>
          <cell r="F1231">
            <v>2000</v>
          </cell>
          <cell r="J1231" t="str">
            <v>LCAN2,8</v>
          </cell>
        </row>
        <row r="1232">
          <cell r="A1232" t="str">
            <v>LCAN3,2</v>
          </cell>
          <cell r="B1232" t="str">
            <v>CS3.03.012</v>
          </cell>
          <cell r="C1232" t="str">
            <v>Lắp cần đèn D60 ≤ 3,2m</v>
          </cell>
          <cell r="D1232" t="str">
            <v>cần</v>
          </cell>
          <cell r="E1232" t="str">
            <v>LC</v>
          </cell>
          <cell r="F1232">
            <v>2000</v>
          </cell>
          <cell r="J1232" t="str">
            <v>LCAN3,2</v>
          </cell>
        </row>
        <row r="1233">
          <cell r="A1233" t="str">
            <v>LTD-DEN</v>
          </cell>
          <cell r="B1233" t="str">
            <v>CS3.07.023</v>
          </cell>
          <cell r="C1233" t="str">
            <v>Lắp dây tiếp địa CS</v>
          </cell>
          <cell r="D1233" t="str">
            <v>mét</v>
          </cell>
          <cell r="E1233" t="str">
            <v>LT</v>
          </cell>
          <cell r="F1233">
            <v>2000</v>
          </cell>
          <cell r="J1233" t="str">
            <v>LTD-DEN</v>
          </cell>
        </row>
        <row r="1234">
          <cell r="A1234" t="str">
            <v>LDEN</v>
          </cell>
          <cell r="B1234" t="str">
            <v>CS3.05.001</v>
          </cell>
          <cell r="C1234" t="str">
            <v>Lắp chóa đèn chiếu sáng ≤ 12m</v>
          </cell>
          <cell r="D1234" t="str">
            <v>bộ</v>
          </cell>
          <cell r="E1234" t="str">
            <v>LD</v>
          </cell>
          <cell r="F1234">
            <v>2000</v>
          </cell>
          <cell r="J1234" t="str">
            <v>LDEN</v>
          </cell>
        </row>
        <row r="1235">
          <cell r="A1235" t="str">
            <v>LTRUDEN</v>
          </cell>
          <cell r="B1235" t="str">
            <v>CS3.01.013</v>
          </cell>
          <cell r="C1235" t="str">
            <v>Lắp trụ thép ≤ 8m bằng thủ công</v>
          </cell>
          <cell r="D1235" t="str">
            <v>trụ</v>
          </cell>
          <cell r="E1235" t="str">
            <v>LT</v>
          </cell>
          <cell r="F1235">
            <v>2000</v>
          </cell>
          <cell r="J1235" t="str">
            <v>LTRUDEN</v>
          </cell>
        </row>
        <row r="1236">
          <cell r="A1236" t="str">
            <v>LBTLT</v>
          </cell>
          <cell r="B1236" t="str">
            <v>CS3.01.021</v>
          </cell>
          <cell r="C1236" t="str">
            <v>Lắp trụ BTLT ≤ 10m bằng cơ giới</v>
          </cell>
          <cell r="D1236" t="str">
            <v>trụ</v>
          </cell>
          <cell r="E1236" t="str">
            <v>LB</v>
          </cell>
          <cell r="F1236">
            <v>2000</v>
          </cell>
          <cell r="J1236" t="str">
            <v>LBTLT</v>
          </cell>
        </row>
        <row r="1237">
          <cell r="A1237" t="str">
            <v>LUONDAY</v>
          </cell>
          <cell r="B1237" t="str">
            <v>CS4.08.010</v>
          </cell>
          <cell r="C1237" t="str">
            <v>Luồn dây lên đèn</v>
          </cell>
          <cell r="D1237" t="str">
            <v>mét</v>
          </cell>
          <cell r="E1237" t="str">
            <v>LU</v>
          </cell>
          <cell r="F1237">
            <v>2000</v>
          </cell>
          <cell r="J1237" t="str">
            <v>LUONDAY</v>
          </cell>
        </row>
        <row r="1238">
          <cell r="A1238" t="str">
            <v>KCAPDEN</v>
          </cell>
          <cell r="B1238" t="str">
            <v>CS4.02.011</v>
          </cell>
          <cell r="C1238" t="str">
            <v>Kéo rải cáp chiếu sáng D&lt;25</v>
          </cell>
          <cell r="D1238" t="str">
            <v>mét</v>
          </cell>
          <cell r="E1238" t="str">
            <v>KC</v>
          </cell>
          <cell r="F1238">
            <v>2000</v>
          </cell>
          <cell r="J1238" t="str">
            <v>KCAPDEN</v>
          </cell>
        </row>
        <row r="1239">
          <cell r="A1239" t="str">
            <v>KCAPDEN25</v>
          </cell>
          <cell r="B1239" t="str">
            <v>CS4.02.021</v>
          </cell>
          <cell r="C1239" t="str">
            <v>Kéo rải cáp chiếu sáng D&gt;25</v>
          </cell>
          <cell r="D1239" t="str">
            <v>mét</v>
          </cell>
          <cell r="E1239" t="str">
            <v>KC</v>
          </cell>
          <cell r="F1239">
            <v>2000</v>
          </cell>
          <cell r="J1239" t="str">
            <v>KCAPDEN25</v>
          </cell>
        </row>
        <row r="1240">
          <cell r="A1240" t="str">
            <v>LCAPDEN</v>
          </cell>
          <cell r="B1240" t="str">
            <v>CS4.04.010</v>
          </cell>
          <cell r="C1240" t="str">
            <v>Lắp rải cáp ngầm chiếu sáng</v>
          </cell>
          <cell r="D1240" t="str">
            <v>mét</v>
          </cell>
          <cell r="E1240" t="str">
            <v>LC</v>
          </cell>
          <cell r="F1240">
            <v>2000</v>
          </cell>
          <cell r="J1240" t="str">
            <v>LCAPDEN</v>
          </cell>
        </row>
        <row r="1241">
          <cell r="A1241" t="str">
            <v>LDAUCAPCS</v>
          </cell>
          <cell r="B1241" t="str">
            <v>CS4.03.010</v>
          </cell>
          <cell r="C1241" t="str">
            <v>Lắp đầu cáp ngầm chiếu sáng</v>
          </cell>
          <cell r="D1241" t="str">
            <v>bộ</v>
          </cell>
          <cell r="E1241" t="str">
            <v>LD</v>
          </cell>
          <cell r="F1241">
            <v>2000</v>
          </cell>
          <cell r="J1241" t="str">
            <v>LDAUCAPCS</v>
          </cell>
        </row>
        <row r="1242">
          <cell r="A1242" t="str">
            <v>Lcauchi</v>
          </cell>
          <cell r="B1242" t="str">
            <v>CS4.03.020</v>
          </cell>
          <cell r="C1242" t="str">
            <v>Lắp cầu chì đuôi cá</v>
          </cell>
          <cell r="D1242" t="str">
            <v>cái</v>
          </cell>
          <cell r="E1242" t="str">
            <v>Lc</v>
          </cell>
          <cell r="F1242">
            <v>2000</v>
          </cell>
          <cell r="J1242" t="str">
            <v>Lcauchi</v>
          </cell>
        </row>
        <row r="1243">
          <cell r="A1243" t="str">
            <v>LPVC60CL CS</v>
          </cell>
          <cell r="B1243" t="str">
            <v>07,2404</v>
          </cell>
          <cell r="C1243" t="str">
            <v>Lắp ống PVC D60 (Nhân công đã qui đổi về ĐG chiếu sáng)</v>
          </cell>
          <cell r="D1243" t="str">
            <v>mét</v>
          </cell>
          <cell r="E1243" t="str">
            <v>LP</v>
          </cell>
          <cell r="F1243">
            <v>2000</v>
          </cell>
          <cell r="J1243" t="str">
            <v>LPVC60CL CS</v>
          </cell>
        </row>
        <row r="1244">
          <cell r="A1244" t="str">
            <v>LPVC90CL CS</v>
          </cell>
          <cell r="B1244" t="str">
            <v>07,2406</v>
          </cell>
          <cell r="C1244" t="str">
            <v>Lắp ống PVC D90 (Nhân công đã qui đổi về ĐG chiếu sáng)</v>
          </cell>
          <cell r="D1244" t="str">
            <v>mét</v>
          </cell>
          <cell r="E1244" t="str">
            <v>LP</v>
          </cell>
          <cell r="F1244">
            <v>2000</v>
          </cell>
          <cell r="J1244" t="str">
            <v>LPVC90CL CS</v>
          </cell>
        </row>
        <row r="1245">
          <cell r="A1245" t="str">
            <v>LSTK120d CS</v>
          </cell>
          <cell r="B1245" t="str">
            <v>07.2301</v>
          </cell>
          <cell r="C1245" t="str">
            <v>Lắp ống sắt d&lt;120mm (Nhân công đã qui đổi về ĐG chiếu sáng)</v>
          </cell>
          <cell r="D1245" t="str">
            <v>mét</v>
          </cell>
          <cell r="E1245" t="str">
            <v>LS</v>
          </cell>
          <cell r="F1245">
            <v>2000</v>
          </cell>
          <cell r="J1245" t="str">
            <v>LSTK120d CS</v>
          </cell>
        </row>
        <row r="1246">
          <cell r="A1246" t="str">
            <v>LGACH CS</v>
          </cell>
          <cell r="B1246" t="str">
            <v>07.2104</v>
          </cell>
          <cell r="C1246" t="str">
            <v>Lắp gạch mương CS (Nhân công đã qui đổi về ĐG chiếu sáng)</v>
          </cell>
          <cell r="D1246" t="str">
            <v>viên</v>
          </cell>
          <cell r="E1246" t="str">
            <v>LG</v>
          </cell>
          <cell r="F1246">
            <v>2000</v>
          </cell>
          <cell r="J1246" t="str">
            <v>LGACH CS</v>
          </cell>
        </row>
        <row r="1247">
          <cell r="A1247" t="str">
            <v>DMCS</v>
          </cell>
          <cell r="B1247" t="str">
            <v>CS1.01.160</v>
          </cell>
          <cell r="C1247" t="str">
            <v>Đào đất mương cáp CS</v>
          </cell>
          <cell r="D1247" t="str">
            <v>m3</v>
          </cell>
          <cell r="E1247" t="str">
            <v>DM</v>
          </cell>
          <cell r="F1247">
            <v>2000</v>
          </cell>
          <cell r="J1247" t="str">
            <v>DMCS</v>
          </cell>
        </row>
        <row r="1248">
          <cell r="A1248" t="str">
            <v>DDMCS3</v>
          </cell>
          <cell r="B1248" t="str">
            <v>CS1.02.023</v>
          </cell>
          <cell r="C1248" t="str">
            <v>Đắp đất mương cáp CS đất cấp 3</v>
          </cell>
          <cell r="D1248" t="str">
            <v>m3</v>
          </cell>
          <cell r="E1248" t="str">
            <v>DD</v>
          </cell>
          <cell r="F1248">
            <v>2000</v>
          </cell>
          <cell r="J1248" t="str">
            <v>DDMCS3</v>
          </cell>
        </row>
        <row r="1249">
          <cell r="A1249" t="str">
            <v>DCatMCS</v>
          </cell>
          <cell r="B1249" t="str">
            <v>CS1.02.024</v>
          </cell>
          <cell r="C1249" t="str">
            <v>Đắp cát mương cáp CS</v>
          </cell>
          <cell r="D1249" t="str">
            <v>m3</v>
          </cell>
          <cell r="E1249" t="str">
            <v>DC</v>
          </cell>
          <cell r="F1249">
            <v>2000</v>
          </cell>
          <cell r="J1249" t="str">
            <v>DCatMCS</v>
          </cell>
        </row>
        <row r="1250">
          <cell r="A1250" t="str">
            <v>DMongCS</v>
          </cell>
          <cell r="B1250" t="str">
            <v>CS1.01.140</v>
          </cell>
          <cell r="C1250" t="str">
            <v>Đào móng trụ CS sâu ≤ 1m trên vỉa hè</v>
          </cell>
          <cell r="D1250" t="str">
            <v>m3</v>
          </cell>
          <cell r="E1250" t="str">
            <v>DM</v>
          </cell>
          <cell r="F1250">
            <v>2000</v>
          </cell>
          <cell r="J1250" t="str">
            <v>DMongCS</v>
          </cell>
        </row>
        <row r="1251">
          <cell r="A1251" t="str">
            <v>DMongCS1</v>
          </cell>
          <cell r="B1251" t="str">
            <v>CS1.01.150</v>
          </cell>
          <cell r="C1251" t="str">
            <v>Đào móng trụ CS sâu &gt;1m trên vỉa hè</v>
          </cell>
          <cell r="D1251" t="str">
            <v>m3</v>
          </cell>
          <cell r="E1251" t="str">
            <v>DM</v>
          </cell>
          <cell r="F1251">
            <v>2000</v>
          </cell>
          <cell r="J1251" t="str">
            <v>DMongCS1</v>
          </cell>
        </row>
        <row r="1252">
          <cell r="A1252" t="str">
            <v>DDMongCS3</v>
          </cell>
          <cell r="B1252" t="str">
            <v>CS1.02.013</v>
          </cell>
          <cell r="C1252" t="str">
            <v>Đắp đất móng trụ CS, đất cấp 3</v>
          </cell>
          <cell r="D1252" t="str">
            <v>m3</v>
          </cell>
          <cell r="E1252" t="str">
            <v>DD</v>
          </cell>
          <cell r="F1252">
            <v>2000</v>
          </cell>
          <cell r="J1252" t="str">
            <v>DDMongCS3</v>
          </cell>
        </row>
        <row r="1253">
          <cell r="A1253" t="str">
            <v>DCatMongCS</v>
          </cell>
          <cell r="B1253" t="str">
            <v>CS1.02.014</v>
          </cell>
          <cell r="C1253" t="str">
            <v>Đắp cát móng trụ CS</v>
          </cell>
          <cell r="D1253" t="str">
            <v>m3</v>
          </cell>
          <cell r="E1253" t="str">
            <v>DC</v>
          </cell>
          <cell r="F1253">
            <v>2000</v>
          </cell>
          <cell r="J1253" t="str">
            <v>DCatMongCS</v>
          </cell>
        </row>
        <row r="1254">
          <cell r="A1254" t="str">
            <v>DongCTD</v>
          </cell>
          <cell r="B1254" t="str">
            <v>CS3.07.012</v>
          </cell>
          <cell r="C1254" t="str">
            <v>Đóng cọc tiếp địa hệ thống CS</v>
          </cell>
          <cell r="D1254" t="str">
            <v>cọc</v>
          </cell>
          <cell r="E1254" t="str">
            <v>Do</v>
          </cell>
          <cell r="F1254">
            <v>2000</v>
          </cell>
          <cell r="J1254" t="str">
            <v>DongCTD</v>
          </cell>
        </row>
        <row r="1255">
          <cell r="A1255" t="str">
            <v>DBTM150CS</v>
          </cell>
          <cell r="B1255" t="str">
            <v>CS2.01.011</v>
          </cell>
          <cell r="C1255" t="str">
            <v>Đổ bêtông móng trụ M150 &lt;=250cm</v>
          </cell>
          <cell r="D1255" t="str">
            <v>m3</v>
          </cell>
          <cell r="E1255" t="str">
            <v>DB</v>
          </cell>
          <cell r="F1255">
            <v>2000</v>
          </cell>
          <cell r="J1255" t="str">
            <v>DBTM150CS</v>
          </cell>
        </row>
        <row r="1256">
          <cell r="A1256" t="str">
            <v>DBT20012CS</v>
          </cell>
          <cell r="B1256" t="str">
            <v>04.3323</v>
          </cell>
          <cell r="C1256" t="str">
            <v>Đổ betông M200 đá 1x2 (Nhân công đã qui đổi về ĐG chiếu sáng)</v>
          </cell>
          <cell r="D1256" t="str">
            <v>m3</v>
          </cell>
          <cell r="E1256" t="str">
            <v>DB</v>
          </cell>
          <cell r="F1256">
            <v>2000</v>
          </cell>
          <cell r="J1256" t="str">
            <v>DBT20012CS</v>
          </cell>
        </row>
        <row r="1257">
          <cell r="A1257" t="str">
            <v>HopCBpd</v>
          </cell>
          <cell r="B1257" t="str">
            <v>06.3231</v>
          </cell>
          <cell r="C1257" t="str">
            <v>Hộp phân đoạn MCCB 3 cực 400V-125A - 30KA</v>
          </cell>
          <cell r="D1257" t="str">
            <v>hộp</v>
          </cell>
          <cell r="E1257" t="str">
            <v>Ho</v>
          </cell>
          <cell r="F1257">
            <v>50</v>
          </cell>
          <cell r="G1257" t="str">
            <v>x</v>
          </cell>
          <cell r="J1257" t="str">
            <v>HopCBpd</v>
          </cell>
        </row>
        <row r="1258">
          <cell r="A1258" t="str">
            <v>CCĐMBA</v>
          </cell>
          <cell r="B1258">
            <v>0</v>
          </cell>
          <cell r="C1258" t="str">
            <v>Chụp cách điện đầu cực MBA</v>
          </cell>
          <cell r="D1258" t="str">
            <v>cái</v>
          </cell>
          <cell r="E1258" t="str">
            <v>CC</v>
          </cell>
          <cell r="F1258">
            <v>50</v>
          </cell>
          <cell r="G1258" t="str">
            <v>x</v>
          </cell>
          <cell r="J1258" t="str">
            <v>CCĐMBA</v>
          </cell>
        </row>
        <row r="1259">
          <cell r="A1259" t="str">
            <v>CCĐfco</v>
          </cell>
          <cell r="B1259">
            <v>0</v>
          </cell>
          <cell r="C1259" t="str">
            <v>Chụp cách điện đầu cực FCO (trên + dưới)</v>
          </cell>
          <cell r="D1259" t="str">
            <v>bộ</v>
          </cell>
          <cell r="E1259" t="str">
            <v>CC</v>
          </cell>
          <cell r="F1259">
            <v>50</v>
          </cell>
          <cell r="G1259" t="str">
            <v>x</v>
          </cell>
          <cell r="J1259" t="str">
            <v>CCĐfco</v>
          </cell>
        </row>
        <row r="1260">
          <cell r="A1260" t="str">
            <v>CCĐLA</v>
          </cell>
          <cell r="B1260">
            <v>0</v>
          </cell>
          <cell r="C1260" t="str">
            <v>Chụp cách điện đầu cực LA</v>
          </cell>
          <cell r="D1260" t="str">
            <v>cái</v>
          </cell>
          <cell r="E1260" t="str">
            <v>CC</v>
          </cell>
          <cell r="F1260">
            <v>50</v>
          </cell>
          <cell r="G1260" t="str">
            <v>x</v>
          </cell>
          <cell r="J1260" t="str">
            <v>CCĐLA</v>
          </cell>
        </row>
        <row r="1261">
          <cell r="A1261" t="str">
            <v>CCDQU</v>
          </cell>
          <cell r="B1261">
            <v>0</v>
          </cell>
          <cell r="C1261" t="str">
            <v>Chụp cách điện kẹp quai</v>
          </cell>
          <cell r="D1261" t="str">
            <v>cái</v>
          </cell>
          <cell r="E1261" t="str">
            <v>CC</v>
          </cell>
          <cell r="F1261">
            <v>50</v>
          </cell>
          <cell r="G1261" t="str">
            <v>x</v>
          </cell>
          <cell r="J1261" t="str">
            <v>CCDQU</v>
          </cell>
        </row>
        <row r="1262">
          <cell r="A1262" t="str">
            <v>TDLLCD</v>
          </cell>
          <cell r="B1262">
            <v>0</v>
          </cell>
          <cell r="C1262" t="str">
            <v>Bộ tiếp địa cố định cáp ABC</v>
          </cell>
          <cell r="D1262" t="str">
            <v>bộ</v>
          </cell>
          <cell r="E1262" t="str">
            <v>TD</v>
          </cell>
          <cell r="F1262">
            <v>50</v>
          </cell>
          <cell r="G1262" t="str">
            <v>x</v>
          </cell>
          <cell r="J1262" t="str">
            <v>TDLLCD</v>
          </cell>
        </row>
        <row r="1263">
          <cell r="A1263" t="str">
            <v>PK</v>
          </cell>
          <cell r="B1263" t="str">
            <v>02.1421</v>
          </cell>
          <cell r="C1263" t="str">
            <v>V/c phụ kiện vào vị trí (cự ly &lt;=100m)</v>
          </cell>
          <cell r="D1263" t="str">
            <v>tấn</v>
          </cell>
          <cell r="E1263" t="str">
            <v>PK</v>
          </cell>
          <cell r="F1263">
            <v>2000</v>
          </cell>
          <cell r="J1263" t="str">
            <v>PK</v>
          </cell>
        </row>
        <row r="1264">
          <cell r="A1264" t="str">
            <v>DAY</v>
          </cell>
          <cell r="B1264" t="str">
            <v>02.1441</v>
          </cell>
          <cell r="C1264" t="str">
            <v>V/c dây vào vị trí (cự ly &lt;=100m)</v>
          </cell>
          <cell r="D1264" t="str">
            <v>tấn</v>
          </cell>
          <cell r="E1264" t="str">
            <v>DA</v>
          </cell>
          <cell r="F1264">
            <v>2000</v>
          </cell>
          <cell r="J1264" t="str">
            <v>DAY</v>
          </cell>
        </row>
        <row r="1265">
          <cell r="A1265" t="str">
            <v>DCTC</v>
          </cell>
          <cell r="B1265" t="str">
            <v>02.1482</v>
          </cell>
          <cell r="C1265" t="str">
            <v>V/c dụng cụ thi công vào vị trí (cự ly &lt;=100m)</v>
          </cell>
          <cell r="D1265" t="str">
            <v>tấn</v>
          </cell>
          <cell r="E1265" t="str">
            <v>DC</v>
          </cell>
          <cell r="F1265">
            <v>2000</v>
          </cell>
          <cell r="J1265" t="str">
            <v>DCTC</v>
          </cell>
        </row>
        <row r="1266">
          <cell r="A1266" t="str">
            <v>THEP</v>
          </cell>
          <cell r="B1266" t="str">
            <v>02.1351</v>
          </cell>
          <cell r="C1266" t="str">
            <v>V/c cốt thép ( cự ly &lt;=100m)</v>
          </cell>
          <cell r="D1266" t="str">
            <v>tấn</v>
          </cell>
          <cell r="E1266" t="str">
            <v>TH</v>
          </cell>
          <cell r="F1266">
            <v>2000</v>
          </cell>
          <cell r="J1266" t="str">
            <v>THEP</v>
          </cell>
        </row>
        <row r="1267">
          <cell r="A1267" t="str">
            <v>XIMANG</v>
          </cell>
          <cell r="B1267" t="str">
            <v>02.1211</v>
          </cell>
          <cell r="C1267" t="str">
            <v>V/c xi măng ( cự ly &lt;=100m)</v>
          </cell>
          <cell r="D1267" t="str">
            <v>tấn</v>
          </cell>
          <cell r="E1267" t="str">
            <v>XI</v>
          </cell>
          <cell r="F1267">
            <v>2000</v>
          </cell>
          <cell r="J1267" t="str">
            <v>XIMANG</v>
          </cell>
        </row>
        <row r="1268">
          <cell r="A1268" t="str">
            <v>vcCAT</v>
          </cell>
          <cell r="B1268" t="str">
            <v>02.1231</v>
          </cell>
          <cell r="C1268" t="str">
            <v>V/c cát vàng cự ly &lt;=100m</v>
          </cell>
          <cell r="D1268" t="str">
            <v>m3</v>
          </cell>
          <cell r="E1268" t="str">
            <v>vc</v>
          </cell>
          <cell r="F1268">
            <v>2000</v>
          </cell>
          <cell r="J1268" t="str">
            <v>vcCAT</v>
          </cell>
        </row>
        <row r="1269">
          <cell r="A1269" t="str">
            <v>DADAM</v>
          </cell>
          <cell r="B1269" t="str">
            <v>02.1241</v>
          </cell>
          <cell r="C1269" t="str">
            <v>V/c đá dăm ( cự ly &lt;=100m)</v>
          </cell>
          <cell r="D1269" t="str">
            <v>m3</v>
          </cell>
          <cell r="E1269" t="str">
            <v>DA</v>
          </cell>
          <cell r="F1269">
            <v>2000</v>
          </cell>
          <cell r="J1269" t="str">
            <v>DADAM</v>
          </cell>
        </row>
        <row r="1270">
          <cell r="A1270" t="str">
            <v>DA</v>
          </cell>
          <cell r="B1270" t="str">
            <v>02.1451</v>
          </cell>
          <cell r="C1270" t="str">
            <v>V/c đà cản vào vị trí (cự ly &lt;=100m)</v>
          </cell>
          <cell r="D1270" t="str">
            <v>tấn</v>
          </cell>
          <cell r="E1270" t="str">
            <v>DA</v>
          </cell>
          <cell r="F1270">
            <v>2000</v>
          </cell>
          <cell r="J1270" t="str">
            <v>DA</v>
          </cell>
        </row>
        <row r="1271">
          <cell r="A1271" t="str">
            <v>TD</v>
          </cell>
          <cell r="B1271" t="str">
            <v>02.1351</v>
          </cell>
          <cell r="C1271" t="str">
            <v>V/c tiếp địa vào vị trí ( cự ly &lt;=100m)</v>
          </cell>
          <cell r="D1271" t="str">
            <v>tấn</v>
          </cell>
          <cell r="E1271" t="str">
            <v>TD</v>
          </cell>
          <cell r="F1271">
            <v>2000</v>
          </cell>
          <cell r="J1271" t="str">
            <v>TD</v>
          </cell>
        </row>
        <row r="1272">
          <cell r="A1272" t="str">
            <v>DN</v>
          </cell>
          <cell r="B1272" t="str">
            <v>02.1451</v>
          </cell>
          <cell r="C1272" t="str">
            <v>V/c đế néo vào vị trí (cự ly &lt;=100m)</v>
          </cell>
          <cell r="D1272" t="str">
            <v>tấn</v>
          </cell>
          <cell r="E1272" t="str">
            <v>DN</v>
          </cell>
          <cell r="F1272">
            <v>2000</v>
          </cell>
          <cell r="J1272" t="str">
            <v>DN</v>
          </cell>
        </row>
        <row r="1273">
          <cell r="A1273" t="str">
            <v>vcNX</v>
          </cell>
          <cell r="B1273" t="str">
            <v>02.1421</v>
          </cell>
          <cell r="C1273" t="str">
            <v>V/c neo xòe vào vị trí (cự ly &lt;=100m)</v>
          </cell>
          <cell r="D1273" t="str">
            <v>tấn</v>
          </cell>
          <cell r="E1273" t="str">
            <v>vc</v>
          </cell>
          <cell r="F1273">
            <v>2000</v>
          </cell>
          <cell r="J1273" t="str">
            <v>vcNX</v>
          </cell>
        </row>
        <row r="1274">
          <cell r="A1274" t="str">
            <v>COT</v>
          </cell>
          <cell r="B1274" t="str">
            <v>02.1461</v>
          </cell>
          <cell r="C1274" t="str">
            <v>V/c cột vào vị trí (cự ly &lt;=100m)</v>
          </cell>
          <cell r="D1274" t="str">
            <v>tấn</v>
          </cell>
          <cell r="E1274" t="str">
            <v>CO</v>
          </cell>
          <cell r="F1274">
            <v>2000</v>
          </cell>
          <cell r="J1274" t="str">
            <v>COT</v>
          </cell>
        </row>
        <row r="1275">
          <cell r="A1275" t="str">
            <v>XA</v>
          </cell>
          <cell r="B1275" t="str">
            <v>02.1361</v>
          </cell>
          <cell r="C1275" t="str">
            <v>V/c xà vào vị trí (cư ly &lt;=100m)</v>
          </cell>
          <cell r="D1275" t="str">
            <v>tấn</v>
          </cell>
          <cell r="E1275" t="str">
            <v>XA</v>
          </cell>
          <cell r="F1275">
            <v>2000</v>
          </cell>
          <cell r="J1275" t="str">
            <v>XA</v>
          </cell>
        </row>
        <row r="1276">
          <cell r="A1276" t="str">
            <v>ctram</v>
          </cell>
          <cell r="B1276" t="str">
            <v>02.1411</v>
          </cell>
          <cell r="C1276" t="str">
            <v>V/c cừ tràm 5m ( cự ly &lt;=100m)</v>
          </cell>
          <cell r="D1276" t="str">
            <v>cây</v>
          </cell>
          <cell r="E1276" t="str">
            <v>ct</v>
          </cell>
          <cell r="F1276">
            <v>2000</v>
          </cell>
          <cell r="J1276" t="str">
            <v>ctram</v>
          </cell>
        </row>
        <row r="1277">
          <cell r="J1277">
            <v>0</v>
          </cell>
        </row>
        <row r="1278">
          <cell r="J1278">
            <v>0</v>
          </cell>
        </row>
        <row r="1279">
          <cell r="A1279" t="str">
            <v>M7</v>
          </cell>
          <cell r="C1279" t="str">
            <v>Móng M7</v>
          </cell>
          <cell r="D1279" t="str">
            <v>Móng</v>
          </cell>
          <cell r="F1279">
            <v>2000</v>
          </cell>
          <cell r="J1279" t="str">
            <v>M7</v>
          </cell>
        </row>
        <row r="1280">
          <cell r="A1280" t="str">
            <v>M7a</v>
          </cell>
          <cell r="C1280" t="str">
            <v>Móng M7a</v>
          </cell>
          <cell r="D1280" t="str">
            <v>Móng</v>
          </cell>
          <cell r="F1280">
            <v>2000</v>
          </cell>
          <cell r="J1280" t="str">
            <v>M7a</v>
          </cell>
        </row>
        <row r="1281">
          <cell r="A1281" t="str">
            <v>M7b</v>
          </cell>
          <cell r="C1281" t="str">
            <v>Móng M7b</v>
          </cell>
          <cell r="D1281" t="str">
            <v>Móng</v>
          </cell>
          <cell r="F1281">
            <v>2000</v>
          </cell>
          <cell r="J1281" t="str">
            <v>M7b</v>
          </cell>
        </row>
        <row r="1282">
          <cell r="A1282" t="str">
            <v>M7aa</v>
          </cell>
          <cell r="C1282" t="str">
            <v>Móng M7aa</v>
          </cell>
          <cell r="D1282" t="str">
            <v>Móng</v>
          </cell>
          <cell r="F1282">
            <v>2000</v>
          </cell>
          <cell r="J1282" t="str">
            <v>M7aa</v>
          </cell>
        </row>
        <row r="1283">
          <cell r="A1283" t="str">
            <v>M7ba</v>
          </cell>
          <cell r="C1283" t="str">
            <v>Móng M7ba</v>
          </cell>
          <cell r="D1283" t="str">
            <v>Móng</v>
          </cell>
          <cell r="F1283">
            <v>2000</v>
          </cell>
          <cell r="J1283" t="str">
            <v>M7ba</v>
          </cell>
        </row>
        <row r="1284">
          <cell r="A1284" t="str">
            <v>M7-2a</v>
          </cell>
          <cell r="C1284" t="str">
            <v>Móng M7-2a</v>
          </cell>
          <cell r="D1284" t="str">
            <v>Móng</v>
          </cell>
          <cell r="F1284">
            <v>2000</v>
          </cell>
          <cell r="J1284" t="str">
            <v>M7-2a</v>
          </cell>
        </row>
        <row r="1285">
          <cell r="A1285" t="str">
            <v>M8</v>
          </cell>
          <cell r="C1285" t="str">
            <v>Móng M8</v>
          </cell>
          <cell r="D1285" t="str">
            <v>Móng</v>
          </cell>
          <cell r="F1285">
            <v>2000</v>
          </cell>
          <cell r="J1285" t="str">
            <v>M8</v>
          </cell>
        </row>
        <row r="1286">
          <cell r="A1286" t="str">
            <v>M8a</v>
          </cell>
          <cell r="C1286" t="str">
            <v>Móng M8a</v>
          </cell>
          <cell r="D1286" t="str">
            <v>Móng</v>
          </cell>
          <cell r="F1286">
            <v>2000</v>
          </cell>
          <cell r="J1286" t="str">
            <v>M8a</v>
          </cell>
        </row>
        <row r="1287">
          <cell r="A1287" t="str">
            <v>M8BT Đơn</v>
          </cell>
          <cell r="C1287" t="str">
            <v>Móng bê tông trụ đơn 8,4m</v>
          </cell>
          <cell r="D1287" t="str">
            <v>Móng</v>
          </cell>
          <cell r="F1287">
            <v>2000</v>
          </cell>
          <cell r="J1287" t="str">
            <v>M8BT Đơn</v>
          </cell>
        </row>
        <row r="1288">
          <cell r="A1288" t="str">
            <v>M7BT Đôi</v>
          </cell>
          <cell r="C1288" t="str">
            <v>Móng bê tông trụ đôi 7,5m</v>
          </cell>
          <cell r="D1288" t="str">
            <v>Móng</v>
          </cell>
          <cell r="F1288">
            <v>2000</v>
          </cell>
          <cell r="J1288" t="str">
            <v>M7BT Đôi</v>
          </cell>
        </row>
        <row r="1289">
          <cell r="A1289" t="str">
            <v>M8b</v>
          </cell>
          <cell r="C1289" t="str">
            <v>Móng M8b</v>
          </cell>
          <cell r="D1289" t="str">
            <v>Móng</v>
          </cell>
          <cell r="F1289">
            <v>2000</v>
          </cell>
          <cell r="J1289" t="str">
            <v>M8b</v>
          </cell>
        </row>
        <row r="1290">
          <cell r="A1290" t="str">
            <v>M8aa</v>
          </cell>
          <cell r="C1290" t="str">
            <v>Móng M8aa</v>
          </cell>
          <cell r="D1290" t="str">
            <v>Móng</v>
          </cell>
          <cell r="F1290">
            <v>2000</v>
          </cell>
          <cell r="J1290" t="str">
            <v>M8aa</v>
          </cell>
        </row>
        <row r="1291">
          <cell r="A1291" t="str">
            <v>M8ba</v>
          </cell>
          <cell r="C1291" t="str">
            <v>Móng M8ba</v>
          </cell>
          <cell r="D1291" t="str">
            <v>Móng</v>
          </cell>
          <cell r="F1291">
            <v>2000</v>
          </cell>
          <cell r="J1291" t="str">
            <v>M8ba</v>
          </cell>
        </row>
        <row r="1292">
          <cell r="A1292" t="str">
            <v>M8bb</v>
          </cell>
          <cell r="C1292" t="str">
            <v>Móng M8bb</v>
          </cell>
          <cell r="D1292" t="str">
            <v>Móng</v>
          </cell>
          <cell r="F1292">
            <v>2000</v>
          </cell>
          <cell r="J1292" t="str">
            <v>M8bb</v>
          </cell>
        </row>
        <row r="1293">
          <cell r="A1293" t="str">
            <v>M8-2a</v>
          </cell>
          <cell r="C1293" t="str">
            <v>Móng M8-2a</v>
          </cell>
          <cell r="D1293" t="str">
            <v>Móng</v>
          </cell>
          <cell r="F1293">
            <v>2000</v>
          </cell>
          <cell r="J1293" t="str">
            <v>M8-2a</v>
          </cell>
        </row>
        <row r="1294">
          <cell r="A1294" t="str">
            <v>M10</v>
          </cell>
          <cell r="C1294" t="str">
            <v>Móng M10</v>
          </cell>
          <cell r="D1294" t="str">
            <v>Móng</v>
          </cell>
          <cell r="F1294">
            <v>2000</v>
          </cell>
          <cell r="J1294" t="str">
            <v>M10</v>
          </cell>
        </row>
        <row r="1295">
          <cell r="A1295" t="str">
            <v>M10a</v>
          </cell>
          <cell r="C1295" t="str">
            <v xml:space="preserve">Móng M10a </v>
          </cell>
          <cell r="D1295" t="str">
            <v>Móng</v>
          </cell>
          <cell r="F1295">
            <v>2000</v>
          </cell>
          <cell r="J1295" t="str">
            <v>M10a</v>
          </cell>
        </row>
        <row r="1296">
          <cell r="A1296" t="str">
            <v>M10b</v>
          </cell>
          <cell r="C1296" t="str">
            <v>Móng M10b</v>
          </cell>
          <cell r="D1296" t="str">
            <v>Móng</v>
          </cell>
          <cell r="F1296">
            <v>2000</v>
          </cell>
          <cell r="J1296" t="str">
            <v>M10b</v>
          </cell>
        </row>
        <row r="1297">
          <cell r="A1297" t="str">
            <v>M10BT ĐƠN</v>
          </cell>
          <cell r="C1297" t="str">
            <v>Móng bê tông trụ đơn 10.5m</v>
          </cell>
          <cell r="D1297" t="str">
            <v>Móng</v>
          </cell>
          <cell r="F1297">
            <v>2000</v>
          </cell>
          <cell r="J1297" t="str">
            <v>M10BT ĐƠN</v>
          </cell>
        </row>
        <row r="1298">
          <cell r="A1298" t="str">
            <v>M10aa</v>
          </cell>
          <cell r="C1298" t="str">
            <v>Móng M10aa</v>
          </cell>
          <cell r="D1298" t="str">
            <v>Móng</v>
          </cell>
          <cell r="F1298">
            <v>2000</v>
          </cell>
          <cell r="J1298" t="str">
            <v>M10aa</v>
          </cell>
        </row>
        <row r="1299">
          <cell r="A1299" t="str">
            <v>M10ba</v>
          </cell>
          <cell r="C1299" t="str">
            <v>Móng M10ba</v>
          </cell>
          <cell r="D1299" t="str">
            <v>Móng</v>
          </cell>
          <cell r="F1299">
            <v>2000</v>
          </cell>
          <cell r="J1299" t="str">
            <v>M10ba</v>
          </cell>
        </row>
        <row r="1300">
          <cell r="A1300" t="str">
            <v>M10bb</v>
          </cell>
          <cell r="C1300" t="str">
            <v>Móng M10bb</v>
          </cell>
          <cell r="D1300" t="str">
            <v>Móng</v>
          </cell>
          <cell r="F1300">
            <v>2000</v>
          </cell>
          <cell r="J1300" t="str">
            <v>M10bb</v>
          </cell>
        </row>
        <row r="1301">
          <cell r="A1301" t="str">
            <v>M10-2bn</v>
          </cell>
          <cell r="C1301" t="str">
            <v>Móng M10-2bn</v>
          </cell>
          <cell r="D1301" t="str">
            <v>Móng</v>
          </cell>
          <cell r="F1301">
            <v>2000</v>
          </cell>
          <cell r="J1301" t="str">
            <v>M10-2bn</v>
          </cell>
        </row>
        <row r="1302">
          <cell r="A1302" t="str">
            <v>M10-2a</v>
          </cell>
          <cell r="C1302" t="str">
            <v>Móng M10-2a</v>
          </cell>
          <cell r="D1302" t="str">
            <v>Móng</v>
          </cell>
          <cell r="F1302">
            <v>2000</v>
          </cell>
          <cell r="J1302" t="str">
            <v>M10-2a</v>
          </cell>
        </row>
        <row r="1303">
          <cell r="A1303" t="str">
            <v>M10-2b</v>
          </cell>
          <cell r="C1303" t="str">
            <v>Móng M10-2b</v>
          </cell>
          <cell r="D1303" t="str">
            <v>Móng</v>
          </cell>
          <cell r="F1303">
            <v>2000</v>
          </cell>
          <cell r="J1303" t="str">
            <v>M10-2b</v>
          </cell>
        </row>
        <row r="1304">
          <cell r="A1304" t="str">
            <v>M12</v>
          </cell>
          <cell r="C1304" t="str">
            <v>Móng M12</v>
          </cell>
          <cell r="D1304" t="str">
            <v>Móng</v>
          </cell>
          <cell r="F1304">
            <v>2000</v>
          </cell>
          <cell r="J1304" t="str">
            <v>M12</v>
          </cell>
        </row>
        <row r="1305">
          <cell r="A1305" t="str">
            <v>M12a</v>
          </cell>
          <cell r="C1305" t="str">
            <v>Móng M12a</v>
          </cell>
          <cell r="D1305" t="str">
            <v>Móng</v>
          </cell>
          <cell r="F1305">
            <v>2000</v>
          </cell>
          <cell r="J1305" t="str">
            <v>M12a</v>
          </cell>
        </row>
        <row r="1306">
          <cell r="A1306" t="str">
            <v>M12b</v>
          </cell>
          <cell r="C1306" t="str">
            <v>Móng M12b</v>
          </cell>
          <cell r="D1306" t="str">
            <v>Móng</v>
          </cell>
          <cell r="F1306">
            <v>2000</v>
          </cell>
          <cell r="J1306" t="str">
            <v>M12b</v>
          </cell>
        </row>
        <row r="1307">
          <cell r="A1307" t="str">
            <v>M12aa</v>
          </cell>
          <cell r="C1307" t="str">
            <v>Móng M12aa</v>
          </cell>
          <cell r="D1307" t="str">
            <v>Móng</v>
          </cell>
          <cell r="F1307">
            <v>2000</v>
          </cell>
          <cell r="J1307" t="str">
            <v>M12aa</v>
          </cell>
        </row>
        <row r="1308">
          <cell r="A1308" t="str">
            <v>M12ba</v>
          </cell>
          <cell r="C1308" t="str">
            <v>Móng M12ba</v>
          </cell>
          <cell r="D1308" t="str">
            <v>Móng</v>
          </cell>
          <cell r="F1308">
            <v>2000</v>
          </cell>
          <cell r="J1308" t="str">
            <v>M12ba</v>
          </cell>
        </row>
        <row r="1309">
          <cell r="A1309" t="str">
            <v>M12bb</v>
          </cell>
          <cell r="C1309" t="str">
            <v>Móng M12bb</v>
          </cell>
          <cell r="D1309" t="str">
            <v>Móng</v>
          </cell>
          <cell r="F1309">
            <v>2000</v>
          </cell>
          <cell r="J1309" t="str">
            <v>M12bb</v>
          </cell>
        </row>
        <row r="1310">
          <cell r="A1310" t="str">
            <v>M12-2bn</v>
          </cell>
          <cell r="C1310" t="str">
            <v>Móng M12-2bn</v>
          </cell>
          <cell r="D1310" t="str">
            <v>Móng</v>
          </cell>
          <cell r="F1310">
            <v>2000</v>
          </cell>
          <cell r="J1310" t="str">
            <v>M12-2bn</v>
          </cell>
        </row>
        <row r="1311">
          <cell r="A1311" t="str">
            <v>M12-2a</v>
          </cell>
          <cell r="C1311" t="str">
            <v>Móng M12-2a</v>
          </cell>
          <cell r="D1311" t="str">
            <v>Móng</v>
          </cell>
          <cell r="F1311">
            <v>2000</v>
          </cell>
          <cell r="J1311" t="str">
            <v>M12-2a</v>
          </cell>
        </row>
        <row r="1312">
          <cell r="A1312" t="str">
            <v>M12-2b</v>
          </cell>
          <cell r="C1312" t="str">
            <v>Móng M12-2b</v>
          </cell>
          <cell r="D1312" t="str">
            <v>Móng</v>
          </cell>
          <cell r="F1312">
            <v>2000</v>
          </cell>
          <cell r="J1312" t="str">
            <v>M12-2b</v>
          </cell>
        </row>
        <row r="1313">
          <cell r="A1313" t="str">
            <v>M12b-aa(hh)</v>
          </cell>
          <cell r="C1313" t="str">
            <v>Móng M12b-aa(hh)</v>
          </cell>
          <cell r="D1313" t="str">
            <v>Móng</v>
          </cell>
          <cell r="F1313">
            <v>2000</v>
          </cell>
          <cell r="J1313" t="str">
            <v>M12b-aa(hh)</v>
          </cell>
        </row>
        <row r="1314">
          <cell r="A1314" t="str">
            <v>M12b-2a(hh)</v>
          </cell>
          <cell r="C1314" t="str">
            <v>Móng M12b-2a(hh)</v>
          </cell>
          <cell r="D1314" t="str">
            <v>Móng</v>
          </cell>
          <cell r="F1314">
            <v>2000</v>
          </cell>
          <cell r="J1314" t="str">
            <v>M12b-2a(hh)</v>
          </cell>
        </row>
        <row r="1315">
          <cell r="A1315" t="str">
            <v>M12 PĐ</v>
          </cell>
          <cell r="C1315" t="str">
            <v>Móng M12 phá đá</v>
          </cell>
          <cell r="D1315" t="str">
            <v>Móng</v>
          </cell>
          <cell r="F1315">
            <v>2000</v>
          </cell>
          <cell r="J1315" t="str">
            <v>M12 PĐ</v>
          </cell>
        </row>
        <row r="1316">
          <cell r="A1316" t="str">
            <v>M12BT ĐƠN</v>
          </cell>
          <cell r="C1316" t="str">
            <v>Móng bê tông trụ đơn 12m</v>
          </cell>
          <cell r="D1316" t="str">
            <v>Móng</v>
          </cell>
          <cell r="F1316">
            <v>2000</v>
          </cell>
          <cell r="J1316" t="str">
            <v>M12BT ĐƠN</v>
          </cell>
        </row>
        <row r="1317">
          <cell r="A1317" t="str">
            <v>M12BT ĐÔI</v>
          </cell>
          <cell r="C1317" t="str">
            <v>Móng bê tông trụ đôi 12m</v>
          </cell>
          <cell r="D1317" t="str">
            <v>Móng</v>
          </cell>
          <cell r="F1317">
            <v>2000</v>
          </cell>
          <cell r="J1317" t="str">
            <v>M12BT ĐÔI</v>
          </cell>
        </row>
        <row r="1318">
          <cell r="A1318" t="str">
            <v>M12 CN</v>
          </cell>
          <cell r="C1318" t="str">
            <v>Móng chống ngập nước</v>
          </cell>
          <cell r="D1318" t="str">
            <v>Móng</v>
          </cell>
          <cell r="F1318">
            <v>2000</v>
          </cell>
          <cell r="J1318" t="str">
            <v>M12 CN</v>
          </cell>
        </row>
        <row r="1319">
          <cell r="A1319" t="str">
            <v>M12BT P500</v>
          </cell>
          <cell r="C1319" t="str">
            <v>Móng bê tông trụ đôi 12m tim 500</v>
          </cell>
          <cell r="D1319" t="str">
            <v>Móng</v>
          </cell>
          <cell r="F1319">
            <v>2000</v>
          </cell>
          <cell r="J1319" t="str">
            <v>M12BT P500</v>
          </cell>
        </row>
        <row r="1320">
          <cell r="A1320" t="str">
            <v>M14</v>
          </cell>
          <cell r="C1320" t="str">
            <v>Móng M14</v>
          </cell>
          <cell r="D1320" t="str">
            <v>Móng</v>
          </cell>
          <cell r="F1320">
            <v>2000</v>
          </cell>
          <cell r="J1320" t="str">
            <v>M14</v>
          </cell>
        </row>
        <row r="1321">
          <cell r="A1321" t="str">
            <v>M14a</v>
          </cell>
          <cell r="C1321" t="str">
            <v>Móng M14a</v>
          </cell>
          <cell r="D1321" t="str">
            <v>Móng</v>
          </cell>
          <cell r="F1321">
            <v>2000</v>
          </cell>
          <cell r="J1321" t="str">
            <v>M14a</v>
          </cell>
        </row>
        <row r="1322">
          <cell r="A1322" t="str">
            <v>M14b</v>
          </cell>
          <cell r="C1322" t="str">
            <v>Móng M14b</v>
          </cell>
          <cell r="D1322" t="str">
            <v>Móng</v>
          </cell>
          <cell r="F1322">
            <v>2000</v>
          </cell>
          <cell r="J1322" t="str">
            <v>M14b</v>
          </cell>
        </row>
        <row r="1323">
          <cell r="A1323" t="str">
            <v>M14BT ĐƠN</v>
          </cell>
          <cell r="C1323" t="str">
            <v>Móng bê tông trụ đơn 14m</v>
          </cell>
          <cell r="D1323" t="str">
            <v>Móng</v>
          </cell>
          <cell r="F1323">
            <v>2000</v>
          </cell>
          <cell r="J1323" t="str">
            <v>M14BT ĐƠN</v>
          </cell>
        </row>
        <row r="1324">
          <cell r="A1324" t="str">
            <v>M14aa</v>
          </cell>
          <cell r="C1324" t="str">
            <v>Móng M14aa</v>
          </cell>
          <cell r="D1324" t="str">
            <v>Móng</v>
          </cell>
          <cell r="F1324">
            <v>2000</v>
          </cell>
          <cell r="J1324" t="str">
            <v>M14aa</v>
          </cell>
        </row>
        <row r="1325">
          <cell r="A1325" t="str">
            <v>M14ba</v>
          </cell>
          <cell r="C1325" t="str">
            <v>Móng M14ba</v>
          </cell>
          <cell r="D1325" t="str">
            <v>Móng</v>
          </cell>
          <cell r="F1325">
            <v>2000</v>
          </cell>
          <cell r="J1325" t="str">
            <v>M14ba</v>
          </cell>
        </row>
        <row r="1326">
          <cell r="A1326" t="str">
            <v>M14bb</v>
          </cell>
          <cell r="C1326" t="str">
            <v>Móng M14bb</v>
          </cell>
          <cell r="D1326" t="str">
            <v>Móng</v>
          </cell>
          <cell r="F1326">
            <v>2000</v>
          </cell>
          <cell r="J1326" t="str">
            <v>M14bb</v>
          </cell>
        </row>
        <row r="1327">
          <cell r="A1327" t="str">
            <v>M14-2bn</v>
          </cell>
          <cell r="C1327" t="str">
            <v>Móng M14-2bn</v>
          </cell>
          <cell r="D1327" t="str">
            <v>Móng</v>
          </cell>
          <cell r="F1327">
            <v>2000</v>
          </cell>
          <cell r="J1327" t="str">
            <v>M14-2bn</v>
          </cell>
        </row>
        <row r="1328">
          <cell r="A1328" t="str">
            <v>M14-2a</v>
          </cell>
          <cell r="C1328" t="str">
            <v>Móng M14-2a</v>
          </cell>
          <cell r="D1328" t="str">
            <v>Móng</v>
          </cell>
          <cell r="F1328">
            <v>2000</v>
          </cell>
          <cell r="J1328" t="str">
            <v>M14-2a</v>
          </cell>
        </row>
        <row r="1329">
          <cell r="A1329" t="str">
            <v>M14-2b</v>
          </cell>
          <cell r="C1329" t="str">
            <v>Móng M14-2b</v>
          </cell>
          <cell r="D1329" t="str">
            <v>Móng</v>
          </cell>
          <cell r="F1329">
            <v>2000</v>
          </cell>
          <cell r="J1329" t="str">
            <v>M14-2b</v>
          </cell>
        </row>
        <row r="1330">
          <cell r="A1330" t="str">
            <v>M14-4b</v>
          </cell>
          <cell r="C1330" t="str">
            <v>Móng M14-4b</v>
          </cell>
          <cell r="D1330" t="str">
            <v>Móng</v>
          </cell>
          <cell r="F1330">
            <v>2000</v>
          </cell>
          <cell r="J1330" t="str">
            <v>M14-4b</v>
          </cell>
        </row>
        <row r="1331">
          <cell r="A1331" t="str">
            <v>BTCL-14-500</v>
          </cell>
          <cell r="C1331" t="str">
            <v>Móng BTCL-14-500</v>
          </cell>
          <cell r="D1331" t="str">
            <v>Móng</v>
          </cell>
          <cell r="F1331">
            <v>2000</v>
          </cell>
          <cell r="J1331" t="str">
            <v>BTCL-14-500</v>
          </cell>
        </row>
        <row r="1332">
          <cell r="A1332" t="str">
            <v>M20-4b</v>
          </cell>
          <cell r="C1332" t="str">
            <v>Móng M20-4b</v>
          </cell>
          <cell r="D1332" t="str">
            <v>Móng</v>
          </cell>
          <cell r="F1332">
            <v>2000</v>
          </cell>
          <cell r="J1332" t="str">
            <v>M20-4b</v>
          </cell>
        </row>
        <row r="1333">
          <cell r="A1333" t="str">
            <v>MTUPP</v>
          </cell>
          <cell r="C1333" t="str">
            <v>Móng tủ phân phối hạ thế</v>
          </cell>
          <cell r="D1333" t="str">
            <v>móng</v>
          </cell>
          <cell r="F1333">
            <v>2000</v>
          </cell>
          <cell r="J1333" t="str">
            <v>MTUPP</v>
          </cell>
        </row>
        <row r="1334">
          <cell r="A1334" t="str">
            <v>MTUCS</v>
          </cell>
          <cell r="C1334" t="str">
            <v>Móng tủ điều khiển chiếu sáng</v>
          </cell>
          <cell r="D1334" t="str">
            <v>móng</v>
          </cell>
          <cell r="F1334">
            <v>2000</v>
          </cell>
          <cell r="J1334" t="str">
            <v>MTUCS</v>
          </cell>
        </row>
        <row r="1335">
          <cell r="A1335" t="str">
            <v>TD75</v>
          </cell>
          <cell r="C1335" t="str">
            <v>Tiếp địa lặp lại (trụ 7.5m)</v>
          </cell>
          <cell r="D1335" t="str">
            <v>Bộ</v>
          </cell>
          <cell r="F1335">
            <v>2000</v>
          </cell>
          <cell r="J1335" t="str">
            <v>TD75</v>
          </cell>
        </row>
        <row r="1336">
          <cell r="A1336" t="str">
            <v>TD85</v>
          </cell>
          <cell r="C1336" t="str">
            <v>Tiếp địa lặp lại (trụ 8.4m)</v>
          </cell>
          <cell r="D1336" t="str">
            <v>Bộ</v>
          </cell>
          <cell r="F1336">
            <v>2000</v>
          </cell>
          <cell r="J1336" t="str">
            <v>TD85</v>
          </cell>
        </row>
        <row r="1337">
          <cell r="A1337" t="str">
            <v>TD85ABC</v>
          </cell>
          <cell r="C1337" t="str">
            <v>Tiếp địa lặp lại trụ 7,5m cáp ABC</v>
          </cell>
          <cell r="D1337" t="str">
            <v>Bộ</v>
          </cell>
          <cell r="F1337">
            <v>2000</v>
          </cell>
          <cell r="J1337" t="str">
            <v>TD85ABC</v>
          </cell>
        </row>
        <row r="1338">
          <cell r="A1338" t="str">
            <v>TDTUPP</v>
          </cell>
          <cell r="C1338" t="str">
            <v>Tiếp địa tủ phân phối hạ thế</v>
          </cell>
          <cell r="D1338" t="str">
            <v>Bộ</v>
          </cell>
          <cell r="F1338">
            <v>2000</v>
          </cell>
          <cell r="J1338" t="str">
            <v>TDTUPP</v>
          </cell>
        </row>
        <row r="1339">
          <cell r="A1339" t="str">
            <v>TDTT105</v>
          </cell>
          <cell r="C1339" t="str">
            <v>Tiếp địa lặp lại (trụ 10.5m)</v>
          </cell>
          <cell r="D1339" t="str">
            <v>Bộ</v>
          </cell>
          <cell r="F1339">
            <v>2000</v>
          </cell>
          <cell r="J1339" t="str">
            <v>TDTT105</v>
          </cell>
        </row>
        <row r="1340">
          <cell r="A1340" t="str">
            <v>TDTT12</v>
          </cell>
          <cell r="C1340" t="str">
            <v>Tiếp địa lặp lại (trụ 12m)</v>
          </cell>
          <cell r="D1340" t="str">
            <v>Bộ</v>
          </cell>
          <cell r="F1340">
            <v>2000</v>
          </cell>
          <cell r="J1340" t="str">
            <v>TDTT12</v>
          </cell>
        </row>
        <row r="1341">
          <cell r="A1341" t="str">
            <v>TDLL12</v>
          </cell>
          <cell r="C1341" t="str">
            <v>Tiếp địa lặp lại trụ 12m</v>
          </cell>
          <cell r="D1341" t="str">
            <v>Bộ</v>
          </cell>
          <cell r="F1341">
            <v>2000</v>
          </cell>
          <cell r="J1341" t="str">
            <v>TDLL12</v>
          </cell>
        </row>
        <row r="1342">
          <cell r="A1342" t="str">
            <v>TDDD12</v>
          </cell>
          <cell r="C1342" t="str">
            <v>Tiếp địa trụ recloser và TBA 1 pha</v>
          </cell>
          <cell r="D1342" t="str">
            <v>Bộ</v>
          </cell>
          <cell r="F1342">
            <v>2000</v>
          </cell>
          <cell r="J1342" t="str">
            <v>TDDD12</v>
          </cell>
        </row>
        <row r="1343">
          <cell r="A1343" t="str">
            <v>TDTT14</v>
          </cell>
          <cell r="C1343" t="str">
            <v>Tiếp địa lặp lại (trụ 14m)</v>
          </cell>
          <cell r="D1343" t="str">
            <v>Bộ</v>
          </cell>
          <cell r="F1343">
            <v>2000</v>
          </cell>
          <cell r="J1343" t="str">
            <v>TDTT14</v>
          </cell>
        </row>
        <row r="1344">
          <cell r="A1344" t="str">
            <v>TDTT20</v>
          </cell>
          <cell r="C1344" t="str">
            <v>Tiếp địa lặp lại (trụ 20m)</v>
          </cell>
          <cell r="D1344" t="str">
            <v>Bộ</v>
          </cell>
          <cell r="F1344">
            <v>2000</v>
          </cell>
          <cell r="J1344" t="str">
            <v>TDTT20</v>
          </cell>
        </row>
        <row r="1345">
          <cell r="A1345" t="str">
            <v>TDMT</v>
          </cell>
          <cell r="C1345" t="str">
            <v>Tiếp địa mái tole</v>
          </cell>
          <cell r="D1345" t="str">
            <v>Bộ</v>
          </cell>
          <cell r="F1345">
            <v>2000</v>
          </cell>
          <cell r="J1345" t="str">
            <v>TDMT</v>
          </cell>
        </row>
        <row r="1346">
          <cell r="A1346" t="str">
            <v>TDDD</v>
          </cell>
          <cell r="C1346" t="str">
            <v>Tiếp địa trụ đo đếm</v>
          </cell>
          <cell r="D1346" t="str">
            <v>Bộ</v>
          </cell>
          <cell r="F1346">
            <v>2000</v>
          </cell>
          <cell r="J1346" t="str">
            <v>TDDD</v>
          </cell>
        </row>
        <row r="1347">
          <cell r="A1347" t="str">
            <v>TRUTHEP</v>
          </cell>
          <cell r="C1347" t="str">
            <v>Trụ thép bát giác cao 6m</v>
          </cell>
          <cell r="D1347" t="str">
            <v>Trụ</v>
          </cell>
          <cell r="F1347">
            <v>2000</v>
          </cell>
          <cell r="J1347" t="str">
            <v>TRUTHEP</v>
          </cell>
        </row>
        <row r="1348">
          <cell r="A1348" t="str">
            <v>BTLT 7.5</v>
          </cell>
          <cell r="C1348" t="str">
            <v>Trụ bê tông ly tâm 7.5m</v>
          </cell>
          <cell r="D1348" t="str">
            <v>Trụ</v>
          </cell>
          <cell r="F1348">
            <v>2000</v>
          </cell>
          <cell r="J1348" t="str">
            <v>BTLT 7.5</v>
          </cell>
        </row>
        <row r="1349">
          <cell r="A1349" t="str">
            <v>BTLT 8.5</v>
          </cell>
          <cell r="C1349" t="str">
            <v>Trụ bê tông ly tâm 8.4m</v>
          </cell>
          <cell r="D1349" t="str">
            <v>Trụ</v>
          </cell>
          <cell r="F1349">
            <v>2000</v>
          </cell>
          <cell r="J1349" t="str">
            <v>BTLT 8.5</v>
          </cell>
        </row>
        <row r="1350">
          <cell r="A1350" t="str">
            <v xml:space="preserve">BTLT 8.4 </v>
          </cell>
          <cell r="C1350" t="str">
            <v>Trụ bê tông ly tâm 8.4m không dây tiếp địa</v>
          </cell>
          <cell r="D1350" t="str">
            <v>Trụ</v>
          </cell>
          <cell r="F1350">
            <v>2000</v>
          </cell>
          <cell r="J1350" t="str">
            <v xml:space="preserve">BTLT 8.4 </v>
          </cell>
        </row>
        <row r="1351">
          <cell r="A1351" t="str">
            <v>BTLT 8.4TD</v>
          </cell>
          <cell r="C1351" t="str">
            <v>Trụ bê tông ly tâm 8.4m có dây tiếp địa</v>
          </cell>
          <cell r="D1351" t="str">
            <v>Trụ</v>
          </cell>
          <cell r="F1351">
            <v>2000</v>
          </cell>
          <cell r="J1351" t="str">
            <v>BTLT 8.4TD</v>
          </cell>
        </row>
        <row r="1352">
          <cell r="A1352" t="str">
            <v>N-BTLT 8.4</v>
          </cell>
          <cell r="C1352" t="str">
            <v>Nhổ trụ 8,4m</v>
          </cell>
          <cell r="D1352" t="str">
            <v>Trụ</v>
          </cell>
          <cell r="F1352">
            <v>2000</v>
          </cell>
          <cell r="J1352" t="str">
            <v>N-BTLT 8.4</v>
          </cell>
        </row>
        <row r="1353">
          <cell r="A1353" t="str">
            <v>N-T-BTLT 8.4</v>
          </cell>
          <cell r="C1353" t="str">
            <v>Nhổ và trồng trụ 8,4m</v>
          </cell>
          <cell r="D1353" t="str">
            <v>Trụ</v>
          </cell>
          <cell r="F1353">
            <v>2000</v>
          </cell>
          <cell r="J1353" t="str">
            <v>N-T-BTLT 8.4</v>
          </cell>
        </row>
        <row r="1354">
          <cell r="A1354" t="str">
            <v>BTLT 10.5</v>
          </cell>
          <cell r="C1354" t="str">
            <v>Trụ bê tông ly tâm 10.5m</v>
          </cell>
          <cell r="D1354" t="str">
            <v>Trụ</v>
          </cell>
          <cell r="F1354">
            <v>2000</v>
          </cell>
          <cell r="J1354" t="str">
            <v>BTLT 10.5</v>
          </cell>
        </row>
        <row r="1355">
          <cell r="A1355" t="str">
            <v>N-BTLT 10.5</v>
          </cell>
          <cell r="C1355" t="str">
            <v>Nhổ trụ bê tông ly tâm 10.5m</v>
          </cell>
          <cell r="D1355" t="str">
            <v>Trụ</v>
          </cell>
          <cell r="F1355">
            <v>2000</v>
          </cell>
          <cell r="J1355" t="str">
            <v>N-BTLT 10.5</v>
          </cell>
        </row>
        <row r="1356">
          <cell r="A1356" t="str">
            <v>BTLT 12 TC</v>
          </cell>
          <cell r="C1356" t="str">
            <v>Trụ bê tông ly tâm 12m trồng thủ công</v>
          </cell>
          <cell r="D1356" t="str">
            <v>Trụ</v>
          </cell>
          <cell r="F1356">
            <v>2000</v>
          </cell>
          <cell r="J1356" t="str">
            <v>BTLT 12 TC</v>
          </cell>
        </row>
        <row r="1357">
          <cell r="A1357" t="str">
            <v>BTLT 12</v>
          </cell>
          <cell r="C1357" t="str">
            <v>Trụ bê tông ly tâm 12m trồng thủ công+cơ giới</v>
          </cell>
          <cell r="D1357" t="str">
            <v>Trụ</v>
          </cell>
          <cell r="F1357">
            <v>2000</v>
          </cell>
          <cell r="J1357" t="str">
            <v>BTLT 12</v>
          </cell>
        </row>
        <row r="1358">
          <cell r="A1358" t="str">
            <v>BTLT 12 TĐ</v>
          </cell>
          <cell r="C1358" t="str">
            <v>Trụ bê tông ly tâm 12m (tiếp địa có sẵn) trồng thủ công+cơ giới</v>
          </cell>
          <cell r="D1358" t="str">
            <v>Trụ</v>
          </cell>
          <cell r="F1358">
            <v>2000</v>
          </cell>
          <cell r="J1358" t="str">
            <v>BTLT 12 TĐ</v>
          </cell>
        </row>
        <row r="1359">
          <cell r="A1359" t="str">
            <v>BTLT 14</v>
          </cell>
          <cell r="C1359" t="str">
            <v>Trụ bê tông ly tâm 14m</v>
          </cell>
          <cell r="D1359" t="str">
            <v>Trụ</v>
          </cell>
          <cell r="F1359">
            <v>2000</v>
          </cell>
          <cell r="J1359" t="str">
            <v>BTLT 14</v>
          </cell>
        </row>
        <row r="1360">
          <cell r="A1360" t="str">
            <v>BTLT 20</v>
          </cell>
          <cell r="C1360" t="str">
            <v>Trụ bê tông ly tâm 20m</v>
          </cell>
          <cell r="D1360" t="str">
            <v>Trụ</v>
          </cell>
          <cell r="F1360">
            <v>2000</v>
          </cell>
          <cell r="J1360" t="str">
            <v>BTLT 20</v>
          </cell>
        </row>
        <row r="1361">
          <cell r="A1361" t="str">
            <v>X-24COMPOSITE</v>
          </cell>
          <cell r="C1361" t="str">
            <v>Bộ xà composite 2,4m bắt FCO</v>
          </cell>
          <cell r="D1361" t="str">
            <v>Bộ</v>
          </cell>
          <cell r="F1361">
            <v>2000</v>
          </cell>
          <cell r="G1361" t="str">
            <v>x</v>
          </cell>
          <cell r="J1361" t="str">
            <v>X-24COMPOSITE</v>
          </cell>
        </row>
        <row r="1362">
          <cell r="A1362" t="str">
            <v>X-1,66Đ</v>
          </cell>
          <cell r="C1362" t="str">
            <v>Bộ xà đơn L75x75x8 dài 1,66m:  X-1,66Đ</v>
          </cell>
          <cell r="D1362" t="str">
            <v>Bộ</v>
          </cell>
          <cell r="F1362">
            <v>2000</v>
          </cell>
          <cell r="J1362" t="str">
            <v>X-1,66Đ</v>
          </cell>
        </row>
        <row r="1363">
          <cell r="A1363" t="str">
            <v>X-1,66K</v>
          </cell>
          <cell r="C1363" t="str">
            <v>Bộ xà kép L75x75x8 dài 1,66m:  X-1,66K</v>
          </cell>
          <cell r="D1363" t="str">
            <v>Bộ</v>
          </cell>
          <cell r="F1363">
            <v>2000</v>
          </cell>
          <cell r="J1363" t="str">
            <v>X-1,66K</v>
          </cell>
        </row>
        <row r="1364">
          <cell r="A1364" t="str">
            <v>X-22K-Đ</v>
          </cell>
          <cell r="C1364" t="str">
            <v>Bộ xà kép L75x75x8 dài 2.2m: X-22K-Đ - C810 (lắp trụ đơn)</v>
          </cell>
          <cell r="D1364" t="str">
            <v>Bộ</v>
          </cell>
          <cell r="F1364">
            <v>2000</v>
          </cell>
          <cell r="J1364" t="str">
            <v>X-22K-Đ</v>
          </cell>
        </row>
        <row r="1365">
          <cell r="A1365" t="str">
            <v>X-20Đ</v>
          </cell>
          <cell r="C1365" t="str">
            <v>Bộ xà đơn L75x75x8 dài 2m:  X-20Đ</v>
          </cell>
          <cell r="D1365" t="str">
            <v>Bộ</v>
          </cell>
          <cell r="F1365">
            <v>2000</v>
          </cell>
          <cell r="J1365" t="str">
            <v>X-20Đ</v>
          </cell>
        </row>
        <row r="1366">
          <cell r="A1366" t="str">
            <v>X-20K</v>
          </cell>
          <cell r="C1366" t="str">
            <v xml:space="preserve">Bộ xà kép L75x75x8 dài 2m: X-20K </v>
          </cell>
          <cell r="D1366" t="str">
            <v>Bộ</v>
          </cell>
          <cell r="F1366">
            <v>2000</v>
          </cell>
          <cell r="J1366" t="str">
            <v>X-20K</v>
          </cell>
        </row>
        <row r="1367">
          <cell r="A1367" t="str">
            <v>X-22Đ</v>
          </cell>
          <cell r="C1367" t="str">
            <v>Bộ xà đơn L75x75x8 dài 2.2m: X-22Đ - C810</v>
          </cell>
          <cell r="D1367" t="str">
            <v>Bộ</v>
          </cell>
          <cell r="F1367">
            <v>2000</v>
          </cell>
          <cell r="J1367" t="str">
            <v>X-22Đ</v>
          </cell>
        </row>
        <row r="1368">
          <cell r="A1368" t="str">
            <v>X-22Đ - C920</v>
          </cell>
          <cell r="C1368" t="str">
            <v>Bộ xà đơn L75x75x8 dài 2.2m: X-22Đ - C920</v>
          </cell>
          <cell r="D1368" t="str">
            <v>Bộ</v>
          </cell>
          <cell r="F1368">
            <v>2000</v>
          </cell>
          <cell r="J1368" t="str">
            <v>X-22Đ - C920</v>
          </cell>
        </row>
        <row r="1369">
          <cell r="A1369" t="str">
            <v>TL X-21K</v>
          </cell>
          <cell r="C1369" t="str">
            <v xml:space="preserve">Tháo và lắp bộ xà kép L75x75x8 dài 2.1m: X-21K </v>
          </cell>
          <cell r="D1369" t="str">
            <v>Bộ</v>
          </cell>
          <cell r="F1369">
            <v>2000</v>
          </cell>
          <cell r="J1369" t="str">
            <v>TL X-21K</v>
          </cell>
        </row>
        <row r="1370">
          <cell r="A1370" t="str">
            <v>X-22K-K</v>
          </cell>
          <cell r="C1370" t="str">
            <v>Bộ xà kép L75x75x8 dài 2.2m: X-22K-K - C810 (lắp theo hướng trụ ghép)</v>
          </cell>
          <cell r="D1370" t="str">
            <v>Bộ</v>
          </cell>
          <cell r="F1370">
            <v>2000</v>
          </cell>
          <cell r="J1370" t="str">
            <v>X-22K-K</v>
          </cell>
        </row>
        <row r="1371">
          <cell r="A1371" t="str">
            <v>X-22K - C920</v>
          </cell>
          <cell r="C1371" t="str">
            <v>Bộ xà kép L75x75x8 dài 2.2m: X-22K - C920</v>
          </cell>
          <cell r="D1371" t="str">
            <v>Bộ</v>
          </cell>
          <cell r="F1371">
            <v>2000</v>
          </cell>
          <cell r="J1371" t="str">
            <v>X-22K - C920</v>
          </cell>
        </row>
        <row r="1372">
          <cell r="A1372" t="str">
            <v>X-24Đ</v>
          </cell>
          <cell r="C1372" t="str">
            <v xml:space="preserve">Bộ xà đơn L75x75x8 dài 2.4m: X-24Đ </v>
          </cell>
          <cell r="D1372" t="str">
            <v>Bộ</v>
          </cell>
          <cell r="F1372">
            <v>2000</v>
          </cell>
          <cell r="J1372" t="str">
            <v>X-24Đ</v>
          </cell>
        </row>
        <row r="1373">
          <cell r="A1373" t="str">
            <v>X-24K</v>
          </cell>
          <cell r="C1373" t="str">
            <v xml:space="preserve">Bộ xà kép L75x75x8 dài 2.4m: X-24K </v>
          </cell>
          <cell r="D1373" t="str">
            <v>Bộ</v>
          </cell>
          <cell r="F1373">
            <v>2000</v>
          </cell>
          <cell r="J1373" t="str">
            <v>X-24K</v>
          </cell>
        </row>
        <row r="1374">
          <cell r="A1374" t="str">
            <v>TL X-26K</v>
          </cell>
          <cell r="C1374" t="str">
            <v xml:space="preserve">Tháo và lắp bộ xà kép L75x75x8 dài 2.6m: X-26K_trụ PI </v>
          </cell>
          <cell r="D1374" t="str">
            <v>Bộ</v>
          </cell>
          <cell r="F1374">
            <v>2000</v>
          </cell>
          <cell r="J1374" t="str">
            <v>TL X-26K</v>
          </cell>
        </row>
        <row r="1375">
          <cell r="A1375" t="str">
            <v>X-8ĐL</v>
          </cell>
          <cell r="C1375" t="str">
            <v>Bộ xà lệch đơn L75x75x8 dài 0,8m: X-8ĐL</v>
          </cell>
          <cell r="D1375" t="str">
            <v>Bộ</v>
          </cell>
          <cell r="F1375">
            <v>2000</v>
          </cell>
          <cell r="J1375" t="str">
            <v>X-8ĐL</v>
          </cell>
        </row>
        <row r="1376">
          <cell r="A1376" t="str">
            <v>X-8KL</v>
          </cell>
          <cell r="C1376" t="str">
            <v>Bộ xà lệch kép L75x75x8 dài 0,8m: X-8KL</v>
          </cell>
          <cell r="D1376" t="str">
            <v>Bộ</v>
          </cell>
          <cell r="F1376">
            <v>2000</v>
          </cell>
          <cell r="J1376" t="str">
            <v>X-8KL</v>
          </cell>
        </row>
        <row r="1377">
          <cell r="A1377" t="str">
            <v>X-21ĐL</v>
          </cell>
          <cell r="C1377" t="str">
            <v>Bộ xà lệch đơn L75x75x8 dài 2,1m: X-21ĐL</v>
          </cell>
          <cell r="D1377" t="str">
            <v>Bộ</v>
          </cell>
          <cell r="F1377">
            <v>2000</v>
          </cell>
          <cell r="J1377" t="str">
            <v>X-21ĐL</v>
          </cell>
        </row>
        <row r="1378">
          <cell r="A1378" t="str">
            <v>X-21KL</v>
          </cell>
          <cell r="C1378" t="str">
            <v>Bộ xà lệch kép L75x75x8 dài 2,1m: X-21KL</v>
          </cell>
          <cell r="D1378" t="str">
            <v>Bộ</v>
          </cell>
          <cell r="F1378">
            <v>2000</v>
          </cell>
          <cell r="J1378" t="str">
            <v>X-21KL</v>
          </cell>
        </row>
        <row r="1379">
          <cell r="A1379" t="str">
            <v>X-20ĐL2/3</v>
          </cell>
          <cell r="C1379" t="str">
            <v>Bộ xà lệch đơn L75x75x8 dài 2m: X-20ĐL2/3</v>
          </cell>
          <cell r="D1379" t="str">
            <v>Bộ</v>
          </cell>
          <cell r="F1379">
            <v>2000</v>
          </cell>
          <cell r="J1379" t="str">
            <v>X-20ĐL2/3</v>
          </cell>
        </row>
        <row r="1380">
          <cell r="A1380" t="str">
            <v>X-20KL2/3</v>
          </cell>
          <cell r="C1380" t="str">
            <v>Bộ xà lệch kép L75x75x8 dài 2m: X-20KL2/3</v>
          </cell>
          <cell r="D1380" t="str">
            <v>Bộ</v>
          </cell>
          <cell r="F1380">
            <v>2000</v>
          </cell>
          <cell r="J1380" t="str">
            <v>X-20KL2/3</v>
          </cell>
        </row>
        <row r="1381">
          <cell r="A1381" t="str">
            <v>X-24ĐP</v>
          </cell>
          <cell r="C1381" t="str">
            <v>Bộ xà đơn 2400 trụ Pi tim 1400: X-24ĐP</v>
          </cell>
          <cell r="D1381" t="str">
            <v>Bộ</v>
          </cell>
          <cell r="F1381">
            <v>2000</v>
          </cell>
          <cell r="J1381" t="str">
            <v>X-24ĐP</v>
          </cell>
        </row>
        <row r="1382">
          <cell r="A1382" t="str">
            <v>X-24KP</v>
          </cell>
          <cell r="C1382" t="str">
            <v>Bộ xà kép 2400 trụ Pi tim 1400: X-24KP</v>
          </cell>
          <cell r="D1382" t="str">
            <v>Bộ</v>
          </cell>
          <cell r="F1382">
            <v>2000</v>
          </cell>
          <cell r="J1382" t="str">
            <v>X-24KP</v>
          </cell>
        </row>
        <row r="1383">
          <cell r="A1383" t="str">
            <v>X-26ĐP</v>
          </cell>
          <cell r="C1383" t="str">
            <v>Bộ xà đơn 2600 trụ Pi tim 2400: X-26ĐP</v>
          </cell>
          <cell r="D1383" t="str">
            <v>Bộ</v>
          </cell>
          <cell r="F1383">
            <v>2000</v>
          </cell>
          <cell r="J1383" t="str">
            <v>X-26ĐP</v>
          </cell>
        </row>
        <row r="1384">
          <cell r="A1384" t="str">
            <v>X-26KP</v>
          </cell>
          <cell r="C1384" t="str">
            <v>Bộ xà kép 2600 trụ Pi tim 2400: X-26KP</v>
          </cell>
          <cell r="D1384" t="str">
            <v>Bộ</v>
          </cell>
          <cell r="F1384">
            <v>2000</v>
          </cell>
          <cell r="J1384" t="str">
            <v>X-26KP</v>
          </cell>
        </row>
        <row r="1385">
          <cell r="A1385" t="str">
            <v>X-28KP</v>
          </cell>
          <cell r="C1385" t="str">
            <v>Bộ xà kép 2800 trụ Pi tim 1400: X-28KP</v>
          </cell>
          <cell r="D1385" t="str">
            <v>Bộ</v>
          </cell>
          <cell r="F1385">
            <v>2000</v>
          </cell>
          <cell r="J1385" t="str">
            <v>X-28KP</v>
          </cell>
        </row>
        <row r="1386">
          <cell r="A1386" t="str">
            <v>X-30KP</v>
          </cell>
          <cell r="C1386" t="str">
            <v>Bộ xà kép 3000 trụ Pi tim 1400: X-30KP</v>
          </cell>
          <cell r="D1386" t="str">
            <v>Bộ</v>
          </cell>
          <cell r="F1386">
            <v>2000</v>
          </cell>
          <cell r="J1386" t="str">
            <v>X-30KP</v>
          </cell>
        </row>
        <row r="1387">
          <cell r="A1387" t="str">
            <v>X-38Đ</v>
          </cell>
          <cell r="C1387" t="str">
            <v>Bộ xà đỡ đơn L75x75x8 dài 3,8m: X-38Đ</v>
          </cell>
          <cell r="D1387" t="str">
            <v>Bộ</v>
          </cell>
          <cell r="F1387">
            <v>2000</v>
          </cell>
          <cell r="J1387" t="str">
            <v>X-38Đ</v>
          </cell>
        </row>
        <row r="1388">
          <cell r="A1388" t="str">
            <v>X-42KP</v>
          </cell>
          <cell r="C1388" t="str">
            <v>Bộ xà kép 4200 trụ Pi tim 1700: X-42KP</v>
          </cell>
          <cell r="D1388" t="str">
            <v>Bộ</v>
          </cell>
          <cell r="F1388">
            <v>2000</v>
          </cell>
          <cell r="J1388" t="str">
            <v>X-42KP</v>
          </cell>
        </row>
        <row r="1389">
          <cell r="A1389" t="str">
            <v>X-24KP500</v>
          </cell>
          <cell r="C1389" t="str">
            <v>Bộ xà kép 2400 trụ Pi tim 500: X-24KP500</v>
          </cell>
          <cell r="D1389" t="str">
            <v>Bộ</v>
          </cell>
          <cell r="F1389">
            <v>2000</v>
          </cell>
          <cell r="J1389" t="str">
            <v>X-24KP500</v>
          </cell>
        </row>
        <row r="1390">
          <cell r="A1390" t="str">
            <v>G-20KP</v>
          </cell>
          <cell r="C1390" t="str">
            <v>Bộ thanh giằng trụ Pi tim 1400: G-20KP</v>
          </cell>
          <cell r="D1390" t="str">
            <v>Bộ</v>
          </cell>
          <cell r="F1390">
            <v>2000</v>
          </cell>
          <cell r="J1390" t="str">
            <v>G-20KP</v>
          </cell>
        </row>
        <row r="1391">
          <cell r="A1391" t="str">
            <v>G-23KP</v>
          </cell>
          <cell r="C1391" t="str">
            <v>Bộ thanh giằng trụ Pi tim 1700: G-23KP</v>
          </cell>
          <cell r="D1391" t="str">
            <v>Bộ</v>
          </cell>
          <cell r="F1391">
            <v>2000</v>
          </cell>
          <cell r="J1391" t="str">
            <v>G-23KP</v>
          </cell>
        </row>
        <row r="1392">
          <cell r="A1392" t="str">
            <v>G-720</v>
          </cell>
          <cell r="C1392" t="str">
            <v>Bộ thanh giằng trụ Pi tim 500: G-720</v>
          </cell>
          <cell r="D1392" t="str">
            <v>Bộ</v>
          </cell>
          <cell r="F1392">
            <v>2000</v>
          </cell>
          <cell r="J1392" t="str">
            <v>G-720</v>
          </cell>
        </row>
        <row r="1393">
          <cell r="A1393" t="str">
            <v>CODE th-Þ240</v>
          </cell>
          <cell r="C1393" t="str">
            <v>Bộ CODE lắp néo trung hòa: CODE th-Þ240</v>
          </cell>
          <cell r="D1393" t="str">
            <v>Bộ</v>
          </cell>
          <cell r="F1393">
            <v>2000</v>
          </cell>
          <cell r="J1393" t="str">
            <v>CODE th-Þ240</v>
          </cell>
        </row>
        <row r="1394">
          <cell r="A1394" t="str">
            <v>CX-ht</v>
          </cell>
          <cell r="C1394" t="str">
            <v>Bộ chằng xuống đơn cho trụ hạ thế: CX.ht</v>
          </cell>
          <cell r="D1394" t="str">
            <v>Bộ</v>
          </cell>
          <cell r="F1394">
            <v>2000</v>
          </cell>
          <cell r="J1394" t="str">
            <v>CX-ht</v>
          </cell>
        </row>
        <row r="1395">
          <cell r="A1395" t="str">
            <v>T CL-ht</v>
          </cell>
          <cell r="C1395" t="str">
            <v>Tháo bộ chằng lệch đơn cho trụ hạ thế: CL.ht</v>
          </cell>
          <cell r="D1395" t="str">
            <v>Bộ</v>
          </cell>
          <cell r="F1395">
            <v>2000</v>
          </cell>
          <cell r="J1395" t="str">
            <v>T CL-ht</v>
          </cell>
        </row>
        <row r="1396">
          <cell r="A1396" t="str">
            <v>CL-ht</v>
          </cell>
          <cell r="C1396" t="str">
            <v>Bộ chằng lệch đơn cho trụ hạ thế: CL.ht</v>
          </cell>
          <cell r="D1396" t="str">
            <v>Bộ</v>
          </cell>
          <cell r="F1396">
            <v>2000</v>
          </cell>
          <cell r="J1396" t="str">
            <v>CL-ht</v>
          </cell>
        </row>
        <row r="1397">
          <cell r="A1397" t="str">
            <v>CX10-B</v>
          </cell>
          <cell r="C1397" t="str">
            <v>Bộ chằng xuống đơn cho trụ 10,5m: CX10-B</v>
          </cell>
          <cell r="D1397" t="str">
            <v>Bộ</v>
          </cell>
          <cell r="F1397">
            <v>2000</v>
          </cell>
          <cell r="J1397" t="str">
            <v>CX10-B</v>
          </cell>
        </row>
        <row r="1398">
          <cell r="A1398" t="str">
            <v>CL10-B</v>
          </cell>
          <cell r="C1398" t="str">
            <v>Bộ chằng lệch đơn cho trụ 10,5m: CL10-B</v>
          </cell>
          <cell r="D1398" t="str">
            <v>Bộ</v>
          </cell>
          <cell r="F1398">
            <v>2000</v>
          </cell>
          <cell r="J1398" t="str">
            <v>CL10-B</v>
          </cell>
        </row>
        <row r="1399">
          <cell r="A1399" t="str">
            <v>CXX10-B</v>
          </cell>
          <cell r="C1399" t="str">
            <v>Bộ chằng xuống kép cho trụ 10,5m: CXX10-B</v>
          </cell>
          <cell r="D1399" t="str">
            <v>Bộ</v>
          </cell>
          <cell r="F1399">
            <v>2000</v>
          </cell>
          <cell r="J1399" t="str">
            <v>CXX10-B</v>
          </cell>
        </row>
        <row r="1400">
          <cell r="A1400" t="str">
            <v>T CX12-B</v>
          </cell>
          <cell r="C1400" t="str">
            <v>Tháo bộ chằng xuống đơn cho trụ 12m: CX12-B</v>
          </cell>
          <cell r="D1400" t="str">
            <v>Bộ</v>
          </cell>
          <cell r="F1400">
            <v>2000</v>
          </cell>
          <cell r="J1400" t="str">
            <v>T CX12-B</v>
          </cell>
        </row>
        <row r="1401">
          <cell r="A1401" t="str">
            <v>CX12-B</v>
          </cell>
          <cell r="C1401" t="str">
            <v>Bộ chằng xuống đơn cho trụ 12m: CX12-B</v>
          </cell>
          <cell r="D1401" t="str">
            <v>Bộ</v>
          </cell>
          <cell r="F1401">
            <v>2000</v>
          </cell>
          <cell r="J1401" t="str">
            <v>CX12-B</v>
          </cell>
        </row>
        <row r="1402">
          <cell r="A1402" t="str">
            <v>T CL12-B</v>
          </cell>
          <cell r="C1402" t="str">
            <v>Tháo bộ chằng lệch đơn cho trụ 12m: CL12-B</v>
          </cell>
          <cell r="D1402" t="str">
            <v>Bộ</v>
          </cell>
          <cell r="F1402">
            <v>2000</v>
          </cell>
          <cell r="J1402" t="str">
            <v>T CL12-B</v>
          </cell>
        </row>
        <row r="1403">
          <cell r="A1403" t="str">
            <v>CL12-B</v>
          </cell>
          <cell r="C1403" t="str">
            <v>Bộ chằng lệch đơn cho trụ 12m: CL12-B</v>
          </cell>
          <cell r="D1403" t="str">
            <v>Bộ</v>
          </cell>
          <cell r="F1403">
            <v>2000</v>
          </cell>
          <cell r="J1403" t="str">
            <v>CL12-B</v>
          </cell>
        </row>
        <row r="1404">
          <cell r="A1404" t="str">
            <v>CXX12-B</v>
          </cell>
          <cell r="C1404" t="str">
            <v>Bộ chằng xuống kép cho trụ 12m: CXX12-B</v>
          </cell>
          <cell r="D1404" t="str">
            <v>Bộ</v>
          </cell>
          <cell r="F1404">
            <v>2000</v>
          </cell>
          <cell r="J1404" t="str">
            <v>CXX12-B</v>
          </cell>
        </row>
        <row r="1405">
          <cell r="A1405" t="str">
            <v>CX14-B</v>
          </cell>
          <cell r="C1405" t="str">
            <v>Bộ chằng xuống đơn cho trụ 14m: CX14-B</v>
          </cell>
          <cell r="D1405" t="str">
            <v>Bộ</v>
          </cell>
          <cell r="F1405">
            <v>2000</v>
          </cell>
          <cell r="J1405" t="str">
            <v>CX14-B</v>
          </cell>
        </row>
        <row r="1406">
          <cell r="A1406" t="str">
            <v>CL14-B</v>
          </cell>
          <cell r="C1406" t="str">
            <v>Bộ chằng lệch đơn cho trụ 14m: CL14-B</v>
          </cell>
          <cell r="D1406" t="str">
            <v>Bộ</v>
          </cell>
          <cell r="F1406">
            <v>2000</v>
          </cell>
          <cell r="J1406" t="str">
            <v>CL14-B</v>
          </cell>
        </row>
        <row r="1407">
          <cell r="A1407" t="str">
            <v>CXX14-B</v>
          </cell>
          <cell r="C1407" t="str">
            <v>Bộ chằng xuống kép cho trụ 14m: CXX14-B</v>
          </cell>
          <cell r="D1407" t="str">
            <v>Bộ</v>
          </cell>
          <cell r="F1407">
            <v>2000</v>
          </cell>
          <cell r="J1407" t="str">
            <v>CXX14-B</v>
          </cell>
        </row>
        <row r="1408">
          <cell r="A1408" t="str">
            <v>CK-B</v>
          </cell>
          <cell r="C1408" t="str">
            <v>Bộ chằng vượt đơn: CK-B</v>
          </cell>
          <cell r="D1408" t="str">
            <v>Bộ</v>
          </cell>
          <cell r="F1408">
            <v>2000</v>
          </cell>
          <cell r="J1408" t="str">
            <v>CK-B</v>
          </cell>
        </row>
        <row r="1409">
          <cell r="A1409" t="str">
            <v>CKK-B</v>
          </cell>
          <cell r="C1409" t="str">
            <v>Bộ chằng vượt kép: CKK-B</v>
          </cell>
          <cell r="D1409" t="str">
            <v>Bộ</v>
          </cell>
          <cell r="F1409">
            <v>2000</v>
          </cell>
          <cell r="J1409" t="str">
            <v>CKK-B</v>
          </cell>
        </row>
        <row r="1410">
          <cell r="A1410" t="str">
            <v>CX10-C</v>
          </cell>
          <cell r="C1410" t="str">
            <v>Bộ chằng xuống đơn cho trụ 10,5m: CX10-C</v>
          </cell>
          <cell r="D1410" t="str">
            <v>Bộ</v>
          </cell>
          <cell r="F1410">
            <v>2000</v>
          </cell>
          <cell r="J1410" t="str">
            <v>CX10-C</v>
          </cell>
        </row>
        <row r="1411">
          <cell r="A1411" t="str">
            <v>CL10-C</v>
          </cell>
          <cell r="C1411" t="str">
            <v>Bộ chằng lệch đơn cho trụ 10,5m: CL10-C</v>
          </cell>
          <cell r="D1411" t="str">
            <v>Bộ</v>
          </cell>
          <cell r="F1411">
            <v>2000</v>
          </cell>
          <cell r="J1411" t="str">
            <v>CL10-C</v>
          </cell>
        </row>
        <row r="1412">
          <cell r="A1412" t="str">
            <v>CXX10-C</v>
          </cell>
          <cell r="C1412" t="str">
            <v>Bộ chằng xuống kép cho trụ 10,5m: CXX10-C</v>
          </cell>
          <cell r="D1412" t="str">
            <v>Bộ</v>
          </cell>
          <cell r="F1412">
            <v>2000</v>
          </cell>
          <cell r="J1412" t="str">
            <v>CXX10-C</v>
          </cell>
        </row>
        <row r="1413">
          <cell r="A1413" t="str">
            <v>CX12-C</v>
          </cell>
          <cell r="C1413" t="str">
            <v>Bộ chằng xuống đơn cho trụ 12m: CX12-C</v>
          </cell>
          <cell r="D1413" t="str">
            <v>Bộ</v>
          </cell>
          <cell r="F1413">
            <v>2000</v>
          </cell>
          <cell r="J1413" t="str">
            <v>CX12-C</v>
          </cell>
        </row>
        <row r="1414">
          <cell r="A1414" t="str">
            <v>CL12-C</v>
          </cell>
          <cell r="C1414" t="str">
            <v>Bộ chằng lệch đơn cho trụ 12m: CL12-C</v>
          </cell>
          <cell r="D1414" t="str">
            <v>Bộ</v>
          </cell>
          <cell r="F1414">
            <v>2000</v>
          </cell>
          <cell r="J1414" t="str">
            <v>CL12-C</v>
          </cell>
        </row>
        <row r="1415">
          <cell r="A1415" t="str">
            <v>CXX12-C</v>
          </cell>
          <cell r="C1415" t="str">
            <v>Bộ chằng xuống kép cho trụ 12m: CXX12-C</v>
          </cell>
          <cell r="D1415" t="str">
            <v>Bộ</v>
          </cell>
          <cell r="F1415">
            <v>2000</v>
          </cell>
          <cell r="J1415" t="str">
            <v>CXX12-C</v>
          </cell>
        </row>
        <row r="1416">
          <cell r="A1416" t="str">
            <v>CX14-C</v>
          </cell>
          <cell r="C1416" t="str">
            <v>Bộ chằng xuống đơn cho trụ 14m: CX14-C</v>
          </cell>
          <cell r="D1416" t="str">
            <v>Bộ</v>
          </cell>
          <cell r="F1416">
            <v>2000</v>
          </cell>
          <cell r="J1416" t="str">
            <v>CX14-C</v>
          </cell>
        </row>
        <row r="1417">
          <cell r="A1417" t="str">
            <v>CL14-C</v>
          </cell>
          <cell r="C1417" t="str">
            <v>Bộ chằng lệch đơn cho trụ 14m: CL14-C</v>
          </cell>
          <cell r="D1417" t="str">
            <v>Bộ</v>
          </cell>
          <cell r="F1417">
            <v>2000</v>
          </cell>
          <cell r="J1417" t="str">
            <v>CL14-C</v>
          </cell>
        </row>
        <row r="1418">
          <cell r="A1418" t="str">
            <v>CXX14-C</v>
          </cell>
          <cell r="C1418" t="str">
            <v>Bộ chằng xuống kép cho trụ 14m: CXX14-C</v>
          </cell>
          <cell r="D1418" t="str">
            <v>Bộ</v>
          </cell>
          <cell r="F1418">
            <v>2000</v>
          </cell>
          <cell r="J1418" t="str">
            <v>CXX14-C</v>
          </cell>
        </row>
        <row r="1419">
          <cell r="A1419" t="str">
            <v>CX20-C</v>
          </cell>
          <cell r="C1419" t="str">
            <v>Bộ chằng xuống đơn cho trụ 20m: CX20-C</v>
          </cell>
          <cell r="D1419" t="str">
            <v>Bộ</v>
          </cell>
          <cell r="F1419">
            <v>2000</v>
          </cell>
          <cell r="J1419" t="str">
            <v>CX20-C</v>
          </cell>
        </row>
        <row r="1420">
          <cell r="A1420" t="str">
            <v>CK-C</v>
          </cell>
          <cell r="C1420" t="str">
            <v>Bộ chằng vượt đơn: CK-C</v>
          </cell>
          <cell r="D1420" t="str">
            <v>Bộ</v>
          </cell>
          <cell r="F1420">
            <v>2000</v>
          </cell>
          <cell r="J1420" t="str">
            <v>CK-C</v>
          </cell>
        </row>
        <row r="1421">
          <cell r="A1421" t="str">
            <v>CKK-C</v>
          </cell>
          <cell r="C1421" t="str">
            <v>Bộ chằng vượt kép: CKK-C</v>
          </cell>
          <cell r="D1421" t="str">
            <v>Bộ</v>
          </cell>
          <cell r="F1421">
            <v>2000</v>
          </cell>
          <cell r="J1421" t="str">
            <v>CKK-C</v>
          </cell>
        </row>
        <row r="1422">
          <cell r="A1422" t="str">
            <v>NXX</v>
          </cell>
          <cell r="C1422" t="str">
            <v>Bộ móng neo xòe cho chằng xuống: NXX</v>
          </cell>
          <cell r="D1422" t="str">
            <v>Bộ</v>
          </cell>
          <cell r="F1422">
            <v>2000</v>
          </cell>
          <cell r="J1422" t="str">
            <v>NXX</v>
          </cell>
        </row>
        <row r="1423">
          <cell r="A1423" t="str">
            <v>NXL</v>
          </cell>
          <cell r="C1423" t="str">
            <v>Bộ móng neo xòe cho chằng lệch: NXL</v>
          </cell>
          <cell r="D1423" t="str">
            <v>Bộ</v>
          </cell>
          <cell r="F1423">
            <v>2000</v>
          </cell>
          <cell r="J1423" t="str">
            <v>NXL</v>
          </cell>
        </row>
        <row r="1424">
          <cell r="A1424" t="str">
            <v xml:space="preserve">MNX12-2 </v>
          </cell>
          <cell r="C1424" t="str">
            <v>Bộ móng neo 1200x200 cho chằng xuống: MNX12-2</v>
          </cell>
          <cell r="D1424" t="str">
            <v>Bộ</v>
          </cell>
          <cell r="F1424">
            <v>2000</v>
          </cell>
          <cell r="J1424" t="str">
            <v xml:space="preserve">MNX12-2 </v>
          </cell>
        </row>
        <row r="1425">
          <cell r="A1425" t="str">
            <v>MNL12-2</v>
          </cell>
          <cell r="C1425" t="str">
            <v>Bộ móng neo 1200x200 cho chằng lệch: MNL12-2</v>
          </cell>
          <cell r="D1425" t="str">
            <v>Bộ</v>
          </cell>
          <cell r="F1425">
            <v>2000</v>
          </cell>
          <cell r="J1425" t="str">
            <v>MNL12-2</v>
          </cell>
        </row>
        <row r="1426">
          <cell r="A1426" t="str">
            <v xml:space="preserve">MNX12-4 </v>
          </cell>
          <cell r="C1426" t="str">
            <v>Bộ móng neo 1200x400 cho chằng xuống: MNX12-4</v>
          </cell>
          <cell r="D1426" t="str">
            <v>Bộ</v>
          </cell>
          <cell r="F1426">
            <v>2000</v>
          </cell>
          <cell r="J1426" t="str">
            <v xml:space="preserve">MNX12-4 </v>
          </cell>
        </row>
        <row r="1427">
          <cell r="A1427" t="str">
            <v xml:space="preserve">MNL12-4 </v>
          </cell>
          <cell r="C1427" t="str">
            <v>Bộ móng neo 1200x400 cho chằng lệch: MNL12-4</v>
          </cell>
          <cell r="D1427" t="str">
            <v>Bộ</v>
          </cell>
          <cell r="F1427">
            <v>2000</v>
          </cell>
          <cell r="J1427" t="str">
            <v xml:space="preserve">MNL12-4 </v>
          </cell>
        </row>
        <row r="1428">
          <cell r="A1428" t="str">
            <v xml:space="preserve">MNX15-4 </v>
          </cell>
          <cell r="C1428" t="str">
            <v>Bộ móng neo 1500x400 cho chằng xuống: MNX15-4</v>
          </cell>
          <cell r="D1428" t="str">
            <v>Bộ</v>
          </cell>
          <cell r="F1428">
            <v>2000</v>
          </cell>
          <cell r="J1428" t="str">
            <v xml:space="preserve">MNX15-4 </v>
          </cell>
        </row>
        <row r="1429">
          <cell r="A1429" t="str">
            <v>MNL15-4</v>
          </cell>
          <cell r="C1429" t="str">
            <v>Bộ móng neo 1500x400 cho chằng lệch: MNL15-4</v>
          </cell>
          <cell r="D1429" t="str">
            <v>Bộ</v>
          </cell>
          <cell r="F1429">
            <v>2000</v>
          </cell>
          <cell r="J1429" t="str">
            <v>MNL15-4</v>
          </cell>
        </row>
        <row r="1430">
          <cell r="A1430" t="str">
            <v xml:space="preserve">MNX15-6 </v>
          </cell>
          <cell r="C1430" t="str">
            <v>Bộ móng neo 1500x600 cho chằng xuống: MNX15-6</v>
          </cell>
          <cell r="D1430" t="str">
            <v>Bộ</v>
          </cell>
          <cell r="F1430">
            <v>2000</v>
          </cell>
          <cell r="J1430" t="str">
            <v xml:space="preserve">MNX15-6 </v>
          </cell>
        </row>
        <row r="1431">
          <cell r="A1431" t="str">
            <v xml:space="preserve">MNL15-6 </v>
          </cell>
          <cell r="C1431" t="str">
            <v>Bộ móng neo 1500x600 cho chằng lệch: MNL15-6</v>
          </cell>
          <cell r="D1431" t="str">
            <v>Bộ</v>
          </cell>
          <cell r="F1431">
            <v>2000</v>
          </cell>
          <cell r="J1431" t="str">
            <v xml:space="preserve">MNL15-6 </v>
          </cell>
        </row>
        <row r="1432">
          <cell r="A1432" t="str">
            <v>DDTT3P-ct</v>
          </cell>
          <cell r="C1432" t="str">
            <v>Phần trung thế cải tạo</v>
          </cell>
          <cell r="D1432" t="str">
            <v>Tbộ</v>
          </cell>
          <cell r="F1432">
            <v>2000</v>
          </cell>
          <cell r="J1432" t="str">
            <v>DDTT3P-ct</v>
          </cell>
        </row>
        <row r="1433">
          <cell r="A1433" t="str">
            <v>DDTT3P2m-m</v>
          </cell>
          <cell r="C1433" t="str">
            <v>Phân trung thế 3 pha XD mới 2 mạch</v>
          </cell>
          <cell r="D1433" t="str">
            <v>Tbộ</v>
          </cell>
          <cell r="F1433">
            <v>2000</v>
          </cell>
          <cell r="J1433" t="str">
            <v>DDTT3P2m-m</v>
          </cell>
        </row>
        <row r="1434">
          <cell r="A1434" t="str">
            <v>DDTT3P1m-m</v>
          </cell>
          <cell r="C1434" t="str">
            <v>Phần trung thế 3 pha xây dựng mới</v>
          </cell>
          <cell r="D1434" t="str">
            <v>Tbộ</v>
          </cell>
          <cell r="F1434">
            <v>2000</v>
          </cell>
          <cell r="J1434" t="str">
            <v>DDTT3P1m-m</v>
          </cell>
        </row>
        <row r="1435">
          <cell r="A1435" t="str">
            <v>DDTT1P-m</v>
          </cell>
          <cell r="C1435" t="str">
            <v>Phân trung thế 1 pha XD mới</v>
          </cell>
          <cell r="D1435" t="str">
            <v>Tbộ</v>
          </cell>
          <cell r="F1435">
            <v>2000</v>
          </cell>
          <cell r="J1435" t="str">
            <v>DDTT1P-m</v>
          </cell>
        </row>
        <row r="1436">
          <cell r="A1436" t="str">
            <v>DDHTDL</v>
          </cell>
          <cell r="C1436" t="str">
            <v>Phần hạ thế độc lập xây dựng mới</v>
          </cell>
          <cell r="D1436" t="str">
            <v>Tbộ</v>
          </cell>
          <cell r="F1436">
            <v>2000</v>
          </cell>
          <cell r="J1436" t="str">
            <v>DDHTDL</v>
          </cell>
        </row>
        <row r="1437">
          <cell r="A1437" t="str">
            <v>DDHTHH</v>
          </cell>
          <cell r="C1437" t="str">
            <v>Phần hạ thế cải tạo</v>
          </cell>
          <cell r="D1437" t="str">
            <v>Tbộ</v>
          </cell>
          <cell r="F1437">
            <v>2000</v>
          </cell>
          <cell r="J1437" t="str">
            <v>DDHTHH</v>
          </cell>
        </row>
        <row r="1438">
          <cell r="A1438" t="str">
            <v>HTCS</v>
          </cell>
          <cell r="C1438" t="str">
            <v>Phần hạ thế chiếu sáng</v>
          </cell>
          <cell r="D1438" t="str">
            <v>Tbộ</v>
          </cell>
          <cell r="F1438">
            <v>2000</v>
          </cell>
          <cell r="J1438" t="str">
            <v>HTCS</v>
          </cell>
        </row>
        <row r="1439">
          <cell r="A1439" t="str">
            <v>Hotline</v>
          </cell>
          <cell r="C1439" t="str">
            <v>Phần đấu nối HOTLINE</v>
          </cell>
          <cell r="F1439">
            <v>2000</v>
          </cell>
          <cell r="J1439" t="str">
            <v>Hotline</v>
          </cell>
        </row>
        <row r="1440">
          <cell r="A1440" t="str">
            <v>TBDD3pct</v>
          </cell>
          <cell r="C1440" t="str">
            <v>Phần thiết bị đường dây 3 pha cải tạo</v>
          </cell>
          <cell r="F1440">
            <v>2000</v>
          </cell>
          <cell r="J1440" t="str">
            <v>TBDD3pct</v>
          </cell>
        </row>
        <row r="1441">
          <cell r="A1441" t="str">
            <v>TBDD3p2m</v>
          </cell>
          <cell r="C1441" t="str">
            <v>Phần thiết bị đường dây 3 pha XDM 2 mạch</v>
          </cell>
          <cell r="F1441">
            <v>2000</v>
          </cell>
          <cell r="J1441" t="str">
            <v>TBDD3p2m</v>
          </cell>
        </row>
        <row r="1442">
          <cell r="A1442" t="str">
            <v>TBDD3p1m</v>
          </cell>
          <cell r="C1442" t="str">
            <v>Phần thiết bị đường dây 3 pha 1 mạch</v>
          </cell>
          <cell r="F1442">
            <v>2000</v>
          </cell>
          <cell r="J1442" t="str">
            <v>TBDD3p1m</v>
          </cell>
        </row>
        <row r="1443">
          <cell r="A1443" t="str">
            <v>TĐĐ</v>
          </cell>
          <cell r="C1443" t="str">
            <v>Phần vật liệu trụ đo đếm</v>
          </cell>
          <cell r="F1443">
            <v>2000</v>
          </cell>
          <cell r="J1443" t="str">
            <v>TĐĐ</v>
          </cell>
        </row>
        <row r="1444">
          <cell r="A1444" t="str">
            <v>TBDD1p</v>
          </cell>
          <cell r="C1444" t="str">
            <v>Phần thiết bị đường dây trung thế 1 pha XDM</v>
          </cell>
          <cell r="F1444">
            <v>2000</v>
          </cell>
          <cell r="J1444" t="str">
            <v>TBDD1p</v>
          </cell>
        </row>
        <row r="1445">
          <cell r="A1445" t="str">
            <v>TBHT</v>
          </cell>
          <cell r="C1445" t="str">
            <v xml:space="preserve">Phần thiết bị đường dây hạ thế </v>
          </cell>
          <cell r="F1445">
            <v>2000</v>
          </cell>
          <cell r="J1445" t="str">
            <v>TBHT</v>
          </cell>
        </row>
        <row r="1446">
          <cell r="A1446" t="str">
            <v>BBVS</v>
          </cell>
          <cell r="C1446" t="str">
            <v>Phần biển báo vượt sông</v>
          </cell>
          <cell r="F1446">
            <v>2000</v>
          </cell>
          <cell r="J1446" t="str">
            <v>BBVS</v>
          </cell>
        </row>
        <row r="1447">
          <cell r="A1447" t="str">
            <v>CBH9</v>
          </cell>
          <cell r="C1447" t="str">
            <v>Cột báo hiệu cao 9m</v>
          </cell>
          <cell r="D1447" t="str">
            <v>Cột</v>
          </cell>
          <cell r="F1447">
            <v>2000</v>
          </cell>
          <cell r="J1447" t="str">
            <v>CBH9</v>
          </cell>
        </row>
        <row r="1448">
          <cell r="A1448" t="str">
            <v>BBH1212</v>
          </cell>
          <cell r="C1448" t="str">
            <v>Biển báo hiệu 1.2mx1.2m</v>
          </cell>
          <cell r="D1448" t="str">
            <v>Biển</v>
          </cell>
          <cell r="F1448">
            <v>2000</v>
          </cell>
          <cell r="J1448" t="str">
            <v>BBH1212</v>
          </cell>
        </row>
        <row r="1449">
          <cell r="A1449" t="str">
            <v>MCBH1212</v>
          </cell>
          <cell r="C1449" t="str">
            <v>Móng cột báo hiệu 1.2mx1.2m</v>
          </cell>
          <cell r="D1449" t="str">
            <v>Móng</v>
          </cell>
          <cell r="F1449">
            <v>2000</v>
          </cell>
          <cell r="J1449" t="str">
            <v>MCBH1212</v>
          </cell>
        </row>
        <row r="1450">
          <cell r="A1450" t="str">
            <v>Đth-U</v>
          </cell>
          <cell r="C1450" t="str">
            <v>Bộ Uclevis đỡ dây trung hòa: Đth-U</v>
          </cell>
          <cell r="D1450" t="str">
            <v>bộ</v>
          </cell>
          <cell r="F1450">
            <v>2000</v>
          </cell>
          <cell r="J1450" t="str">
            <v>Đth-U</v>
          </cell>
        </row>
        <row r="1451">
          <cell r="A1451" t="str">
            <v>Nth-U</v>
          </cell>
          <cell r="C1451" t="str">
            <v>Bộ Uclevis néo dây trung hòa vào trụ: Nth-U</v>
          </cell>
          <cell r="D1451" t="str">
            <v>bộ</v>
          </cell>
          <cell r="F1451">
            <v>2000</v>
          </cell>
          <cell r="J1451" t="str">
            <v>Nth-U</v>
          </cell>
        </row>
        <row r="1452">
          <cell r="A1452" t="str">
            <v>Nth-T</v>
          </cell>
          <cell r="C1452" t="str">
            <v>Bộ khóa néo dây trung hòa vào trụ: Nth-T</v>
          </cell>
          <cell r="D1452" t="str">
            <v>bộ</v>
          </cell>
          <cell r="F1452">
            <v>2000</v>
          </cell>
          <cell r="J1452" t="str">
            <v>Nth-T</v>
          </cell>
        </row>
        <row r="1453">
          <cell r="A1453" t="str">
            <v>Nth-X</v>
          </cell>
          <cell r="C1453" t="str">
            <v>Bộ khóa néo dây trung hòa vào xà: Nth-X</v>
          </cell>
          <cell r="D1453" t="str">
            <v>bộ</v>
          </cell>
          <cell r="F1453">
            <v>2000</v>
          </cell>
          <cell r="J1453" t="str">
            <v>Nth-X</v>
          </cell>
        </row>
        <row r="1454">
          <cell r="A1454" t="str">
            <v>SĐU</v>
          </cell>
          <cell r="C1454" t="str">
            <v>Bộ cách điện đứng+ty sứ : SĐU</v>
          </cell>
          <cell r="D1454" t="str">
            <v>bộ</v>
          </cell>
          <cell r="F1454">
            <v>2000</v>
          </cell>
          <cell r="J1454" t="str">
            <v>SĐU</v>
          </cell>
        </row>
        <row r="1455">
          <cell r="A1455" t="str">
            <v>SĐI</v>
          </cell>
          <cell r="C1455" t="str">
            <v>Bộ cách điện đỉnh+ty sứ đơn : SĐI</v>
          </cell>
          <cell r="D1455" t="str">
            <v>bộ</v>
          </cell>
          <cell r="F1455">
            <v>2000</v>
          </cell>
          <cell r="J1455" t="str">
            <v>SĐI</v>
          </cell>
        </row>
        <row r="1456">
          <cell r="A1456" t="str">
            <v>SĐG</v>
          </cell>
          <cell r="C1456" t="str">
            <v>Bộ cách điện đỉnh góc + ty sứ đơn : SĐG</v>
          </cell>
          <cell r="D1456" t="str">
            <v>bộ</v>
          </cell>
          <cell r="F1456">
            <v>2000</v>
          </cell>
          <cell r="J1456" t="str">
            <v>SĐG</v>
          </cell>
        </row>
        <row r="1457">
          <cell r="A1457" t="str">
            <v>CĐT 2BAT-T</v>
          </cell>
          <cell r="C1457" t="str">
            <v>Chuỗi sứ treo 2bát 25kV lắp vào trụ : CĐT 2BAT-T</v>
          </cell>
          <cell r="D1457" t="str">
            <v>bộ</v>
          </cell>
          <cell r="F1457">
            <v>2000</v>
          </cell>
          <cell r="J1457" t="str">
            <v>CĐT 2BAT-T</v>
          </cell>
        </row>
        <row r="1458">
          <cell r="A1458" t="str">
            <v>CĐT 2BAT-X</v>
          </cell>
          <cell r="C1458" t="str">
            <v>Chuỗi sứ treo 2bát 24kV lắp vào xà : CĐT 2BAT-X</v>
          </cell>
          <cell r="D1458" t="str">
            <v>bộ</v>
          </cell>
          <cell r="F1458">
            <v>2000</v>
          </cell>
          <cell r="J1458" t="str">
            <v>CĐT 2BAT-X</v>
          </cell>
        </row>
        <row r="1459">
          <cell r="A1459" t="str">
            <v>CĐT ply-X</v>
          </cell>
          <cell r="C1459" t="str">
            <v>Chuỗi sứ treo Polymer 25kV lắp vào xà : CĐT ply-X</v>
          </cell>
          <cell r="D1459" t="str">
            <v>bộ</v>
          </cell>
          <cell r="F1459">
            <v>2000</v>
          </cell>
          <cell r="J1459" t="str">
            <v>CĐT ply-X</v>
          </cell>
        </row>
        <row r="1460">
          <cell r="A1460" t="str">
            <v>CĐT pty-X</v>
          </cell>
          <cell r="C1460" t="str">
            <v>Chuỗi sứ treo Polymer 25kV lắp vào xà : CĐT 2BAT-X</v>
          </cell>
          <cell r="D1460" t="str">
            <v>bộ</v>
          </cell>
          <cell r="F1460">
            <v>2000</v>
          </cell>
          <cell r="J1460" t="str">
            <v>CĐT pty-X</v>
          </cell>
        </row>
        <row r="1461">
          <cell r="A1461" t="str">
            <v>Đth-U-g</v>
          </cell>
          <cell r="C1461" t="str">
            <v>Bộ Uclevis đỡ dây trung hòa trụ ghép: Đth-U-g (trụ ghép)</v>
          </cell>
          <cell r="D1461" t="str">
            <v>bộ</v>
          </cell>
          <cell r="F1461">
            <v>2000</v>
          </cell>
          <cell r="J1461" t="str">
            <v>Đth-U-g</v>
          </cell>
        </row>
        <row r="1462">
          <cell r="A1462" t="str">
            <v>Đth-X</v>
          </cell>
          <cell r="C1462" t="str">
            <v>Bộ Uclevis đỡ dây trung hòa vào xà: Đth-X</v>
          </cell>
          <cell r="D1462" t="str">
            <v>bộ</v>
          </cell>
          <cell r="F1462">
            <v>2000</v>
          </cell>
          <cell r="J1462" t="str">
            <v>Đth-X</v>
          </cell>
        </row>
        <row r="1463">
          <cell r="A1463" t="str">
            <v>Nth-T-g</v>
          </cell>
          <cell r="C1463" t="str">
            <v>Bộ khóa néo dây trung hòa vào trụ: Nth-T-g</v>
          </cell>
          <cell r="D1463" t="str">
            <v>bộ</v>
          </cell>
          <cell r="F1463">
            <v>2000</v>
          </cell>
          <cell r="J1463" t="str">
            <v>Nth-T-g</v>
          </cell>
        </row>
        <row r="1464">
          <cell r="A1464" t="str">
            <v>CĐTply-X</v>
          </cell>
          <cell r="C1464" t="str">
            <v>Chuỗi sứ treo Polymer 25kV lắp vào xà : CĐT ply-X</v>
          </cell>
          <cell r="D1464" t="str">
            <v>bộ</v>
          </cell>
          <cell r="F1464">
            <v>2000</v>
          </cell>
          <cell r="J1464" t="str">
            <v>CĐTply-X</v>
          </cell>
        </row>
        <row r="1465">
          <cell r="A1465" t="str">
            <v>CĐTply-T</v>
          </cell>
          <cell r="C1465" t="str">
            <v>Chuỗi sứ treo Polymer 25kV lắp vào trụ: CĐT ply-T</v>
          </cell>
          <cell r="D1465" t="str">
            <v>bộ</v>
          </cell>
          <cell r="F1465">
            <v>2000</v>
          </cell>
          <cell r="J1465" t="str">
            <v>CĐTply-T</v>
          </cell>
        </row>
        <row r="1466">
          <cell r="A1466" t="str">
            <v>ttf50</v>
          </cell>
          <cell r="C1466" t="str">
            <v>Dây buộc đầu sứ TTF cỡ dây 50mm2</v>
          </cell>
          <cell r="D1466" t="str">
            <v>cái</v>
          </cell>
          <cell r="F1466">
            <v>50</v>
          </cell>
          <cell r="J1466" t="str">
            <v>ttf50</v>
          </cell>
        </row>
        <row r="1467">
          <cell r="A1467" t="str">
            <v>ssf50</v>
          </cell>
          <cell r="C1467" t="str">
            <v>Dây buộc cổ sứ từ tính dây 50</v>
          </cell>
          <cell r="D1467" t="str">
            <v>cái</v>
          </cell>
          <cell r="F1467">
            <v>50</v>
          </cell>
          <cell r="J1467" t="str">
            <v>ssf50</v>
          </cell>
        </row>
        <row r="1468">
          <cell r="A1468" t="str">
            <v>GO-CH</v>
          </cell>
          <cell r="C1468" t="str">
            <v>Gỗ chống</v>
          </cell>
          <cell r="D1468" t="str">
            <v>m3</v>
          </cell>
          <cell r="F1468">
            <v>1999</v>
          </cell>
          <cell r="J1468" t="str">
            <v>GO-CH</v>
          </cell>
        </row>
        <row r="1469">
          <cell r="A1469" t="str">
            <v>GO-DN</v>
          </cell>
          <cell r="C1469" t="str">
            <v>Gỗ đà nẹp</v>
          </cell>
          <cell r="D1469" t="str">
            <v>m3</v>
          </cell>
          <cell r="F1469">
            <v>1999</v>
          </cell>
          <cell r="J1469" t="str">
            <v>GO-DN</v>
          </cell>
        </row>
        <row r="1470">
          <cell r="A1470" t="str">
            <v>GO-V</v>
          </cell>
          <cell r="C1470" t="str">
            <v>Gỗ ván (cả nẹp)</v>
          </cell>
          <cell r="D1470" t="str">
            <v>m3</v>
          </cell>
          <cell r="F1470">
            <v>1999</v>
          </cell>
          <cell r="J1470" t="str">
            <v>GO-V</v>
          </cell>
        </row>
        <row r="1471">
          <cell r="A1471" t="str">
            <v>MDD3R1</v>
          </cell>
          <cell r="C1471" t="str">
            <v>Đo đất mĩng cột, trụ, hố kiểm tra rộng &gt;1m, su &gt;1m, đất cấp 3 bằng thủ cơng</v>
          </cell>
          <cell r="D1471" t="str">
            <v>m3</v>
          </cell>
          <cell r="F1471">
            <v>2000</v>
          </cell>
          <cell r="J1471" t="str">
            <v>MDD3R1</v>
          </cell>
        </row>
        <row r="1472">
          <cell r="A1472" t="str">
            <v>B16750V</v>
          </cell>
          <cell r="C1472" t="str">
            <v>Boulon 16x750VRS+ 4 long đền vuông D18-50x50x3/Zn</v>
          </cell>
          <cell r="D1472" t="str">
            <v>bộ</v>
          </cell>
          <cell r="F1472">
            <v>50</v>
          </cell>
          <cell r="J1472" t="str">
            <v>B16750V</v>
          </cell>
        </row>
        <row r="1473">
          <cell r="A1473" t="str">
            <v>B16800V</v>
          </cell>
          <cell r="C1473" t="str">
            <v>Boulon 16x800VRS+ 4 long đền vuông D18-50x50x3/Zn</v>
          </cell>
          <cell r="D1473" t="str">
            <v>bộ</v>
          </cell>
          <cell r="F1473">
            <v>50</v>
          </cell>
          <cell r="J1473" t="str">
            <v>B16800V</v>
          </cell>
        </row>
        <row r="1474">
          <cell r="A1474" t="str">
            <v>LVANK</v>
          </cell>
          <cell r="C1474" t="str">
            <v>Ván khuôn gỗ móng - móng vuông, chữ nhật</v>
          </cell>
          <cell r="D1474" t="str">
            <v>100m2</v>
          </cell>
          <cell r="F1474">
            <v>997</v>
          </cell>
          <cell r="J1474" t="str">
            <v>LVANK</v>
          </cell>
        </row>
        <row r="1475">
          <cell r="A1475" t="str">
            <v>T12540</v>
          </cell>
          <cell r="C1475" t="str">
            <v>Trụ BTLT 12m F540 dự ứng lực</v>
          </cell>
          <cell r="D1475" t="str">
            <v>trụ</v>
          </cell>
          <cell r="F1475">
            <v>2</v>
          </cell>
          <cell r="J1475" t="str">
            <v>T12540</v>
          </cell>
        </row>
        <row r="1476">
          <cell r="A1476" t="str">
            <v>d22</v>
          </cell>
          <cell r="C1476" t="str">
            <v>Đà Sắt góc L75 x75 x8 dài 2,2m (4 ốp)</v>
          </cell>
          <cell r="D1476" t="str">
            <v>thanh</v>
          </cell>
          <cell r="F1476">
            <v>50</v>
          </cell>
          <cell r="J1476" t="str">
            <v>d22</v>
          </cell>
        </row>
        <row r="1477">
          <cell r="A1477" t="str">
            <v>t81</v>
          </cell>
          <cell r="C1477" t="str">
            <v>Thanh chống đà sắt góc L50x50x5 dài 0,81m</v>
          </cell>
          <cell r="D1477" t="str">
            <v>thanh</v>
          </cell>
          <cell r="F1477">
            <v>50</v>
          </cell>
          <cell r="J1477" t="str">
            <v>t81</v>
          </cell>
        </row>
        <row r="1478">
          <cell r="A1478" t="str">
            <v>d200</v>
          </cell>
          <cell r="C1478" t="str">
            <v>Đà Sắt góc L75 x75 x8 dài 2m (3 ốp)</v>
          </cell>
          <cell r="D1478" t="str">
            <v>thanh</v>
          </cell>
          <cell r="F1478">
            <v>50</v>
          </cell>
          <cell r="J1478" t="str">
            <v>d200</v>
          </cell>
        </row>
        <row r="1479">
          <cell r="A1479" t="str">
            <v>t115</v>
          </cell>
          <cell r="C1479" t="str">
            <v>Thanh chống đà sắt góc L50x50x5 dài 1,15m</v>
          </cell>
          <cell r="D1479" t="str">
            <v>thanh</v>
          </cell>
          <cell r="F1479">
            <v>50</v>
          </cell>
          <cell r="J1479" t="str">
            <v>t115</v>
          </cell>
        </row>
        <row r="1480">
          <cell r="A1480" t="str">
            <v>XT2</v>
          </cell>
          <cell r="C1480" t="str">
            <v>Xà đỡ thẳng lệch 3 pha 2m - 1 mạch</v>
          </cell>
          <cell r="D1480" t="str">
            <v>bộ</v>
          </cell>
          <cell r="F1480">
            <v>2000</v>
          </cell>
          <cell r="J1480" t="str">
            <v>XT2</v>
          </cell>
        </row>
        <row r="1481">
          <cell r="A1481" t="str">
            <v>XTK2</v>
          </cell>
          <cell r="C1481" t="str">
            <v>Xà đỡ lệch góc 3 pha 2m - 1 mạch</v>
          </cell>
          <cell r="D1481" t="str">
            <v>bộ</v>
          </cell>
          <cell r="F1481">
            <v>2000</v>
          </cell>
          <cell r="J1481" t="str">
            <v>XTK2</v>
          </cell>
        </row>
        <row r="1482">
          <cell r="A1482" t="str">
            <v>MANG4</v>
          </cell>
          <cell r="C1482" t="str">
            <v>Máng che dây chằng dày 0,4x2000</v>
          </cell>
          <cell r="D1482" t="str">
            <v>cái</v>
          </cell>
          <cell r="F1482">
            <v>50</v>
          </cell>
          <cell r="J1482" t="str">
            <v>MANG4</v>
          </cell>
        </row>
        <row r="1483">
          <cell r="A1483" t="str">
            <v>ACX50</v>
          </cell>
          <cell r="C1483" t="str">
            <v>Cáp nhôm lõi thép bọc 24KV AC/XLPE50 mm2</v>
          </cell>
          <cell r="D1483" t="str">
            <v>mét</v>
          </cell>
          <cell r="F1483">
            <v>50</v>
          </cell>
          <cell r="J1483" t="str">
            <v>ACX50</v>
          </cell>
        </row>
        <row r="1484">
          <cell r="A1484" t="str">
            <v>GNIU 185</v>
          </cell>
          <cell r="C1484" t="str">
            <v>Giáp níu dừng dây bọc 185 + yếm móng U + Mắt nối yếm</v>
          </cell>
          <cell r="D1484" t="str">
            <v>cái</v>
          </cell>
          <cell r="F1484">
            <v>50</v>
          </cell>
          <cell r="J1484" t="str">
            <v>GNIU 185</v>
          </cell>
        </row>
        <row r="1485">
          <cell r="A1485" t="str">
            <v>GNIU50</v>
          </cell>
          <cell r="C1485" t="str">
            <v>Giáp níu dừng dây bọc 50mm2 + yếm móng U + Mắt nối yếm</v>
          </cell>
          <cell r="D1485" t="str">
            <v>cái</v>
          </cell>
          <cell r="F1485">
            <v>50</v>
          </cell>
          <cell r="J1485" t="str">
            <v>GNIU50</v>
          </cell>
        </row>
        <row r="1486">
          <cell r="A1486" t="str">
            <v>ke279</v>
          </cell>
          <cell r="C1486" t="str">
            <v>Kẹp ép WR 279</v>
          </cell>
          <cell r="D1486" t="str">
            <v>cái</v>
          </cell>
          <cell r="F1486">
            <v>50</v>
          </cell>
          <cell r="J1486" t="str">
            <v>ke279</v>
          </cell>
        </row>
        <row r="1487">
          <cell r="A1487" t="str">
            <v>ke419</v>
          </cell>
          <cell r="C1487" t="str">
            <v>Kẹp ép WR 419</v>
          </cell>
          <cell r="D1487" t="str">
            <v>cái</v>
          </cell>
          <cell r="F1487">
            <v>50</v>
          </cell>
          <cell r="J1487" t="str">
            <v>ke419</v>
          </cell>
        </row>
        <row r="1488">
          <cell r="A1488" t="str">
            <v>ke929</v>
          </cell>
          <cell r="C1488" t="str">
            <v>Kẹp ép WR 929</v>
          </cell>
          <cell r="D1488" t="str">
            <v>cái</v>
          </cell>
          <cell r="F1488">
            <v>50</v>
          </cell>
          <cell r="J1488" t="str">
            <v>ke929</v>
          </cell>
        </row>
        <row r="1489">
          <cell r="A1489" t="str">
            <v>OCN</v>
          </cell>
          <cell r="C1489" t="str">
            <v>Ong co nhiệt</v>
          </cell>
          <cell r="D1489" t="str">
            <v>m</v>
          </cell>
          <cell r="F1489">
            <v>50</v>
          </cell>
          <cell r="J1489" t="str">
            <v>OCN</v>
          </cell>
        </row>
        <row r="1490">
          <cell r="A1490" t="str">
            <v>chupU</v>
          </cell>
          <cell r="C1490" t="str">
            <v>Chụp kẹp Uquai</v>
          </cell>
          <cell r="D1490" t="str">
            <v>bộ</v>
          </cell>
          <cell r="F1490">
            <v>50</v>
          </cell>
          <cell r="J1490" t="str">
            <v>chupU</v>
          </cell>
        </row>
        <row r="1491">
          <cell r="A1491" t="str">
            <v>KDIN</v>
          </cell>
          <cell r="C1491" t="str">
            <v>Dây đai + khóa đai Inoc</v>
          </cell>
          <cell r="D1491" t="str">
            <v>Bộ</v>
          </cell>
          <cell r="F1491">
            <v>50</v>
          </cell>
          <cell r="J1491" t="str">
            <v>KDIN</v>
          </cell>
        </row>
        <row r="1492">
          <cell r="A1492" t="str">
            <v>ttf185</v>
          </cell>
          <cell r="C1492" t="str">
            <v>Dây buộc đầu sứ từ tính dây 50</v>
          </cell>
          <cell r="D1492" t="str">
            <v>cái</v>
          </cell>
          <cell r="F1492">
            <v>50</v>
          </cell>
          <cell r="J1492" t="str">
            <v>ttf185</v>
          </cell>
        </row>
        <row r="1493">
          <cell r="A1493" t="str">
            <v>ssf185</v>
          </cell>
          <cell r="C1493" t="str">
            <v>Dây buộc cổ sứ SSF (185-240mm2)</v>
          </cell>
          <cell r="D1493" t="str">
            <v>cái</v>
          </cell>
          <cell r="F1493">
            <v>50</v>
          </cell>
          <cell r="J1493" t="str">
            <v>ssf185</v>
          </cell>
        </row>
        <row r="1494">
          <cell r="A1494" t="str">
            <v>LSDD</v>
          </cell>
          <cell r="C1494" t="str">
            <v>Lắp sứ đứng 24KV + ty</v>
          </cell>
          <cell r="D1494" t="str">
            <v>bộ</v>
          </cell>
          <cell r="F1494">
            <v>2000</v>
          </cell>
          <cell r="J1494" t="str">
            <v>LSDD</v>
          </cell>
        </row>
        <row r="1495">
          <cell r="A1495" t="str">
            <v>BTLT 12 F540</v>
          </cell>
          <cell r="C1495" t="str">
            <v>Trụ bê tông ly tâm 12m</v>
          </cell>
          <cell r="D1495" t="str">
            <v>bộ</v>
          </cell>
          <cell r="F1495">
            <v>2000</v>
          </cell>
          <cell r="J1495" t="str">
            <v>BTLT 12 F540</v>
          </cell>
        </row>
        <row r="1496">
          <cell r="A1496" t="str">
            <v>TC920</v>
          </cell>
          <cell r="C1496" t="str">
            <v>Thanh chống đà 920</v>
          </cell>
          <cell r="D1496" t="str">
            <v>cái</v>
          </cell>
          <cell r="E1496" t="str">
            <v>TC</v>
          </cell>
          <cell r="F1496">
            <v>18</v>
          </cell>
          <cell r="J1496" t="str">
            <v>TC920</v>
          </cell>
        </row>
        <row r="1497">
          <cell r="A1497" t="str">
            <v>TC810</v>
          </cell>
          <cell r="C1497" t="str">
            <v>Thanh chống đà  810</v>
          </cell>
          <cell r="D1497" t="str">
            <v>cái</v>
          </cell>
          <cell r="E1497" t="str">
            <v>TC</v>
          </cell>
          <cell r="F1497">
            <v>18</v>
          </cell>
          <cell r="J1497" t="str">
            <v>TC810</v>
          </cell>
        </row>
        <row r="1498">
          <cell r="A1498" t="str">
            <v>TC1150</v>
          </cell>
          <cell r="C1498" t="str">
            <v>Thanh chống đà  1150</v>
          </cell>
          <cell r="D1498" t="str">
            <v>cái</v>
          </cell>
          <cell r="E1498" t="str">
            <v>TC</v>
          </cell>
          <cell r="F1498">
            <v>18</v>
          </cell>
          <cell r="J1498" t="str">
            <v>TC1150</v>
          </cell>
        </row>
        <row r="1499">
          <cell r="A1499" t="str">
            <v>Xa1660</v>
          </cell>
          <cell r="C1499" t="str">
            <v>Đà 1,66m X-16Đ</v>
          </cell>
          <cell r="D1499" t="str">
            <v>Cái</v>
          </cell>
          <cell r="F1499">
            <v>17</v>
          </cell>
          <cell r="J1499" t="str">
            <v>Xa1660</v>
          </cell>
        </row>
        <row r="1500">
          <cell r="A1500" t="str">
            <v>xa2000</v>
          </cell>
          <cell r="C1500" t="str">
            <v>Đà 2m X-20Đ</v>
          </cell>
          <cell r="D1500" t="str">
            <v>Cái</v>
          </cell>
          <cell r="F1500">
            <v>17</v>
          </cell>
          <cell r="J1500" t="str">
            <v>xa2000</v>
          </cell>
        </row>
        <row r="1501">
          <cell r="A1501" t="str">
            <v>xa2200</v>
          </cell>
          <cell r="C1501" t="str">
            <v>Đà 2,2m X-2,2Đ</v>
          </cell>
          <cell r="D1501" t="str">
            <v>Cái</v>
          </cell>
          <cell r="F1501">
            <v>17</v>
          </cell>
          <cell r="J1501" t="str">
            <v>xa2200</v>
          </cell>
        </row>
        <row r="1502">
          <cell r="A1502" t="str">
            <v>com800</v>
          </cell>
          <cell r="C1502" t="str">
            <v>Đà composite 0,8m</v>
          </cell>
          <cell r="D1502" t="str">
            <v>cây</v>
          </cell>
          <cell r="F1502">
            <v>17</v>
          </cell>
          <cell r="G1502" t="str">
            <v>x</v>
          </cell>
          <cell r="J1502" t="str">
            <v>com800</v>
          </cell>
        </row>
        <row r="1503">
          <cell r="A1503" t="str">
            <v>len</v>
          </cell>
          <cell r="C1503" t="str">
            <v>Lem yên ngựa</v>
          </cell>
          <cell r="D1503" t="str">
            <v>cái</v>
          </cell>
          <cell r="F1503">
            <v>50</v>
          </cell>
          <cell r="J1503" t="str">
            <v>len</v>
          </cell>
        </row>
        <row r="1504">
          <cell r="A1504" t="str">
            <v>Kep3U</v>
          </cell>
          <cell r="C1504" t="str">
            <v>Kẹo dừng 3 U</v>
          </cell>
          <cell r="D1504" t="str">
            <v>cái</v>
          </cell>
          <cell r="F1504">
            <v>50</v>
          </cell>
          <cell r="J1504" t="str">
            <v>Kep3U</v>
          </cell>
        </row>
        <row r="1505">
          <cell r="A1505" t="str">
            <v>Kep5U</v>
          </cell>
          <cell r="C1505" t="str">
            <v>Kẹo dừng 5 U</v>
          </cell>
          <cell r="D1505" t="str">
            <v>cái</v>
          </cell>
          <cell r="F1505">
            <v>50</v>
          </cell>
          <cell r="J1505" t="str">
            <v>Kep5U</v>
          </cell>
        </row>
        <row r="1506">
          <cell r="A1506" t="str">
            <v>tsd20</v>
          </cell>
          <cell r="C1506" t="str">
            <v>Ty sứ đứng D20</v>
          </cell>
          <cell r="D1506" t="str">
            <v>cái</v>
          </cell>
          <cell r="F1506">
            <v>50</v>
          </cell>
          <cell r="J1506" t="str">
            <v>tsd20</v>
          </cell>
        </row>
        <row r="1507">
          <cell r="A1507" t="str">
            <v>STTT-2BAT</v>
          </cell>
          <cell r="C1507" t="str">
            <v>Chuỗi sứ treo thủy tinh 2 bát</v>
          </cell>
          <cell r="D1507" t="str">
            <v>Bộ</v>
          </cell>
          <cell r="F1507">
            <v>2000</v>
          </cell>
          <cell r="J1507" t="str">
            <v>STTT-2BAT</v>
          </cell>
        </row>
        <row r="1508">
          <cell r="A1508" t="str">
            <v>cl1200</v>
          </cell>
          <cell r="C1508" t="str">
            <v>Bộ chống lệch 1,2m</v>
          </cell>
          <cell r="D1508" t="str">
            <v>bộ</v>
          </cell>
          <cell r="F1508">
            <v>19</v>
          </cell>
          <cell r="J1508" t="str">
            <v>cl1200</v>
          </cell>
        </row>
        <row r="1509">
          <cell r="A1509" t="str">
            <v>BMOC16200</v>
          </cell>
          <cell r="C1509" t="str">
            <v>Boulon móc 16x200</v>
          </cell>
          <cell r="D1509" t="str">
            <v>bộ</v>
          </cell>
          <cell r="E1509" t="str">
            <v>BM</v>
          </cell>
          <cell r="F1509">
            <v>50</v>
          </cell>
          <cell r="J1509" t="str">
            <v>BMOC16200</v>
          </cell>
        </row>
        <row r="1510">
          <cell r="A1510" t="str">
            <v>X-com800</v>
          </cell>
          <cell r="C1510" t="str">
            <v>Bộ đà composite 0,8m</v>
          </cell>
          <cell r="D1510" t="str">
            <v>bộ</v>
          </cell>
          <cell r="F1510">
            <v>2000</v>
          </cell>
          <cell r="G1510" t="str">
            <v>x</v>
          </cell>
          <cell r="J1510" t="str">
            <v>X-com800</v>
          </cell>
        </row>
        <row r="1511">
          <cell r="A1511" t="str">
            <v>GIP</v>
          </cell>
          <cell r="C1511" t="str">
            <v>Ghíp nối IPC</v>
          </cell>
          <cell r="D1511" t="str">
            <v>cái</v>
          </cell>
          <cell r="E1511" t="str">
            <v>GI</v>
          </cell>
          <cell r="F1511">
            <v>50</v>
          </cell>
          <cell r="J1511" t="str">
            <v>GIP</v>
          </cell>
        </row>
        <row r="1512">
          <cell r="A1512" t="str">
            <v>khanhkep</v>
          </cell>
          <cell r="C1512" t="str">
            <v>Khánh lắp chuỗi sứ polymer kép</v>
          </cell>
          <cell r="D1512" t="str">
            <v>cái</v>
          </cell>
          <cell r="F1512">
            <v>50</v>
          </cell>
          <cell r="J1512" t="str">
            <v>khanhkep</v>
          </cell>
        </row>
        <row r="1513">
          <cell r="A1513" t="str">
            <v>X-22K-Đ-C920</v>
          </cell>
          <cell r="C1513" t="str">
            <v>Bộ xà kép L75x75x8 dài 2.2m: X-22K-Đ-C920 lắp trụ đơn</v>
          </cell>
          <cell r="J1513" t="str">
            <v>X-22K-Đ-C920</v>
          </cell>
        </row>
        <row r="1514">
          <cell r="A1514" t="str">
            <v>X-22K-K-C920</v>
          </cell>
          <cell r="C1514" t="str">
            <v>Bộ xà kép L75x75x8 dài 2.2m: X-22K-Đ-C920 lắp trụ ghép</v>
          </cell>
          <cell r="J1514" t="str">
            <v>X-22K-K-C920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4981</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4979</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xr:uid="{00000000-0009-0000-0000-000000000000}">
    <filterColumn colId="2">
      <colorFilter dxfId="187"/>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6" priority="94"/>
  </conditionalFormatting>
  <conditionalFormatting sqref="A1116">
    <cfRule type="duplicateValues" dxfId="185" priority="93"/>
  </conditionalFormatting>
  <conditionalFormatting sqref="A461">
    <cfRule type="duplicateValues" dxfId="184" priority="92"/>
  </conditionalFormatting>
  <conditionalFormatting sqref="A307">
    <cfRule type="duplicateValues" dxfId="183" priority="91"/>
  </conditionalFormatting>
  <conditionalFormatting sqref="A1065">
    <cfRule type="duplicateValues" dxfId="182" priority="90"/>
  </conditionalFormatting>
  <conditionalFormatting sqref="A230">
    <cfRule type="duplicateValues" dxfId="181" priority="89"/>
  </conditionalFormatting>
  <conditionalFormatting sqref="A184">
    <cfRule type="duplicateValues" dxfId="180" priority="88"/>
  </conditionalFormatting>
  <conditionalFormatting sqref="A310">
    <cfRule type="duplicateValues" dxfId="179" priority="87"/>
  </conditionalFormatting>
  <conditionalFormatting sqref="A264">
    <cfRule type="duplicateValues" dxfId="178" priority="86"/>
  </conditionalFormatting>
  <conditionalFormatting sqref="A989">
    <cfRule type="duplicateValues" dxfId="177" priority="85"/>
  </conditionalFormatting>
  <conditionalFormatting sqref="A462">
    <cfRule type="duplicateValues" dxfId="176" priority="84"/>
  </conditionalFormatting>
  <conditionalFormatting sqref="A33">
    <cfRule type="duplicateValues" dxfId="175" priority="83"/>
  </conditionalFormatting>
  <conditionalFormatting sqref="A1450:A1465">
    <cfRule type="duplicateValues" dxfId="174" priority="82"/>
  </conditionalFormatting>
  <conditionalFormatting sqref="A1261">
    <cfRule type="duplicateValues" dxfId="173" priority="80"/>
  </conditionalFormatting>
  <conditionalFormatting sqref="A463">
    <cfRule type="duplicateValues" dxfId="172" priority="79"/>
  </conditionalFormatting>
  <conditionalFormatting sqref="A464">
    <cfRule type="duplicateValues" dxfId="171" priority="78"/>
  </conditionalFormatting>
  <conditionalFormatting sqref="A1349">
    <cfRule type="duplicateValues" dxfId="170" priority="77"/>
  </conditionalFormatting>
  <conditionalFormatting sqref="A1177:A1471 A923:A1015 A2:A60 A404:A456 A395:A396 A1017:A1109 A1111:A1169 A62:A82 A1473:A1503 A458:A921 A139:A194 A370:A389 A196:A367 A1505:A1048576 A84:A137">
    <cfRule type="duplicateValues" dxfId="169" priority="75"/>
  </conditionalFormatting>
  <conditionalFormatting sqref="A922">
    <cfRule type="duplicateValues" dxfId="168" priority="73"/>
  </conditionalFormatting>
  <conditionalFormatting sqref="A922">
    <cfRule type="duplicateValues" dxfId="167" priority="72"/>
  </conditionalFormatting>
  <conditionalFormatting sqref="A397">
    <cfRule type="duplicateValues" dxfId="166" priority="70"/>
  </conditionalFormatting>
  <conditionalFormatting sqref="A397">
    <cfRule type="duplicateValues" dxfId="165" priority="69"/>
  </conditionalFormatting>
  <conditionalFormatting sqref="A390">
    <cfRule type="duplicateValues" dxfId="164" priority="67"/>
  </conditionalFormatting>
  <conditionalFormatting sqref="A390">
    <cfRule type="duplicateValues" dxfId="163" priority="66"/>
  </conditionalFormatting>
  <conditionalFormatting sqref="A1016">
    <cfRule type="duplicateValues" dxfId="162" priority="64"/>
  </conditionalFormatting>
  <conditionalFormatting sqref="A1016">
    <cfRule type="duplicateValues" dxfId="161" priority="63"/>
  </conditionalFormatting>
  <conditionalFormatting sqref="A1110">
    <cfRule type="duplicateValues" dxfId="160" priority="61"/>
  </conditionalFormatting>
  <conditionalFormatting sqref="A1110">
    <cfRule type="duplicateValues" dxfId="159" priority="60"/>
  </conditionalFormatting>
  <conditionalFormatting sqref="A398">
    <cfRule type="duplicateValues" dxfId="158" priority="58"/>
  </conditionalFormatting>
  <conditionalFormatting sqref="A398">
    <cfRule type="duplicateValues" dxfId="157" priority="57"/>
  </conditionalFormatting>
  <conditionalFormatting sqref="A399:A400 A402:A403">
    <cfRule type="duplicateValues" dxfId="156" priority="55"/>
  </conditionalFormatting>
  <conditionalFormatting sqref="A399:A400">
    <cfRule type="duplicateValues" dxfId="155" priority="54"/>
  </conditionalFormatting>
  <conditionalFormatting sqref="A394">
    <cfRule type="duplicateValues" dxfId="154" priority="52"/>
  </conditionalFormatting>
  <conditionalFormatting sqref="A394">
    <cfRule type="duplicateValues" dxfId="153" priority="51"/>
  </conditionalFormatting>
  <conditionalFormatting sqref="A391:A392">
    <cfRule type="duplicateValues" dxfId="152" priority="48"/>
  </conditionalFormatting>
  <conditionalFormatting sqref="A391:A392">
    <cfRule type="duplicateValues" dxfId="151" priority="47"/>
  </conditionalFormatting>
  <conditionalFormatting sqref="A393">
    <cfRule type="duplicateValues" dxfId="150" priority="45"/>
  </conditionalFormatting>
  <conditionalFormatting sqref="A393">
    <cfRule type="duplicateValues" dxfId="149" priority="44"/>
  </conditionalFormatting>
  <conditionalFormatting sqref="A61">
    <cfRule type="duplicateValues" dxfId="148" priority="42"/>
  </conditionalFormatting>
  <conditionalFormatting sqref="A61">
    <cfRule type="duplicateValues" dxfId="147" priority="41"/>
  </conditionalFormatting>
  <conditionalFormatting sqref="A1170">
    <cfRule type="duplicateValues" dxfId="146" priority="39"/>
  </conditionalFormatting>
  <conditionalFormatting sqref="A1170">
    <cfRule type="duplicateValues" dxfId="145" priority="38"/>
  </conditionalFormatting>
  <conditionalFormatting sqref="A1176">
    <cfRule type="duplicateValues" dxfId="144" priority="36"/>
  </conditionalFormatting>
  <conditionalFormatting sqref="A1176">
    <cfRule type="duplicateValues" dxfId="143" priority="35"/>
  </conditionalFormatting>
  <conditionalFormatting sqref="A1171">
    <cfRule type="duplicateValues" dxfId="142" priority="33"/>
  </conditionalFormatting>
  <conditionalFormatting sqref="A1171">
    <cfRule type="duplicateValues" dxfId="141" priority="32"/>
  </conditionalFormatting>
  <conditionalFormatting sqref="A1172:A1175">
    <cfRule type="duplicateValues" dxfId="140" priority="30"/>
  </conditionalFormatting>
  <conditionalFormatting sqref="A1172:A1175">
    <cfRule type="duplicateValues" dxfId="139" priority="29"/>
  </conditionalFormatting>
  <conditionalFormatting sqref="A1472">
    <cfRule type="duplicateValues" dxfId="138" priority="27"/>
  </conditionalFormatting>
  <conditionalFormatting sqref="A1472">
    <cfRule type="duplicateValues" dxfId="137" priority="26"/>
  </conditionalFormatting>
  <conditionalFormatting sqref="A457">
    <cfRule type="duplicateValues" dxfId="136" priority="24"/>
  </conditionalFormatting>
  <conditionalFormatting sqref="A457">
    <cfRule type="duplicateValues" dxfId="135" priority="23"/>
  </conditionalFormatting>
  <conditionalFormatting sqref="A138">
    <cfRule type="duplicateValues" dxfId="134" priority="21"/>
  </conditionalFormatting>
  <conditionalFormatting sqref="A138">
    <cfRule type="duplicateValues" dxfId="133" priority="20"/>
  </conditionalFormatting>
  <conditionalFormatting sqref="A401">
    <cfRule type="duplicateValues" dxfId="132" priority="18"/>
  </conditionalFormatting>
  <conditionalFormatting sqref="A401">
    <cfRule type="duplicateValues" dxfId="131" priority="17"/>
  </conditionalFormatting>
  <conditionalFormatting sqref="A368">
    <cfRule type="duplicateValues" dxfId="130" priority="15"/>
  </conditionalFormatting>
  <conditionalFormatting sqref="A368">
    <cfRule type="duplicateValues" dxfId="129" priority="14"/>
  </conditionalFormatting>
  <conditionalFormatting sqref="A369">
    <cfRule type="duplicateValues" dxfId="128" priority="12"/>
  </conditionalFormatting>
  <conditionalFormatting sqref="A369">
    <cfRule type="duplicateValues" dxfId="127" priority="11"/>
  </conditionalFormatting>
  <conditionalFormatting sqref="A195">
    <cfRule type="duplicateValues" dxfId="126" priority="9"/>
  </conditionalFormatting>
  <conditionalFormatting sqref="A195">
    <cfRule type="duplicateValues" dxfId="125" priority="8"/>
  </conditionalFormatting>
  <conditionalFormatting sqref="A1504">
    <cfRule type="duplicateValues" dxfId="124" priority="6"/>
  </conditionalFormatting>
  <conditionalFormatting sqref="A1504">
    <cfRule type="duplicateValues" dxfId="123" priority="5"/>
  </conditionalFormatting>
  <conditionalFormatting sqref="A83">
    <cfRule type="duplicateValues" dxfId="122" priority="3"/>
  </conditionalFormatting>
  <conditionalFormatting sqref="A83">
    <cfRule type="duplicateValues" dxfId="121"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G1" zoomScale="85" zoomScaleNormal="85" workbookViewId="0">
      <selection activeCell="R2" sqref="R2"/>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21"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09.2">
      <c r="A2" s="1939" t="s">
        <v>5235</v>
      </c>
      <c r="B2" s="1939" t="s">
        <v>5236</v>
      </c>
      <c r="C2" s="1936" t="s">
        <v>4568</v>
      </c>
      <c r="D2" s="1939" t="s">
        <v>5237</v>
      </c>
      <c r="E2" s="1936" t="s">
        <v>4568</v>
      </c>
      <c r="F2" s="1939"/>
      <c r="G2" s="1939" t="s">
        <v>4532</v>
      </c>
      <c r="H2" s="1939" t="s">
        <v>5317</v>
      </c>
      <c r="I2" s="1939" t="s">
        <v>5409</v>
      </c>
      <c r="J2" s="1939" t="s">
        <v>5318</v>
      </c>
      <c r="K2" s="1939"/>
      <c r="L2" s="1939"/>
      <c r="M2" s="1939" t="s">
        <v>5322</v>
      </c>
      <c r="N2" s="1939" t="s">
        <v>5323</v>
      </c>
      <c r="O2" s="1939" t="s">
        <v>5324</v>
      </c>
      <c r="P2" s="1937"/>
      <c r="Q2" s="1937"/>
      <c r="R2" s="1939"/>
      <c r="S2" s="1939"/>
      <c r="T2" s="1936" t="s">
        <v>4568</v>
      </c>
      <c r="U2" s="1940" t="s">
        <v>5407</v>
      </c>
      <c r="V2" s="1940" t="s">
        <v>5408</v>
      </c>
      <c r="W2" s="1936" t="s">
        <v>5153</v>
      </c>
      <c r="X2" s="1940" t="str">
        <f>UPPER(W2)</f>
        <v>XUÂN LỘC</v>
      </c>
      <c r="Y2" s="1939" t="s">
        <v>5383</v>
      </c>
      <c r="Z2" s="1939" t="str">
        <f>UPPER(Y2)</f>
        <v>GÓI THẦU SỐ 06 (XÂY DỰNG): HỆ THỐNG ĐIỆN CHIẾU SÁNG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4824</v>
      </c>
      <c r="Y3" s="1939" t="s">
        <v>4825</v>
      </c>
      <c r="Z3" s="1939" t="str">
        <f>UPPER(Y3)</f>
        <v>ĐƯỜNG DÂY TRUNG THẾ &amp; TBA 1 PHA 25KVA - 12,7/0,23 KV HỘ DUY TRƯỜNG</v>
      </c>
      <c r="AI3" s="1288" t="s">
        <v>4821</v>
      </c>
    </row>
    <row r="4" spans="1:45" s="1012" customFormat="1" ht="62.4">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50" t="s">
        <v>1714</v>
      </c>
      <c r="C4" s="2550" t="s">
        <v>2289</v>
      </c>
      <c r="D4" s="92" t="s">
        <v>2290</v>
      </c>
      <c r="E4" s="92" t="s">
        <v>2291</v>
      </c>
      <c r="F4" s="106">
        <f>pp_NC!GV5</f>
        <v>0</v>
      </c>
      <c r="G4" s="106" t="str">
        <f>'pp3p2m '!ED6</f>
        <v>B</v>
      </c>
      <c r="H4" s="106" t="s">
        <v>1040</v>
      </c>
      <c r="I4" s="106" t="s">
        <v>1040</v>
      </c>
      <c r="J4" s="107"/>
      <c r="K4" s="103"/>
      <c r="L4" s="103"/>
      <c r="M4" s="103"/>
    </row>
    <row r="5" spans="1:13" ht="13.8">
      <c r="A5" s="93" t="s">
        <v>2292</v>
      </c>
      <c r="B5" s="2551"/>
      <c r="C5" s="2551"/>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98" t="s">
        <v>3789</v>
      </c>
      <c r="B4" s="2562" t="s">
        <v>3790</v>
      </c>
      <c r="C4" s="2562" t="s">
        <v>4431</v>
      </c>
      <c r="D4" s="2562" t="s">
        <v>3791</v>
      </c>
      <c r="E4" s="2562" t="s">
        <v>3792</v>
      </c>
      <c r="F4" s="2562" t="s">
        <v>3793</v>
      </c>
      <c r="G4" s="2562" t="s">
        <v>3794</v>
      </c>
      <c r="H4" s="2562" t="s">
        <v>3795</v>
      </c>
      <c r="I4" s="2562" t="s">
        <v>3796</v>
      </c>
      <c r="J4" s="2592" t="s">
        <v>3797</v>
      </c>
      <c r="K4" s="2592" t="s">
        <v>3798</v>
      </c>
      <c r="L4" s="2592" t="s">
        <v>3799</v>
      </c>
      <c r="M4" s="2595"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85" t="s">
        <v>3803</v>
      </c>
      <c r="BR4" s="2586"/>
      <c r="BS4" s="2586"/>
      <c r="BT4" s="2586"/>
      <c r="BU4" s="2586"/>
      <c r="BV4" s="2586"/>
      <c r="BW4" s="2586"/>
      <c r="BX4" s="2586"/>
      <c r="BY4" s="2586"/>
      <c r="BZ4" s="2586"/>
      <c r="CA4" s="2586"/>
      <c r="CB4" s="2587"/>
      <c r="CC4" s="2566" t="s">
        <v>2396</v>
      </c>
      <c r="CD4" s="2566" t="s">
        <v>2399</v>
      </c>
      <c r="CE4" s="2566" t="s">
        <v>2402</v>
      </c>
      <c r="CF4" s="2566" t="s">
        <v>2401</v>
      </c>
      <c r="CG4" s="2566" t="s">
        <v>2403</v>
      </c>
      <c r="CH4" s="2566"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83" t="s">
        <v>3805</v>
      </c>
      <c r="DG4" s="2583" t="s">
        <v>3806</v>
      </c>
      <c r="DH4" s="2556" t="s">
        <v>3807</v>
      </c>
      <c r="DI4" s="2556" t="s">
        <v>3808</v>
      </c>
      <c r="DJ4" s="2556" t="s">
        <v>3809</v>
      </c>
      <c r="DK4" s="2556" t="s">
        <v>3810</v>
      </c>
      <c r="DL4" s="2556" t="s">
        <v>3811</v>
      </c>
      <c r="DM4" s="2556" t="s">
        <v>3812</v>
      </c>
      <c r="DN4" s="2556" t="s">
        <v>3813</v>
      </c>
      <c r="DO4" s="2556" t="s">
        <v>3814</v>
      </c>
      <c r="DP4" s="2556" t="s">
        <v>3815</v>
      </c>
      <c r="DQ4" s="2554" t="s">
        <v>1739</v>
      </c>
      <c r="DR4" s="2556" t="s">
        <v>3816</v>
      </c>
      <c r="DS4" s="2554" t="s">
        <v>4118</v>
      </c>
      <c r="DT4" s="2554" t="s">
        <v>3818</v>
      </c>
      <c r="DU4" s="2554" t="s">
        <v>3819</v>
      </c>
      <c r="DV4" s="2554" t="s">
        <v>3820</v>
      </c>
      <c r="DW4" s="2554" t="s">
        <v>3821</v>
      </c>
      <c r="DX4" s="2554" t="s">
        <v>3822</v>
      </c>
      <c r="DY4" s="2554" t="s">
        <v>3823</v>
      </c>
      <c r="DZ4" s="2554" t="s">
        <v>3824</v>
      </c>
      <c r="EA4" s="2554" t="s">
        <v>3825</v>
      </c>
      <c r="EB4" s="2554" t="s">
        <v>3826</v>
      </c>
      <c r="EC4" s="2554" t="s">
        <v>3827</v>
      </c>
      <c r="ED4" s="2558" t="s">
        <v>790</v>
      </c>
      <c r="EE4" s="2560" t="s">
        <v>1410</v>
      </c>
      <c r="EF4" s="2560" t="s">
        <v>1380</v>
      </c>
      <c r="EG4" s="2564" t="s">
        <v>675</v>
      </c>
      <c r="EH4" s="2564" t="s">
        <v>1904</v>
      </c>
      <c r="EI4" s="2564" t="s">
        <v>1131</v>
      </c>
      <c r="EJ4" s="2564" t="s">
        <v>1927</v>
      </c>
      <c r="EK4" s="2564" t="s">
        <v>394</v>
      </c>
      <c r="EL4" s="2564" t="s">
        <v>1918</v>
      </c>
      <c r="EM4" s="2564" t="s">
        <v>630</v>
      </c>
      <c r="EN4" s="2564" t="s">
        <v>629</v>
      </c>
      <c r="EO4" s="2564" t="s">
        <v>631</v>
      </c>
      <c r="EP4" s="2552" t="s">
        <v>3828</v>
      </c>
      <c r="EQ4" s="2552" t="s">
        <v>3829</v>
      </c>
      <c r="ER4" s="2552" t="s">
        <v>3830</v>
      </c>
      <c r="ES4" s="2552" t="s">
        <v>3831</v>
      </c>
      <c r="ET4" s="2566" t="s">
        <v>3832</v>
      </c>
      <c r="EU4" s="2566" t="s">
        <v>3833</v>
      </c>
      <c r="EV4" s="2566" t="s">
        <v>3834</v>
      </c>
      <c r="EW4" s="2566" t="s">
        <v>3835</v>
      </c>
      <c r="EX4" s="2566" t="s">
        <v>3836</v>
      </c>
      <c r="EY4" s="2566" t="s">
        <v>3837</v>
      </c>
      <c r="EZ4" s="2566" t="s">
        <v>3838</v>
      </c>
      <c r="FA4" s="2566" t="s">
        <v>3839</v>
      </c>
      <c r="FB4" s="2552" t="s">
        <v>3840</v>
      </c>
      <c r="FC4" s="2552" t="s">
        <v>3841</v>
      </c>
      <c r="FD4" s="2552" t="s">
        <v>3842</v>
      </c>
      <c r="FE4" s="2552" t="s">
        <v>3843</v>
      </c>
      <c r="FF4" s="2552" t="s">
        <v>3844</v>
      </c>
      <c r="FG4" s="2552" t="s">
        <v>3845</v>
      </c>
      <c r="FH4" s="2552" t="s">
        <v>3846</v>
      </c>
      <c r="FI4" s="2552" t="s">
        <v>3847</v>
      </c>
      <c r="FJ4" s="2552" t="s">
        <v>3848</v>
      </c>
      <c r="FK4" s="2552" t="s">
        <v>3849</v>
      </c>
      <c r="FL4" s="2552" t="s">
        <v>4359</v>
      </c>
      <c r="FM4" s="2552" t="s">
        <v>3850</v>
      </c>
      <c r="FN4" s="2552" t="s">
        <v>3851</v>
      </c>
      <c r="FO4" s="2552" t="s">
        <v>3852</v>
      </c>
      <c r="FP4" s="2552" t="s">
        <v>3853</v>
      </c>
      <c r="FQ4" s="2552" t="s">
        <v>3854</v>
      </c>
      <c r="FR4" s="2566" t="s">
        <v>3855</v>
      </c>
      <c r="FS4" s="2566" t="s">
        <v>3856</v>
      </c>
      <c r="FT4" s="2566" t="s">
        <v>3857</v>
      </c>
      <c r="FU4" s="2570" t="s">
        <v>3858</v>
      </c>
      <c r="FV4" s="2570" t="s">
        <v>3859</v>
      </c>
      <c r="FW4" s="2570" t="s">
        <v>3860</v>
      </c>
      <c r="FX4" s="2570" t="s">
        <v>3861</v>
      </c>
      <c r="FY4" s="2570" t="s">
        <v>3862</v>
      </c>
      <c r="FZ4" s="2570" t="s">
        <v>3863</v>
      </c>
      <c r="GA4" s="2570" t="s">
        <v>3864</v>
      </c>
      <c r="GB4" s="2570" t="s">
        <v>3865</v>
      </c>
      <c r="GC4" s="2570" t="s">
        <v>3866</v>
      </c>
      <c r="GD4" s="2570" t="s">
        <v>3867</v>
      </c>
      <c r="GE4" s="2570" t="s">
        <v>3868</v>
      </c>
      <c r="GF4" s="2570" t="s">
        <v>3869</v>
      </c>
      <c r="GG4" s="2570" t="s">
        <v>3870</v>
      </c>
      <c r="GH4" s="2572" t="s">
        <v>3871</v>
      </c>
      <c r="GI4" s="2572" t="s">
        <v>3872</v>
      </c>
      <c r="GJ4" s="2580" t="s">
        <v>3873</v>
      </c>
      <c r="GK4" s="2580" t="s">
        <v>3874</v>
      </c>
      <c r="GL4" s="2572" t="s">
        <v>3875</v>
      </c>
      <c r="GM4" s="2580" t="s">
        <v>3876</v>
      </c>
      <c r="GN4" s="2580" t="s">
        <v>3877</v>
      </c>
      <c r="GO4" s="2572" t="s">
        <v>3878</v>
      </c>
      <c r="GP4" s="2572" t="s">
        <v>3879</v>
      </c>
      <c r="GQ4" s="2572" t="s">
        <v>3880</v>
      </c>
      <c r="GR4" s="2570" t="s">
        <v>3881</v>
      </c>
      <c r="GS4" s="2570" t="s">
        <v>3694</v>
      </c>
      <c r="GT4" s="2578" t="s">
        <v>3882</v>
      </c>
      <c r="GU4" s="2576"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99"/>
      <c r="B5" s="2563"/>
      <c r="C5" s="2563"/>
      <c r="D5" s="2563"/>
      <c r="E5" s="2563"/>
      <c r="F5" s="2563"/>
      <c r="G5" s="2563"/>
      <c r="H5" s="2563"/>
      <c r="I5" s="2563"/>
      <c r="J5" s="2593"/>
      <c r="K5" s="2594"/>
      <c r="L5" s="2594"/>
      <c r="M5" s="2584"/>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67"/>
      <c r="CD5" s="2567"/>
      <c r="CE5" s="2567"/>
      <c r="CF5" s="2567"/>
      <c r="CG5" s="2567"/>
      <c r="CH5" s="2567"/>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84"/>
      <c r="DG5" s="2584"/>
      <c r="DH5" s="2557"/>
      <c r="DI5" s="2557"/>
      <c r="DJ5" s="2557"/>
      <c r="DK5" s="2557"/>
      <c r="DL5" s="2557"/>
      <c r="DM5" s="2557"/>
      <c r="DN5" s="2557"/>
      <c r="DO5" s="2557"/>
      <c r="DP5" s="2557"/>
      <c r="DQ5" s="2555"/>
      <c r="DR5" s="2557"/>
      <c r="DS5" s="2555"/>
      <c r="DT5" s="2555"/>
      <c r="DU5" s="2555"/>
      <c r="DV5" s="2555"/>
      <c r="DW5" s="2555"/>
      <c r="DX5" s="2555"/>
      <c r="DY5" s="2555"/>
      <c r="DZ5" s="2555"/>
      <c r="EA5" s="2555"/>
      <c r="EB5" s="2555"/>
      <c r="EC5" s="2555"/>
      <c r="ED5" s="2559"/>
      <c r="EE5" s="2561"/>
      <c r="EF5" s="2561"/>
      <c r="EG5" s="2565"/>
      <c r="EH5" s="2565"/>
      <c r="EI5" s="2565"/>
      <c r="EJ5" s="2565"/>
      <c r="EK5" s="2565"/>
      <c r="EL5" s="2565"/>
      <c r="EM5" s="2565"/>
      <c r="EN5" s="2565"/>
      <c r="EO5" s="2565"/>
      <c r="EP5" s="2553"/>
      <c r="EQ5" s="2553"/>
      <c r="ER5" s="2553"/>
      <c r="ES5" s="2553"/>
      <c r="ET5" s="2567"/>
      <c r="EU5" s="2567"/>
      <c r="EV5" s="2567"/>
      <c r="EW5" s="2567"/>
      <c r="EX5" s="2567"/>
      <c r="EY5" s="2567"/>
      <c r="EZ5" s="2567"/>
      <c r="FA5" s="2567"/>
      <c r="FB5" s="2553"/>
      <c r="FC5" s="2553"/>
      <c r="FD5" s="2553"/>
      <c r="FE5" s="2553"/>
      <c r="FF5" s="2553"/>
      <c r="FG5" s="2553"/>
      <c r="FH5" s="2553"/>
      <c r="FI5" s="2553"/>
      <c r="FJ5" s="2553"/>
      <c r="FK5" s="2553"/>
      <c r="FL5" s="2553"/>
      <c r="FM5" s="2553"/>
      <c r="FN5" s="2553"/>
      <c r="FO5" s="2553"/>
      <c r="FP5" s="2553"/>
      <c r="FQ5" s="2553"/>
      <c r="FR5" s="2567"/>
      <c r="FS5" s="2567"/>
      <c r="FT5" s="2567"/>
      <c r="FU5" s="2571"/>
      <c r="FV5" s="2571"/>
      <c r="FW5" s="2571"/>
      <c r="FX5" s="2571"/>
      <c r="FY5" s="2571"/>
      <c r="FZ5" s="2571"/>
      <c r="GA5" s="2571"/>
      <c r="GB5" s="2571"/>
      <c r="GC5" s="2571"/>
      <c r="GD5" s="2571"/>
      <c r="GE5" s="2571"/>
      <c r="GF5" s="2571"/>
      <c r="GG5" s="2571"/>
      <c r="GH5" s="2573"/>
      <c r="GI5" s="2573"/>
      <c r="GJ5" s="2581"/>
      <c r="GK5" s="2581"/>
      <c r="GL5" s="2573"/>
      <c r="GM5" s="2581"/>
      <c r="GN5" s="2581"/>
      <c r="GO5" s="2573"/>
      <c r="GP5" s="2573"/>
      <c r="GQ5" s="2573"/>
      <c r="GR5" s="2571"/>
      <c r="GS5" s="2571"/>
      <c r="GT5" s="2579"/>
      <c r="GU5" s="2577"/>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88"/>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74"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89"/>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75"/>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90"/>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68"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91"/>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69"/>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96" t="s">
        <v>2603</v>
      </c>
      <c r="B184" s="2597"/>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82">
        <f>1.02*D186</f>
        <v>0</v>
      </c>
      <c r="W186" s="2582"/>
      <c r="X186" s="2582"/>
      <c r="Y186" s="2582"/>
      <c r="Z186" s="2582"/>
      <c r="AA186" s="2582"/>
      <c r="AB186" s="2582"/>
      <c r="AC186" s="2582"/>
      <c r="AD186" s="2582"/>
      <c r="AE186" s="2582"/>
      <c r="AF186" s="2582"/>
      <c r="AG186" s="2582"/>
      <c r="AH186" s="2582"/>
      <c r="AI186" s="2582"/>
      <c r="AJ186" s="2582"/>
      <c r="AK186" s="2582"/>
      <c r="AL186" s="2582"/>
      <c r="AM186" s="2582"/>
      <c r="AN186" s="2582"/>
      <c r="AO186" s="2582"/>
      <c r="AP186" s="2582"/>
      <c r="AQ186" s="2582"/>
      <c r="AR186" s="2582"/>
      <c r="AS186" s="2582"/>
      <c r="AT186" s="2582"/>
      <c r="AU186" s="2582"/>
      <c r="AV186" s="2582"/>
      <c r="AW186" s="2582"/>
      <c r="AX186" s="2582"/>
      <c r="AY186" s="2582"/>
      <c r="AZ186" s="2582"/>
      <c r="BA186" s="2582"/>
      <c r="BB186" s="2582"/>
      <c r="BC186" s="2582"/>
      <c r="BD186" s="2582"/>
      <c r="BE186" s="2582"/>
      <c r="BF186" s="2582"/>
      <c r="BG186" s="2582"/>
      <c r="BH186" s="2582"/>
      <c r="BI186" s="2582"/>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82">
        <f>1.02*D187</f>
        <v>0</v>
      </c>
      <c r="W187" s="2582"/>
      <c r="X187" s="2582"/>
      <c r="Y187" s="2582"/>
      <c r="Z187" s="2582"/>
      <c r="AA187" s="2582"/>
      <c r="AB187" s="2582"/>
      <c r="AC187" s="2582"/>
      <c r="AD187" s="2582"/>
      <c r="AE187" s="2582"/>
      <c r="AF187" s="2582"/>
      <c r="AG187" s="2582"/>
      <c r="AH187" s="2582"/>
      <c r="AI187" s="2582"/>
      <c r="AJ187" s="2582"/>
      <c r="AK187" s="2582"/>
      <c r="AL187" s="2582"/>
      <c r="AM187" s="2582"/>
      <c r="AN187" s="2582"/>
      <c r="AO187" s="2582"/>
      <c r="AP187" s="2582"/>
      <c r="AQ187" s="2582"/>
      <c r="AR187" s="2582"/>
      <c r="AS187" s="2582"/>
      <c r="AT187" s="2582"/>
      <c r="AU187" s="2582"/>
      <c r="AV187" s="2582"/>
      <c r="AW187" s="2582"/>
      <c r="AX187" s="2582"/>
      <c r="AY187" s="2582"/>
      <c r="AZ187" s="2582"/>
      <c r="BA187" s="2582"/>
      <c r="BB187" s="2582"/>
      <c r="BC187" s="2582"/>
      <c r="BD187" s="2582"/>
      <c r="BE187" s="2582"/>
      <c r="BF187" s="2582"/>
      <c r="BG187" s="2582"/>
      <c r="BH187" s="2582"/>
      <c r="BI187" s="2582"/>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82">
        <f>1.02*D188</f>
        <v>0</v>
      </c>
      <c r="W188" s="2582"/>
      <c r="X188" s="2582"/>
      <c r="Y188" s="2582"/>
      <c r="Z188" s="2582"/>
      <c r="AA188" s="2582"/>
      <c r="AB188" s="2582"/>
      <c r="AC188" s="2582"/>
      <c r="AD188" s="2582"/>
      <c r="AE188" s="2582"/>
      <c r="AF188" s="2582"/>
      <c r="AG188" s="2582"/>
      <c r="AH188" s="2582"/>
      <c r="AI188" s="2582"/>
      <c r="AJ188" s="2582"/>
      <c r="AK188" s="2582"/>
      <c r="AL188" s="2582"/>
      <c r="AM188" s="2582"/>
      <c r="AN188" s="2582"/>
      <c r="AO188" s="2582"/>
      <c r="AP188" s="2582"/>
      <c r="AQ188" s="2582"/>
      <c r="AR188" s="2582"/>
      <c r="AS188" s="2582"/>
      <c r="AT188" s="2582"/>
      <c r="AU188" s="2582"/>
      <c r="AV188" s="2582"/>
      <c r="AW188" s="2582"/>
      <c r="AX188" s="2582"/>
      <c r="AY188" s="2582"/>
      <c r="AZ188" s="2582"/>
      <c r="BA188" s="2582"/>
      <c r="BB188" s="2582"/>
      <c r="BC188" s="2582"/>
      <c r="BD188" s="2582"/>
      <c r="BE188" s="2582"/>
      <c r="BF188" s="2582"/>
      <c r="BG188" s="2582"/>
      <c r="BH188" s="2582"/>
      <c r="BI188" s="2582"/>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615" t="e">
        <f>#REF!&amp;", "&amp;#REF!</f>
        <v>#REF!</v>
      </c>
      <c r="B4" s="2615"/>
      <c r="C4" s="2615"/>
      <c r="D4" s="2615"/>
      <c r="E4" s="2615"/>
      <c r="F4" s="2615"/>
      <c r="G4" s="2615"/>
      <c r="H4" s="2615"/>
      <c r="I4" s="2615"/>
      <c r="J4" s="2615"/>
      <c r="K4" s="2615"/>
      <c r="L4" s="2615"/>
      <c r="M4" s="2615"/>
      <c r="N4" s="2615"/>
      <c r="O4" s="2615"/>
      <c r="P4" s="2615"/>
      <c r="Q4" s="2615"/>
      <c r="R4" s="2615"/>
      <c r="S4" s="2615"/>
      <c r="T4" s="2615"/>
      <c r="U4" s="2615"/>
      <c r="V4" s="2615"/>
      <c r="W4" s="2615"/>
      <c r="X4" s="2615"/>
      <c r="Y4" s="2615"/>
      <c r="Z4" s="2615"/>
      <c r="AA4" s="2615"/>
      <c r="AB4" s="2615"/>
      <c r="AC4" s="2615"/>
      <c r="AD4" s="2615"/>
      <c r="AE4" s="2615"/>
      <c r="AF4" s="2615"/>
      <c r="AG4" s="2615"/>
      <c r="AH4" s="2615"/>
      <c r="AI4" s="2615"/>
      <c r="AJ4" s="2615"/>
      <c r="AK4" s="2615"/>
      <c r="AL4" s="2615"/>
      <c r="AM4" s="2615"/>
      <c r="AN4" s="2615"/>
      <c r="AO4" s="2615"/>
      <c r="AP4" s="2615"/>
      <c r="AQ4" s="2615"/>
      <c r="AR4" s="2615"/>
      <c r="AS4" s="2615"/>
      <c r="AT4" s="2615"/>
      <c r="AU4" s="2615"/>
      <c r="AV4" s="2615"/>
      <c r="AW4" s="2615"/>
      <c r="AX4" s="2615"/>
      <c r="AY4" s="2615"/>
      <c r="AZ4" s="2615"/>
      <c r="BA4" s="2615"/>
      <c r="BB4" s="2615"/>
      <c r="BC4" s="2615"/>
      <c r="BD4" s="2615"/>
      <c r="BE4" s="2615"/>
      <c r="BF4" s="2615"/>
      <c r="BG4" s="2615"/>
      <c r="BH4" s="2615"/>
      <c r="BI4" s="2615"/>
      <c r="BJ4" s="2615"/>
      <c r="BK4" s="2615"/>
      <c r="BL4" s="2615"/>
      <c r="BM4" s="2615"/>
      <c r="BN4" s="2615"/>
      <c r="BO4" s="2615"/>
      <c r="BP4" s="2615"/>
      <c r="BQ4" s="2615"/>
      <c r="BR4" s="2615"/>
      <c r="BS4" s="2615"/>
      <c r="BT4" s="2615"/>
      <c r="BU4" s="2615"/>
      <c r="BV4" s="2615"/>
      <c r="BW4" s="2615"/>
      <c r="BX4" s="2615"/>
      <c r="BY4" s="2615"/>
      <c r="BZ4" s="2615"/>
      <c r="CA4" s="2615"/>
      <c r="CB4" s="2615"/>
      <c r="CC4" s="2615"/>
      <c r="CD4" s="2615"/>
      <c r="CE4" s="2615"/>
      <c r="CF4" s="2615"/>
      <c r="CG4" s="2615"/>
      <c r="CH4" s="2615"/>
      <c r="CI4" s="2615"/>
      <c r="CJ4" s="2615"/>
      <c r="CK4" s="2615"/>
      <c r="CL4" s="2615"/>
      <c r="CM4" s="2615"/>
      <c r="CN4" s="2615"/>
      <c r="CO4" s="2615"/>
      <c r="CP4" s="2615"/>
      <c r="CQ4" s="2615"/>
      <c r="CR4" s="2615"/>
      <c r="CS4" s="2615"/>
      <c r="CT4" s="2615"/>
      <c r="CU4" s="2615"/>
      <c r="CV4" s="2615"/>
      <c r="CW4" s="2615"/>
      <c r="CX4" s="2615"/>
      <c r="CY4" s="2615"/>
      <c r="CZ4" s="2615"/>
      <c r="DA4" s="2615"/>
      <c r="DB4" s="2615"/>
      <c r="DC4" s="2615"/>
      <c r="DD4" s="2615"/>
      <c r="DE4" s="2615"/>
      <c r="DF4" s="2615"/>
      <c r="DG4" s="2615"/>
      <c r="DH4" s="2615"/>
      <c r="DI4" s="2615"/>
      <c r="DJ4" s="2615"/>
      <c r="DK4" s="2615"/>
      <c r="DL4" s="2615"/>
      <c r="DM4" s="2615"/>
      <c r="DN4" s="2615"/>
      <c r="DO4" s="2615"/>
      <c r="DP4" s="2615"/>
      <c r="DQ4" s="2615"/>
      <c r="DR4" s="2615"/>
      <c r="DS4" s="2615"/>
      <c r="DT4" s="2615"/>
      <c r="DU4" s="2615"/>
      <c r="DV4" s="2615"/>
      <c r="DW4" s="2615"/>
      <c r="DX4" s="2615"/>
      <c r="DY4" s="2615"/>
      <c r="DZ4" s="2615"/>
      <c r="EA4" s="2615"/>
      <c r="EB4" s="2615"/>
      <c r="EC4" s="2615"/>
    </row>
    <row r="5" spans="1:153" ht="34.5" customHeight="1" thickTop="1" thickBot="1">
      <c r="A5" s="2619" t="s">
        <v>3789</v>
      </c>
      <c r="B5" s="2621" t="s">
        <v>3790</v>
      </c>
      <c r="C5" s="2617" t="s">
        <v>3900</v>
      </c>
      <c r="D5" s="2617" t="s">
        <v>3901</v>
      </c>
      <c r="E5" s="2617" t="s">
        <v>3797</v>
      </c>
      <c r="F5" s="2609" t="s">
        <v>3798</v>
      </c>
      <c r="G5" s="2609" t="s">
        <v>3799</v>
      </c>
      <c r="H5" s="2609" t="s">
        <v>3800</v>
      </c>
      <c r="I5" s="2623" t="s">
        <v>2285</v>
      </c>
      <c r="J5" s="2624"/>
      <c r="K5" s="2625"/>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602" t="s">
        <v>2400</v>
      </c>
      <c r="BP5" s="2602" t="s">
        <v>2403</v>
      </c>
      <c r="BQ5" s="2602" t="s">
        <v>2403</v>
      </c>
      <c r="BR5" s="2602"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608" t="s">
        <v>3907</v>
      </c>
      <c r="CO5" s="2608" t="s">
        <v>3908</v>
      </c>
      <c r="CP5" s="2608" t="s">
        <v>3909</v>
      </c>
      <c r="CQ5" s="2604" t="str">
        <f>"Chuoãi "&amp;EF6&amp;" laép vaøo xaø  CÑX "&amp;EF6 &amp; "-X"</f>
        <v>Chuoãi Polymer laép vaøo xaø  CÑX Polymer-X</v>
      </c>
      <c r="CR5" s="2613" t="s">
        <v>3809</v>
      </c>
      <c r="CS5" s="2611" t="s">
        <v>3910</v>
      </c>
      <c r="CT5" s="2611" t="s">
        <v>3911</v>
      </c>
      <c r="CU5" s="2608" t="s">
        <v>3810</v>
      </c>
      <c r="CV5" s="2608" t="s">
        <v>3811</v>
      </c>
      <c r="CW5" s="2608" t="s">
        <v>3812</v>
      </c>
      <c r="CX5" s="2608" t="s">
        <v>3813</v>
      </c>
      <c r="CY5" s="2606" t="s">
        <v>3912</v>
      </c>
      <c r="CZ5" s="2606" t="s">
        <v>3913</v>
      </c>
      <c r="DA5" s="2606" t="s">
        <v>3914</v>
      </c>
      <c r="DB5" s="2611" t="s">
        <v>3915</v>
      </c>
      <c r="DC5" s="2606" t="s">
        <v>3916</v>
      </c>
      <c r="DD5" s="2611" t="s">
        <v>3820</v>
      </c>
      <c r="DE5" s="2606" t="s">
        <v>3917</v>
      </c>
      <c r="DF5" s="2602" t="s">
        <v>3821</v>
      </c>
      <c r="DG5" s="2602" t="s">
        <v>3822</v>
      </c>
      <c r="DH5" s="2602" t="s">
        <v>3823</v>
      </c>
      <c r="DI5" s="2602" t="s">
        <v>3824</v>
      </c>
      <c r="DJ5" s="2602" t="s">
        <v>3825</v>
      </c>
      <c r="DK5" s="2602" t="s">
        <v>3827</v>
      </c>
      <c r="DL5" s="2602" t="s">
        <v>3827</v>
      </c>
      <c r="DM5" s="2602" t="s">
        <v>790</v>
      </c>
      <c r="DN5" s="2602" t="s">
        <v>675</v>
      </c>
      <c r="DO5" s="2602" t="s">
        <v>1904</v>
      </c>
      <c r="DP5" s="2602" t="s">
        <v>1131</v>
      </c>
      <c r="DQ5" s="2602" t="s">
        <v>1927</v>
      </c>
      <c r="DR5" s="2602" t="s">
        <v>394</v>
      </c>
      <c r="DS5" s="2602" t="s">
        <v>1918</v>
      </c>
      <c r="DT5" s="2602" t="s">
        <v>1195</v>
      </c>
      <c r="DU5" s="2602" t="s">
        <v>1196</v>
      </c>
      <c r="DV5" s="428"/>
      <c r="DW5" s="428"/>
      <c r="DX5" s="428"/>
      <c r="DY5" s="428"/>
      <c r="DZ5" s="428"/>
      <c r="EA5" s="408"/>
      <c r="EB5" s="2611" t="s">
        <v>3918</v>
      </c>
      <c r="EC5" s="2600" t="s">
        <v>2610</v>
      </c>
    </row>
    <row r="6" spans="1:153" s="434" customFormat="1" ht="99.75" customHeight="1" thickTop="1">
      <c r="A6" s="2620"/>
      <c r="B6" s="2622"/>
      <c r="C6" s="2618"/>
      <c r="D6" s="2618"/>
      <c r="E6" s="2618"/>
      <c r="F6" s="2610"/>
      <c r="G6" s="2610"/>
      <c r="H6" s="2610"/>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26"/>
      <c r="BP6" s="2626"/>
      <c r="BQ6" s="2626"/>
      <c r="BR6" s="2626"/>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605"/>
      <c r="CO6" s="2605"/>
      <c r="CP6" s="2605"/>
      <c r="CQ6" s="2605"/>
      <c r="CR6" s="2614"/>
      <c r="CS6" s="2612"/>
      <c r="CT6" s="2612"/>
      <c r="CU6" s="2605"/>
      <c r="CV6" s="2605"/>
      <c r="CW6" s="2605"/>
      <c r="CX6" s="2605"/>
      <c r="CY6" s="2607"/>
      <c r="CZ6" s="2607"/>
      <c r="DA6" s="2607"/>
      <c r="DB6" s="2612"/>
      <c r="DC6" s="2607"/>
      <c r="DD6" s="2612"/>
      <c r="DE6" s="2607"/>
      <c r="DF6" s="2603"/>
      <c r="DG6" s="2603"/>
      <c r="DH6" s="2603"/>
      <c r="DI6" s="2603"/>
      <c r="DJ6" s="2603"/>
      <c r="DK6" s="2603"/>
      <c r="DL6" s="2603"/>
      <c r="DM6" s="2603"/>
      <c r="DN6" s="2603"/>
      <c r="DO6" s="2603"/>
      <c r="DP6" s="2603"/>
      <c r="DQ6" s="2603"/>
      <c r="DR6" s="2603"/>
      <c r="DS6" s="2603"/>
      <c r="DT6" s="2603"/>
      <c r="DU6" s="2603"/>
      <c r="DV6" s="411" t="s">
        <v>3921</v>
      </c>
      <c r="DW6" s="411" t="s">
        <v>3922</v>
      </c>
      <c r="DX6" s="411" t="s">
        <v>3923</v>
      </c>
      <c r="DY6" s="411" t="s">
        <v>3924</v>
      </c>
      <c r="DZ6" s="411" t="s">
        <v>3925</v>
      </c>
      <c r="EA6" s="408" t="s">
        <v>3882</v>
      </c>
      <c r="EB6" s="2612"/>
      <c r="EC6" s="2601"/>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616" t="s">
        <v>1641</v>
      </c>
      <c r="B99" s="2616"/>
      <c r="C99" s="2616"/>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27" t="str">
        <f>chitiet!E7</f>
        <v>Công trình: Gói Thầu Số 06 (Xây Dựng): Hệ thống điện chiếu sáng - Thuộc dự án: Đường Nguyễn Thị Minh Khai, Huyện Xuân Lộc</v>
      </c>
      <c r="B6" s="2627"/>
      <c r="C6" s="2627"/>
      <c r="D6" s="2627"/>
      <c r="E6" s="2627"/>
      <c r="F6" s="2627"/>
      <c r="G6" s="2627"/>
      <c r="H6" s="2627"/>
      <c r="I6" s="2627"/>
      <c r="J6" s="2627"/>
      <c r="K6" s="2627"/>
      <c r="L6" s="2627"/>
      <c r="M6" s="2627"/>
      <c r="N6" s="2627"/>
      <c r="O6" s="2627"/>
      <c r="P6" s="2627"/>
      <c r="Q6" s="2627"/>
      <c r="R6" s="2627"/>
      <c r="S6" s="2627"/>
      <c r="T6" s="2627"/>
      <c r="U6" s="2627"/>
      <c r="V6" s="2627"/>
      <c r="W6" s="2627"/>
      <c r="X6" s="2627"/>
      <c r="Y6" s="2627"/>
      <c r="Z6" s="2627"/>
      <c r="AA6" s="2627"/>
      <c r="AB6" s="2627"/>
      <c r="AC6" s="2627"/>
      <c r="AD6" s="2627"/>
      <c r="AE6" s="2627"/>
      <c r="AF6" s="2627"/>
      <c r="AG6" s="2627"/>
      <c r="AH6" s="2627"/>
      <c r="AI6" s="2627"/>
      <c r="AJ6" s="2627"/>
      <c r="AK6" s="2627"/>
      <c r="AL6" s="2627"/>
      <c r="AM6" s="2627"/>
      <c r="AN6" s="2627"/>
      <c r="AO6" s="2627"/>
      <c r="AP6" s="2627"/>
      <c r="AQ6" s="2627"/>
      <c r="AR6" s="2627"/>
      <c r="AS6" s="2627"/>
      <c r="AT6" s="2627"/>
      <c r="AU6" s="2627"/>
      <c r="AV6" s="2627"/>
      <c r="AW6" s="2627"/>
      <c r="AX6" s="2627"/>
      <c r="AY6" s="2627"/>
      <c r="AZ6" s="2627"/>
      <c r="BA6" s="2627"/>
      <c r="BB6" s="2627"/>
      <c r="BC6" s="2627"/>
      <c r="BD6" s="2627"/>
      <c r="BE6" s="2627"/>
      <c r="BF6" s="2627"/>
      <c r="BG6" s="2627"/>
      <c r="BH6" s="2627"/>
      <c r="BI6" s="2627"/>
      <c r="BJ6" s="2627"/>
      <c r="BK6" s="2627"/>
      <c r="BL6" s="2627"/>
      <c r="BM6" s="2627"/>
      <c r="BN6" s="2627"/>
      <c r="BO6" s="2627"/>
      <c r="BP6" s="2627"/>
      <c r="BQ6" s="2627"/>
      <c r="BR6" s="2627"/>
      <c r="BS6" s="2627"/>
      <c r="BT6" s="2627"/>
      <c r="BU6" s="2627"/>
      <c r="BV6" s="2627"/>
      <c r="BW6" s="2627"/>
      <c r="BX6" s="2627"/>
      <c r="BY6" s="2627"/>
      <c r="BZ6" s="2627"/>
      <c r="CA6" s="2627"/>
      <c r="CB6" s="2627"/>
      <c r="CC6" s="2627"/>
      <c r="CD6" s="2627"/>
      <c r="CE6" s="2627"/>
      <c r="CF6" s="2627"/>
      <c r="CG6" s="2627"/>
      <c r="CH6" s="2627"/>
      <c r="CI6" s="2627"/>
      <c r="CJ6" s="2627"/>
      <c r="CK6" s="2627"/>
      <c r="CL6" s="2627"/>
      <c r="CM6" s="2627"/>
      <c r="CN6" s="2627"/>
      <c r="CO6" s="2627"/>
      <c r="CP6" s="2627"/>
      <c r="CQ6" s="2627"/>
      <c r="CR6" s="2627"/>
      <c r="CS6" s="2627"/>
      <c r="CT6" s="2627"/>
      <c r="CU6" s="2627"/>
      <c r="CV6" s="2627"/>
      <c r="CW6" s="2627"/>
      <c r="CX6" s="2627"/>
    </row>
    <row r="7" spans="1:262" s="1630" customFormat="1" ht="31.2" customHeight="1" thickBot="1">
      <c r="A7" s="2627" t="str">
        <f>chitiet!E8</f>
        <v>Địa điểm: Huyện Xuân Lộc - Tỉnh Đồng Nai</v>
      </c>
      <c r="B7" s="2627"/>
      <c r="C7" s="2615"/>
      <c r="D7" s="2627"/>
      <c r="E7" s="2615"/>
      <c r="F7" s="2615"/>
      <c r="G7" s="2615"/>
      <c r="H7" s="2627"/>
      <c r="I7" s="2615"/>
      <c r="J7" s="2627"/>
      <c r="K7" s="2615"/>
      <c r="L7" s="2627"/>
      <c r="M7" s="2627"/>
      <c r="N7" s="2615"/>
      <c r="O7" s="2615"/>
      <c r="P7" s="2615"/>
      <c r="Q7" s="2615"/>
      <c r="R7" s="2615"/>
      <c r="S7" s="2627"/>
      <c r="T7" s="2615"/>
      <c r="U7" s="2615"/>
      <c r="V7" s="2615"/>
      <c r="W7" s="2627"/>
      <c r="X7" s="2615"/>
      <c r="Y7" s="2615"/>
      <c r="Z7" s="2615"/>
      <c r="AA7" s="2615"/>
      <c r="AB7" s="2615"/>
      <c r="AC7" s="2615"/>
      <c r="AD7" s="2615"/>
      <c r="AE7" s="2615"/>
      <c r="AF7" s="2615"/>
      <c r="AG7" s="2615"/>
      <c r="AH7" s="2615"/>
      <c r="AI7" s="2615"/>
      <c r="AJ7" s="2615"/>
      <c r="AK7" s="2615"/>
      <c r="AL7" s="2615"/>
      <c r="AM7" s="2615"/>
      <c r="AN7" s="2627"/>
      <c r="AO7" s="2627"/>
      <c r="AP7" s="2615"/>
      <c r="AQ7" s="2615"/>
      <c r="AR7" s="2615"/>
      <c r="AS7" s="2615"/>
      <c r="AT7" s="2615"/>
      <c r="AU7" s="2615"/>
      <c r="AV7" s="2615"/>
      <c r="AW7" s="2627"/>
      <c r="AX7" s="2627"/>
      <c r="AY7" s="2615"/>
      <c r="AZ7" s="2615"/>
      <c r="BA7" s="2615"/>
      <c r="BB7" s="2615"/>
      <c r="BC7" s="2615"/>
      <c r="BD7" s="2627"/>
      <c r="BE7" s="2615"/>
      <c r="BF7" s="2615"/>
      <c r="BG7" s="2615"/>
      <c r="BH7" s="2615"/>
      <c r="BI7" s="2615"/>
      <c r="BJ7" s="2615"/>
      <c r="BK7" s="2615"/>
      <c r="BL7" s="2615"/>
      <c r="BM7" s="2627"/>
      <c r="BN7" s="2615"/>
      <c r="BO7" s="2627"/>
      <c r="BP7" s="2627"/>
      <c r="BQ7" s="2615"/>
      <c r="BR7" s="2615"/>
      <c r="BS7" s="2615"/>
      <c r="BT7" s="2627"/>
      <c r="BU7" s="2627"/>
      <c r="BV7" s="2627"/>
      <c r="BW7" s="2627"/>
      <c r="BX7" s="2627"/>
      <c r="BY7" s="2615"/>
      <c r="BZ7" s="2627"/>
      <c r="CA7" s="2627"/>
      <c r="CB7" s="2627"/>
      <c r="CC7" s="2627"/>
      <c r="CD7" s="2615"/>
      <c r="CE7" s="2615"/>
      <c r="CF7" s="2615"/>
      <c r="CG7" s="2615"/>
      <c r="CH7" s="2615"/>
      <c r="CI7" s="2615"/>
      <c r="CJ7" s="2615"/>
      <c r="CK7" s="2615"/>
      <c r="CL7" s="2615"/>
      <c r="CM7" s="2615"/>
      <c r="CN7" s="2615"/>
      <c r="CO7" s="2615"/>
      <c r="CP7" s="2615"/>
      <c r="CQ7" s="2615"/>
      <c r="CR7" s="2627"/>
      <c r="CS7" s="2627"/>
      <c r="CT7" s="2627"/>
      <c r="CU7" s="2627"/>
      <c r="CV7" s="2627"/>
      <c r="CW7" s="2627"/>
      <c r="CX7" s="2627"/>
    </row>
    <row r="8" spans="1:262" s="543" customFormat="1" ht="29.4" customHeight="1" thickTop="1">
      <c r="A8" s="2628" t="s">
        <v>3789</v>
      </c>
      <c r="B8" s="2628" t="s">
        <v>3790</v>
      </c>
      <c r="C8" s="2659" t="s">
        <v>3929</v>
      </c>
      <c r="D8" s="2628" t="s">
        <v>3930</v>
      </c>
      <c r="E8" s="2661" t="s">
        <v>3797</v>
      </c>
      <c r="F8" s="2636" t="s">
        <v>3798</v>
      </c>
      <c r="G8" s="2662" t="s">
        <v>3931</v>
      </c>
      <c r="H8" s="2628" t="s">
        <v>3800</v>
      </c>
      <c r="I8" s="2649" t="s">
        <v>2285</v>
      </c>
      <c r="J8" s="2650"/>
      <c r="K8" s="2649"/>
      <c r="L8" s="2650"/>
      <c r="M8" s="2651"/>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38" t="s">
        <v>2399</v>
      </c>
      <c r="BD8" s="2628" t="s">
        <v>2401</v>
      </c>
      <c r="BE8" s="2643" t="s">
        <v>2403</v>
      </c>
      <c r="BF8" s="525"/>
      <c r="BG8" s="542"/>
      <c r="BH8" s="542"/>
      <c r="BI8" s="542"/>
      <c r="BJ8" s="525" t="s">
        <v>3804</v>
      </c>
      <c r="BK8" s="542"/>
      <c r="BL8" s="579"/>
      <c r="BM8" s="2655" t="s">
        <v>4571</v>
      </c>
      <c r="BN8" s="2146"/>
      <c r="BO8" s="2645" t="s">
        <v>3805</v>
      </c>
      <c r="BP8" s="2645" t="s">
        <v>3806</v>
      </c>
      <c r="BQ8" s="2653" t="s">
        <v>3933</v>
      </c>
      <c r="BR8" s="2647" t="s">
        <v>3934</v>
      </c>
      <c r="BS8" s="2652" t="s">
        <v>3909</v>
      </c>
      <c r="BT8" s="2630" t="s">
        <v>3935</v>
      </c>
      <c r="BU8" s="2628" t="s">
        <v>3936</v>
      </c>
      <c r="BV8" s="2632" t="s">
        <v>3937</v>
      </c>
      <c r="BW8" s="2630" t="s">
        <v>3938</v>
      </c>
      <c r="BX8" s="2628" t="s">
        <v>3810</v>
      </c>
      <c r="BY8" s="2641" t="s">
        <v>3812</v>
      </c>
      <c r="BZ8" s="2628" t="s">
        <v>3939</v>
      </c>
      <c r="CA8" s="2628" t="s">
        <v>4827</v>
      </c>
      <c r="CB8" s="2628" t="s">
        <v>3815</v>
      </c>
      <c r="CC8" s="2628" t="s">
        <v>2892</v>
      </c>
      <c r="CD8" s="2643" t="s">
        <v>2893</v>
      </c>
      <c r="CE8" s="2636" t="s">
        <v>2894</v>
      </c>
      <c r="CF8" s="2636" t="s">
        <v>2895</v>
      </c>
      <c r="CG8" s="2636" t="s">
        <v>2896</v>
      </c>
      <c r="CH8" s="2636" t="s">
        <v>2897</v>
      </c>
      <c r="CI8" s="2636" t="s">
        <v>2898</v>
      </c>
      <c r="CJ8" s="2636" t="s">
        <v>3822</v>
      </c>
      <c r="CK8" s="2636" t="s">
        <v>3823</v>
      </c>
      <c r="CL8" s="2636" t="s">
        <v>3824</v>
      </c>
      <c r="CM8" s="2636" t="s">
        <v>3825</v>
      </c>
      <c r="CN8" s="2636" t="s">
        <v>3826</v>
      </c>
      <c r="CO8" s="2636" t="s">
        <v>3827</v>
      </c>
      <c r="CP8" s="2636" t="s">
        <v>4774</v>
      </c>
      <c r="CQ8" s="2638" t="s">
        <v>3940</v>
      </c>
      <c r="CR8" s="2628" t="s">
        <v>421</v>
      </c>
      <c r="CS8" s="2632" t="s">
        <v>4779</v>
      </c>
      <c r="CT8" s="2628" t="s">
        <v>368</v>
      </c>
      <c r="CU8" s="2628" t="s">
        <v>369</v>
      </c>
      <c r="CV8" s="2630" t="s">
        <v>4777</v>
      </c>
      <c r="CW8" s="2630" t="s">
        <v>3941</v>
      </c>
      <c r="CX8" s="2634" t="s">
        <v>2610</v>
      </c>
    </row>
    <row r="9" spans="1:262" s="543" customFormat="1" ht="117" customHeight="1">
      <c r="A9" s="2628"/>
      <c r="B9" s="2628"/>
      <c r="C9" s="2660"/>
      <c r="D9" s="2628"/>
      <c r="E9" s="2632"/>
      <c r="F9" s="2658"/>
      <c r="G9" s="2663"/>
      <c r="H9" s="2628"/>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57"/>
      <c r="BD9" s="2628"/>
      <c r="BE9" s="2644"/>
      <c r="BF9" s="1623" t="s">
        <v>2299</v>
      </c>
      <c r="BG9" s="1623" t="s">
        <v>911</v>
      </c>
      <c r="BH9" s="1623" t="s">
        <v>2304</v>
      </c>
      <c r="BI9" s="1623" t="s">
        <v>912</v>
      </c>
      <c r="BJ9" s="1623" t="s">
        <v>2301</v>
      </c>
      <c r="BK9" s="1623" t="s">
        <v>2127</v>
      </c>
      <c r="BL9" s="2000" t="s">
        <v>2305</v>
      </c>
      <c r="BM9" s="2656"/>
      <c r="BN9" s="2138" t="s">
        <v>344</v>
      </c>
      <c r="BO9" s="2629"/>
      <c r="BP9" s="2629"/>
      <c r="BQ9" s="2654"/>
      <c r="BR9" s="2648"/>
      <c r="BS9" s="2639"/>
      <c r="BT9" s="2631"/>
      <c r="BU9" s="2629"/>
      <c r="BV9" s="2633"/>
      <c r="BW9" s="2631"/>
      <c r="BX9" s="2629"/>
      <c r="BY9" s="2642"/>
      <c r="BZ9" s="2629"/>
      <c r="CA9" s="2629"/>
      <c r="CB9" s="2629"/>
      <c r="CC9" s="2629"/>
      <c r="CD9" s="2646"/>
      <c r="CE9" s="2637"/>
      <c r="CF9" s="2637"/>
      <c r="CG9" s="2637"/>
      <c r="CH9" s="2637"/>
      <c r="CI9" s="2637"/>
      <c r="CJ9" s="2637"/>
      <c r="CK9" s="2637"/>
      <c r="CL9" s="2637"/>
      <c r="CM9" s="2637"/>
      <c r="CN9" s="2637"/>
      <c r="CO9" s="2637"/>
      <c r="CP9" s="2637"/>
      <c r="CQ9" s="2639"/>
      <c r="CR9" s="2629"/>
      <c r="CS9" s="2633"/>
      <c r="CT9" s="2629"/>
      <c r="CU9" s="2629"/>
      <c r="CV9" s="2631"/>
      <c r="CW9" s="2631"/>
      <c r="CX9" s="2635"/>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40">
        <f>D94</f>
        <v>0</v>
      </c>
      <c r="M98" s="2640"/>
      <c r="N98" s="2640"/>
      <c r="O98" s="2640"/>
      <c r="P98" s="2640"/>
      <c r="Q98" s="2640"/>
      <c r="R98" s="2640"/>
      <c r="S98" s="2640"/>
      <c r="T98" s="2640"/>
      <c r="U98" s="2640"/>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40">
        <f>D94</f>
        <v>0</v>
      </c>
      <c r="M101" s="2640"/>
      <c r="N101" s="2640"/>
      <c r="O101" s="2640"/>
      <c r="P101" s="2640"/>
      <c r="Q101" s="2640"/>
      <c r="R101" s="2640"/>
      <c r="S101" s="2640"/>
      <c r="T101" s="2640"/>
      <c r="U101" s="2640"/>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68" t="s">
        <v>3944</v>
      </c>
      <c r="B4" s="2670" t="s">
        <v>3945</v>
      </c>
      <c r="C4" s="2670" t="s">
        <v>3790</v>
      </c>
      <c r="D4" s="2636" t="s">
        <v>2027</v>
      </c>
      <c r="E4" s="2636" t="s">
        <v>507</v>
      </c>
      <c r="F4" s="2636" t="s">
        <v>505</v>
      </c>
      <c r="G4" s="2636" t="s">
        <v>832</v>
      </c>
      <c r="H4" s="2636" t="s">
        <v>506</v>
      </c>
      <c r="I4" s="2636" t="s">
        <v>1151</v>
      </c>
      <c r="J4" s="2636" t="s">
        <v>3798</v>
      </c>
      <c r="K4" s="2636" t="s">
        <v>3931</v>
      </c>
      <c r="L4" s="2682" t="s">
        <v>3946</v>
      </c>
      <c r="M4" s="2684" t="s">
        <v>2285</v>
      </c>
      <c r="N4" s="2649"/>
      <c r="O4" s="2649"/>
      <c r="P4" s="2649"/>
      <c r="Q4" s="2649"/>
      <c r="R4" s="2685" t="s">
        <v>3902</v>
      </c>
      <c r="S4" s="2686"/>
      <c r="T4" s="2686"/>
      <c r="U4" s="2686"/>
      <c r="V4" s="2686"/>
      <c r="W4" s="2686"/>
      <c r="X4" s="2686"/>
      <c r="Y4" s="2686"/>
      <c r="Z4" s="566" t="s">
        <v>2606</v>
      </c>
      <c r="AA4" s="577"/>
      <c r="AB4" s="577"/>
      <c r="AC4" s="578"/>
      <c r="AD4" s="2636" t="s">
        <v>3947</v>
      </c>
      <c r="AE4" s="2636" t="s">
        <v>2393</v>
      </c>
      <c r="AF4" s="2636" t="s">
        <v>2396</v>
      </c>
      <c r="AG4" s="2636" t="s">
        <v>2399</v>
      </c>
      <c r="AH4" s="2636" t="s">
        <v>2400</v>
      </c>
      <c r="AI4" s="2679" t="s">
        <v>3948</v>
      </c>
      <c r="AJ4" s="579" t="s">
        <v>2183</v>
      </c>
      <c r="AK4" s="580"/>
      <c r="AL4" s="2673" t="s">
        <v>3949</v>
      </c>
      <c r="AM4" s="2673" t="s">
        <v>3950</v>
      </c>
      <c r="AN4" s="2673" t="s">
        <v>3951</v>
      </c>
      <c r="AO4" s="2673" t="s">
        <v>3952</v>
      </c>
      <c r="AP4" s="2673" t="s">
        <v>3953</v>
      </c>
      <c r="AQ4" s="2673" t="s">
        <v>3954</v>
      </c>
      <c r="AR4" s="2675" t="s">
        <v>3955</v>
      </c>
      <c r="AS4" s="2676"/>
      <c r="AT4" s="2676"/>
      <c r="AU4" s="2676"/>
      <c r="AV4" s="2676"/>
      <c r="AW4" s="2677"/>
      <c r="AX4" s="2678" t="s">
        <v>3956</v>
      </c>
      <c r="AY4" s="2678"/>
      <c r="AZ4" s="2678"/>
      <c r="BA4" s="2678"/>
      <c r="BB4" s="567" t="s">
        <v>3957</v>
      </c>
      <c r="BC4" s="581"/>
      <c r="BD4" s="567"/>
      <c r="BE4" s="568" t="s">
        <v>2605</v>
      </c>
      <c r="BF4" s="581"/>
      <c r="BG4" s="567"/>
      <c r="BH4" s="2673" t="s">
        <v>3958</v>
      </c>
      <c r="BI4" s="2673" t="s">
        <v>3959</v>
      </c>
      <c r="BJ4" s="2673" t="s">
        <v>3960</v>
      </c>
      <c r="BK4" s="2673" t="s">
        <v>2862</v>
      </c>
      <c r="BL4" s="2670" t="s">
        <v>3961</v>
      </c>
      <c r="BM4" s="2670" t="s">
        <v>3962</v>
      </c>
      <c r="BN4" s="2671" t="s">
        <v>2610</v>
      </c>
    </row>
    <row r="5" spans="1:209" s="543" customFormat="1" ht="142.5" customHeight="1">
      <c r="A5" s="2669"/>
      <c r="B5" s="2628"/>
      <c r="C5" s="2628"/>
      <c r="D5" s="2658"/>
      <c r="E5" s="2658"/>
      <c r="F5" s="2658"/>
      <c r="G5" s="2658"/>
      <c r="H5" s="2658"/>
      <c r="I5" s="2658"/>
      <c r="J5" s="2658"/>
      <c r="K5" s="2658"/>
      <c r="L5" s="2683"/>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58"/>
      <c r="AE5" s="2658"/>
      <c r="AF5" s="2658"/>
      <c r="AG5" s="2658"/>
      <c r="AH5" s="2658"/>
      <c r="AI5" s="2680"/>
      <c r="AJ5" s="570" t="s">
        <v>3967</v>
      </c>
      <c r="AK5" s="570" t="s">
        <v>3968</v>
      </c>
      <c r="AL5" s="2656"/>
      <c r="AM5" s="2656"/>
      <c r="AN5" s="2656"/>
      <c r="AO5" s="2656"/>
      <c r="AP5" s="2656"/>
      <c r="AQ5" s="2656"/>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56"/>
      <c r="BI5" s="2656"/>
      <c r="BJ5" s="2656"/>
      <c r="BK5" s="2656"/>
      <c r="BL5" s="2674"/>
      <c r="BM5" s="2674"/>
      <c r="BN5" s="2672"/>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64" t="s">
        <v>3985</v>
      </c>
      <c r="B35" s="2665"/>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64" t="s">
        <v>3985</v>
      </c>
      <c r="B67" s="2665"/>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66" t="s">
        <v>3927</v>
      </c>
      <c r="B69" s="2667"/>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81" t="s">
        <v>3986</v>
      </c>
      <c r="B71" s="2681"/>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81" t="s">
        <v>3987</v>
      </c>
      <c r="B72" s="2681"/>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81" t="s">
        <v>3988</v>
      </c>
      <c r="B73" s="2681"/>
      <c r="C73" s="645">
        <f>E69</f>
        <v>0</v>
      </c>
      <c r="D73" s="646"/>
      <c r="E73" s="646"/>
      <c r="F73" s="646"/>
      <c r="G73" s="646"/>
      <c r="H73" s="646"/>
      <c r="R73" s="647"/>
      <c r="U73" s="641"/>
      <c r="W73" s="641"/>
      <c r="AE73" s="531"/>
      <c r="AF73" s="531"/>
      <c r="AG73" s="531"/>
      <c r="AH73" s="531"/>
    </row>
    <row r="74" spans="1:209" ht="18.899999999999999" customHeight="1">
      <c r="A74" s="2681" t="s">
        <v>3989</v>
      </c>
      <c r="B74" s="2681"/>
      <c r="C74" s="645">
        <f>F69</f>
        <v>0</v>
      </c>
      <c r="D74" s="646"/>
      <c r="E74" s="646"/>
      <c r="F74" s="646"/>
      <c r="G74" s="646"/>
      <c r="H74" s="646"/>
      <c r="R74" s="647"/>
      <c r="U74" s="641"/>
      <c r="W74" s="641"/>
      <c r="AE74" s="531"/>
      <c r="AF74" s="531"/>
      <c r="AG74" s="531"/>
      <c r="AH74" s="531"/>
    </row>
    <row r="75" spans="1:209" ht="18.899999999999999" customHeight="1">
      <c r="A75" s="2681" t="s">
        <v>3990</v>
      </c>
      <c r="B75" s="2681"/>
      <c r="C75" s="645">
        <f>G69</f>
        <v>0</v>
      </c>
      <c r="D75" s="646"/>
      <c r="E75" s="646"/>
      <c r="F75" s="646"/>
      <c r="G75" s="646"/>
      <c r="H75" s="646"/>
      <c r="R75" s="647"/>
      <c r="U75" s="641"/>
      <c r="W75" s="641"/>
      <c r="AE75" s="531"/>
      <c r="AF75" s="531"/>
      <c r="AG75" s="531"/>
      <c r="AH75" s="531"/>
    </row>
    <row r="76" spans="1:209" ht="18.899999999999999" customHeight="1">
      <c r="A76" s="2681" t="s">
        <v>3991</v>
      </c>
      <c r="B76" s="2681"/>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81" t="s">
        <v>3992</v>
      </c>
      <c r="B77" s="2681"/>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68" t="s">
        <v>3944</v>
      </c>
      <c r="B4" s="2670" t="s">
        <v>3995</v>
      </c>
      <c r="C4" s="2670" t="s">
        <v>3790</v>
      </c>
      <c r="D4" s="2636" t="s">
        <v>3996</v>
      </c>
      <c r="E4" s="2636" t="s">
        <v>3997</v>
      </c>
      <c r="F4" s="2636" t="s">
        <v>2027</v>
      </c>
      <c r="G4" s="2636" t="s">
        <v>2210</v>
      </c>
      <c r="H4" s="2636" t="s">
        <v>116</v>
      </c>
      <c r="I4" s="2636" t="s">
        <v>1153</v>
      </c>
      <c r="J4" s="2636" t="s">
        <v>1152</v>
      </c>
      <c r="K4" s="2636" t="s">
        <v>1151</v>
      </c>
      <c r="L4" s="2636" t="s">
        <v>2270</v>
      </c>
      <c r="M4" s="2636" t="s">
        <v>2269</v>
      </c>
      <c r="N4" s="2636" t="s">
        <v>2268</v>
      </c>
      <c r="O4" s="2636" t="s">
        <v>3798</v>
      </c>
      <c r="P4" s="2636" t="s">
        <v>3931</v>
      </c>
      <c r="Q4" s="2682" t="s">
        <v>3800</v>
      </c>
      <c r="R4" s="2684" t="s">
        <v>3998</v>
      </c>
      <c r="S4" s="2649"/>
      <c r="T4" s="2649"/>
      <c r="U4" s="2689"/>
      <c r="V4" s="2685" t="s">
        <v>3902</v>
      </c>
      <c r="W4" s="2686"/>
      <c r="X4" s="2686"/>
      <c r="Y4" s="2686"/>
      <c r="Z4" s="2686"/>
      <c r="AA4" s="2686"/>
      <c r="AB4" s="2686"/>
      <c r="AC4" s="2686"/>
      <c r="AD4" s="2686"/>
      <c r="AE4" s="2686"/>
      <c r="AF4" s="2686"/>
      <c r="AG4" s="2686"/>
      <c r="AH4" s="2686"/>
      <c r="AI4" s="2686"/>
      <c r="AJ4" s="2686"/>
      <c r="AK4" s="2686"/>
      <c r="AL4" s="2686"/>
      <c r="AM4" s="2686"/>
      <c r="AN4" s="2686"/>
      <c r="AO4" s="2686"/>
      <c r="AP4" s="2686"/>
      <c r="AQ4" s="2686"/>
      <c r="AR4" s="2686"/>
      <c r="AS4" s="2686"/>
      <c r="AT4" s="2686"/>
      <c r="AU4" s="2690"/>
      <c r="AV4" s="665"/>
      <c r="AW4" s="525" t="s">
        <v>3999</v>
      </c>
      <c r="AX4" s="665"/>
      <c r="AY4" s="665"/>
      <c r="AZ4" s="665"/>
      <c r="BA4" s="542"/>
      <c r="BB4" s="665"/>
      <c r="BC4" s="542"/>
      <c r="BD4" s="665"/>
      <c r="BE4" s="665"/>
      <c r="BF4" s="653" t="s">
        <v>3905</v>
      </c>
      <c r="BG4" s="665"/>
      <c r="BH4" s="665"/>
      <c r="BI4" s="665"/>
      <c r="BJ4" s="665"/>
      <c r="BK4" s="665"/>
      <c r="BL4" s="665"/>
      <c r="BM4" s="665"/>
      <c r="BN4" s="665"/>
      <c r="BO4" s="665"/>
      <c r="BP4" s="2636" t="s">
        <v>2393</v>
      </c>
      <c r="BQ4" s="2636" t="s">
        <v>2398</v>
      </c>
      <c r="BR4" s="2636" t="s">
        <v>2397</v>
      </c>
      <c r="BS4" s="2636" t="s">
        <v>2396</v>
      </c>
      <c r="BT4" s="2636" t="s">
        <v>4000</v>
      </c>
      <c r="BU4" s="2636" t="s">
        <v>4001</v>
      </c>
      <c r="BV4" s="2679" t="s">
        <v>3948</v>
      </c>
      <c r="BW4" s="579" t="s">
        <v>4002</v>
      </c>
      <c r="BX4" s="666"/>
      <c r="BY4" s="666"/>
      <c r="BZ4" s="580"/>
      <c r="CA4" s="2687" t="s">
        <v>4003</v>
      </c>
      <c r="CB4" s="2687" t="s">
        <v>3950</v>
      </c>
      <c r="CC4" s="2692" t="s">
        <v>3955</v>
      </c>
      <c r="CD4" s="2693"/>
      <c r="CE4" s="2693"/>
      <c r="CF4" s="2693"/>
      <c r="CG4" s="2693"/>
      <c r="CH4" s="2693"/>
      <c r="CI4" s="2693"/>
      <c r="CJ4" s="2693"/>
      <c r="CK4" s="2693"/>
      <c r="CL4" s="667" t="s">
        <v>475</v>
      </c>
      <c r="CM4" s="668"/>
      <c r="CN4" s="2673" t="s">
        <v>4004</v>
      </c>
      <c r="CO4" s="2673" t="s">
        <v>3958</v>
      </c>
      <c r="CP4" s="2673" t="s">
        <v>3959</v>
      </c>
      <c r="CQ4" s="2673" t="s">
        <v>3960</v>
      </c>
      <c r="CR4" s="2673" t="s">
        <v>2862</v>
      </c>
      <c r="CS4" s="2670" t="s">
        <v>3961</v>
      </c>
      <c r="CT4" s="2670" t="s">
        <v>4005</v>
      </c>
      <c r="CU4" s="2670" t="s">
        <v>3421</v>
      </c>
      <c r="CV4" s="2670" t="s">
        <v>4006</v>
      </c>
      <c r="CW4" s="2670" t="s">
        <v>4007</v>
      </c>
      <c r="CX4" s="2691" t="s">
        <v>4008</v>
      </c>
      <c r="CY4" s="2671" t="s">
        <v>2610</v>
      </c>
    </row>
    <row r="5" spans="1:234" s="543" customFormat="1" ht="142.5" customHeight="1">
      <c r="A5" s="2669"/>
      <c r="B5" s="2628"/>
      <c r="C5" s="2628"/>
      <c r="D5" s="2658"/>
      <c r="E5" s="2658"/>
      <c r="F5" s="2658"/>
      <c r="G5" s="2658"/>
      <c r="H5" s="2658"/>
      <c r="I5" s="2658"/>
      <c r="J5" s="2658"/>
      <c r="K5" s="2658"/>
      <c r="L5" s="2658"/>
      <c r="M5" s="2658"/>
      <c r="N5" s="2658"/>
      <c r="O5" s="2658"/>
      <c r="P5" s="2658"/>
      <c r="Q5" s="2683"/>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58"/>
      <c r="BQ5" s="2658"/>
      <c r="BR5" s="2658"/>
      <c r="BS5" s="2658"/>
      <c r="BT5" s="2658"/>
      <c r="BU5" s="2658"/>
      <c r="BV5" s="2680"/>
      <c r="BW5" s="570" t="s">
        <v>4010</v>
      </c>
      <c r="BX5" s="570" t="s">
        <v>4011</v>
      </c>
      <c r="BY5" s="570" t="s">
        <v>2040</v>
      </c>
      <c r="BZ5" s="570" t="s">
        <v>1452</v>
      </c>
      <c r="CA5" s="2688"/>
      <c r="CB5" s="2688"/>
      <c r="CC5" s="571" t="s">
        <v>3969</v>
      </c>
      <c r="CD5" s="571" t="s">
        <v>4012</v>
      </c>
      <c r="CE5" s="571" t="s">
        <v>3970</v>
      </c>
      <c r="CF5" s="571" t="s">
        <v>4013</v>
      </c>
      <c r="CG5" s="571" t="s">
        <v>4014</v>
      </c>
      <c r="CH5" s="571" t="s">
        <v>3971</v>
      </c>
      <c r="CI5" s="571" t="s">
        <v>3972</v>
      </c>
      <c r="CJ5" s="571" t="s">
        <v>4015</v>
      </c>
      <c r="CK5" s="571" t="s">
        <v>4016</v>
      </c>
      <c r="CL5" s="571" t="s">
        <v>4017</v>
      </c>
      <c r="CM5" s="571" t="s">
        <v>4018</v>
      </c>
      <c r="CN5" s="2656"/>
      <c r="CO5" s="2656"/>
      <c r="CP5" s="2656"/>
      <c r="CQ5" s="2656"/>
      <c r="CR5" s="2656"/>
      <c r="CS5" s="2674"/>
      <c r="CT5" s="2674"/>
      <c r="CU5" s="2674"/>
      <c r="CV5" s="2674"/>
      <c r="CW5" s="2674"/>
      <c r="CX5" s="2635"/>
      <c r="CY5" s="2672"/>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81" t="s">
        <v>3986</v>
      </c>
      <c r="B316" s="2681"/>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81" t="s">
        <v>4064</v>
      </c>
      <c r="B317" s="2681"/>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81" t="s">
        <v>3988</v>
      </c>
      <c r="B318" s="2681"/>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81" t="s">
        <v>4065</v>
      </c>
      <c r="B319" s="2681"/>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81" t="s">
        <v>4066</v>
      </c>
      <c r="B320" s="2681"/>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81" t="s">
        <v>3992</v>
      </c>
      <c r="B321" s="2681"/>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709" t="s">
        <v>3944</v>
      </c>
      <c r="B4" s="2701" t="s">
        <v>3995</v>
      </c>
      <c r="C4" s="2701" t="s">
        <v>3790</v>
      </c>
      <c r="D4" s="2694" t="s">
        <v>1036</v>
      </c>
      <c r="E4" s="2694" t="s">
        <v>187</v>
      </c>
      <c r="F4" s="2694" t="s">
        <v>2027</v>
      </c>
      <c r="G4" s="2694" t="s">
        <v>2210</v>
      </c>
      <c r="H4" s="2694" t="s">
        <v>116</v>
      </c>
      <c r="I4" s="2694" t="s">
        <v>1153</v>
      </c>
      <c r="J4" s="2694" t="s">
        <v>1152</v>
      </c>
      <c r="K4" s="2694" t="s">
        <v>1151</v>
      </c>
      <c r="L4" s="2694" t="s">
        <v>2270</v>
      </c>
      <c r="M4" s="2694" t="s">
        <v>2269</v>
      </c>
      <c r="N4" s="2694" t="s">
        <v>2268</v>
      </c>
      <c r="O4" s="2694" t="s">
        <v>3798</v>
      </c>
      <c r="P4" s="2694" t="s">
        <v>3931</v>
      </c>
      <c r="Q4" s="2694" t="s">
        <v>3800</v>
      </c>
      <c r="R4" s="2696" t="s">
        <v>3998</v>
      </c>
      <c r="S4" s="2697"/>
      <c r="T4" s="2697"/>
      <c r="U4" s="2697"/>
      <c r="V4" s="2698"/>
      <c r="W4" s="2696" t="s">
        <v>3902</v>
      </c>
      <c r="X4" s="2697"/>
      <c r="Y4" s="2697"/>
      <c r="Z4" s="2697"/>
      <c r="AA4" s="2697"/>
      <c r="AB4" s="2697"/>
      <c r="AC4" s="2697"/>
      <c r="AD4" s="2697"/>
      <c r="AE4" s="2697"/>
      <c r="AF4" s="2697"/>
      <c r="AG4" s="2697"/>
      <c r="AH4" s="2697"/>
      <c r="AI4" s="2697"/>
      <c r="AJ4" s="2697"/>
      <c r="AK4" s="2697"/>
      <c r="AL4" s="2697"/>
      <c r="AM4" s="2697"/>
      <c r="AN4" s="2697"/>
      <c r="AO4" s="2697"/>
      <c r="AP4" s="2697"/>
      <c r="AQ4" s="2697"/>
      <c r="AR4" s="2697"/>
      <c r="AS4" s="2697"/>
      <c r="AT4" s="2697"/>
      <c r="AU4" s="2697"/>
      <c r="AV4" s="2698"/>
      <c r="AW4" s="945"/>
      <c r="AX4" s="948" t="s">
        <v>3802</v>
      </c>
      <c r="AY4" s="945"/>
      <c r="AZ4" s="945"/>
      <c r="BA4" s="945"/>
      <c r="BB4" s="945"/>
      <c r="BC4" s="945"/>
      <c r="BD4" s="945"/>
      <c r="BE4" s="945"/>
      <c r="BF4" s="945"/>
      <c r="BG4" s="945" t="s">
        <v>3905</v>
      </c>
      <c r="BH4" s="653"/>
      <c r="BI4" s="653"/>
      <c r="BJ4" s="653"/>
      <c r="BK4" s="653"/>
      <c r="BL4" s="653"/>
      <c r="BM4" s="653"/>
      <c r="BN4" s="653"/>
      <c r="BO4" s="653"/>
      <c r="BP4" s="653"/>
      <c r="BQ4" s="2694" t="s">
        <v>2393</v>
      </c>
      <c r="BR4" s="2694" t="s">
        <v>2398</v>
      </c>
      <c r="BS4" s="2694" t="s">
        <v>4586</v>
      </c>
      <c r="BT4" s="2694" t="s">
        <v>2393</v>
      </c>
      <c r="BU4" s="2694" t="s">
        <v>2399</v>
      </c>
      <c r="BV4" s="2694" t="s">
        <v>2400</v>
      </c>
      <c r="BW4" s="2701" t="s">
        <v>3948</v>
      </c>
      <c r="BX4" s="566" t="s">
        <v>2183</v>
      </c>
      <c r="BY4" s="577"/>
      <c r="BZ4" s="577"/>
      <c r="CA4" s="578"/>
      <c r="CB4" s="2706" t="s">
        <v>4003</v>
      </c>
      <c r="CC4" s="2706" t="s">
        <v>3950</v>
      </c>
      <c r="CD4" s="2706" t="s">
        <v>3951</v>
      </c>
      <c r="CE4" s="2706" t="s">
        <v>3952</v>
      </c>
      <c r="CF4" s="2706" t="s">
        <v>3953</v>
      </c>
      <c r="CG4" s="2706" t="s">
        <v>4070</v>
      </c>
      <c r="CH4" s="2703" t="s">
        <v>3955</v>
      </c>
      <c r="CI4" s="2704"/>
      <c r="CJ4" s="2704"/>
      <c r="CK4" s="2704"/>
      <c r="CL4" s="2704"/>
      <c r="CM4" s="2704"/>
      <c r="CN4" s="2704"/>
      <c r="CO4" s="2704"/>
      <c r="CP4" s="2704"/>
      <c r="CQ4" s="2704"/>
      <c r="CR4" s="2704"/>
      <c r="CS4" s="2704"/>
      <c r="CT4" s="2704"/>
      <c r="CU4" s="2705"/>
      <c r="CV4" s="2703" t="s">
        <v>3956</v>
      </c>
      <c r="CW4" s="2704"/>
      <c r="CX4" s="2704"/>
      <c r="CY4" s="2704"/>
      <c r="CZ4" s="2705"/>
      <c r="DA4" s="2703" t="s">
        <v>3957</v>
      </c>
      <c r="DB4" s="2704"/>
      <c r="DC4" s="2704"/>
      <c r="DD4" s="2705"/>
      <c r="DE4" s="2703" t="s">
        <v>2605</v>
      </c>
      <c r="DF4" s="2704"/>
      <c r="DG4" s="2704"/>
      <c r="DH4" s="2705"/>
      <c r="DI4" s="2703" t="s">
        <v>475</v>
      </c>
      <c r="DJ4" s="2705"/>
      <c r="DK4" s="2706" t="s">
        <v>4004</v>
      </c>
      <c r="DL4" s="2706" t="s">
        <v>3958</v>
      </c>
      <c r="DM4" s="2706" t="s">
        <v>3959</v>
      </c>
      <c r="DN4" s="2706" t="s">
        <v>3960</v>
      </c>
      <c r="DO4" s="2706" t="s">
        <v>2862</v>
      </c>
      <c r="DP4" s="2701" t="s">
        <v>4071</v>
      </c>
      <c r="DQ4" s="2701" t="s">
        <v>4582</v>
      </c>
      <c r="DR4" s="2701" t="s">
        <v>4583</v>
      </c>
      <c r="DS4" s="2701" t="s">
        <v>4584</v>
      </c>
      <c r="DT4" s="2701" t="s">
        <v>4007</v>
      </c>
      <c r="DU4" s="2701" t="s">
        <v>4160</v>
      </c>
      <c r="DV4" s="2699" t="s">
        <v>2610</v>
      </c>
    </row>
    <row r="5" spans="1:256" s="543" customFormat="1" ht="100.2">
      <c r="A5" s="2710"/>
      <c r="B5" s="2711"/>
      <c r="C5" s="2711"/>
      <c r="D5" s="2695"/>
      <c r="E5" s="2695"/>
      <c r="F5" s="2695"/>
      <c r="G5" s="2695"/>
      <c r="H5" s="2695"/>
      <c r="I5" s="2695"/>
      <c r="J5" s="2695"/>
      <c r="K5" s="2695"/>
      <c r="L5" s="2695"/>
      <c r="M5" s="2695"/>
      <c r="N5" s="2695"/>
      <c r="O5" s="2695"/>
      <c r="P5" s="2695"/>
      <c r="Q5" s="2695"/>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95"/>
      <c r="BR5" s="2695"/>
      <c r="BS5" s="2695"/>
      <c r="BT5" s="2695"/>
      <c r="BU5" s="2695"/>
      <c r="BV5" s="2695"/>
      <c r="BW5" s="2702"/>
      <c r="BX5" s="826" t="s">
        <v>4010</v>
      </c>
      <c r="BY5" s="826" t="s">
        <v>4011</v>
      </c>
      <c r="BZ5" s="826" t="s">
        <v>3967</v>
      </c>
      <c r="CA5" s="826" t="s">
        <v>4580</v>
      </c>
      <c r="CB5" s="2707"/>
      <c r="CC5" s="2707"/>
      <c r="CD5" s="2707"/>
      <c r="CE5" s="2707"/>
      <c r="CF5" s="2707"/>
      <c r="CG5" s="2707"/>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707"/>
      <c r="DL5" s="2707"/>
      <c r="DM5" s="2707"/>
      <c r="DN5" s="2707"/>
      <c r="DO5" s="2707"/>
      <c r="DP5" s="2702"/>
      <c r="DQ5" s="2702"/>
      <c r="DR5" s="2702"/>
      <c r="DS5" s="2702"/>
      <c r="DT5" s="2702"/>
      <c r="DU5" s="2702"/>
      <c r="DV5" s="2700"/>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708" t="s">
        <v>4162</v>
      </c>
      <c r="B343" s="2708"/>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708" t="s">
        <v>4163</v>
      </c>
      <c r="B344" s="2708"/>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708" t="s">
        <v>4164</v>
      </c>
      <c r="B345" s="2708"/>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708" t="s">
        <v>4165</v>
      </c>
      <c r="B346" s="2708"/>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708" t="s">
        <v>4166</v>
      </c>
      <c r="B347" s="2708"/>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708" t="s">
        <v>4167</v>
      </c>
      <c r="B348" s="2708"/>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06 (Xây Dựng): Hệ thống điện chiếu sáng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34" t="s">
        <v>3789</v>
      </c>
      <c r="B8" s="2712" t="s">
        <v>3790</v>
      </c>
      <c r="C8" s="2727" t="s">
        <v>4360</v>
      </c>
      <c r="D8" s="2727" t="s">
        <v>4081</v>
      </c>
      <c r="E8" s="2727" t="s">
        <v>4082</v>
      </c>
      <c r="F8" s="2727" t="s">
        <v>4083</v>
      </c>
      <c r="G8" s="2727" t="s">
        <v>4084</v>
      </c>
      <c r="H8" s="2727" t="s">
        <v>4085</v>
      </c>
      <c r="I8" s="2727" t="s">
        <v>4086</v>
      </c>
      <c r="J8" s="2727" t="s">
        <v>4087</v>
      </c>
      <c r="K8" s="2727" t="s">
        <v>4088</v>
      </c>
      <c r="L8" s="2727" t="s">
        <v>4089</v>
      </c>
      <c r="M8" s="2727" t="s">
        <v>4090</v>
      </c>
      <c r="N8" s="2727" t="s">
        <v>4091</v>
      </c>
      <c r="O8" s="2727" t="s">
        <v>4092</v>
      </c>
      <c r="P8" s="2727" t="s">
        <v>4093</v>
      </c>
      <c r="Q8" s="2727" t="s">
        <v>4094</v>
      </c>
      <c r="R8" s="2727" t="s">
        <v>4095</v>
      </c>
      <c r="S8" s="2727" t="s">
        <v>4096</v>
      </c>
      <c r="T8" s="2712" t="s">
        <v>4097</v>
      </c>
      <c r="U8" s="2712" t="s">
        <v>4098</v>
      </c>
      <c r="V8" s="2712" t="s">
        <v>3800</v>
      </c>
      <c r="W8" s="2730" t="s">
        <v>2285</v>
      </c>
      <c r="X8" s="2730"/>
      <c r="Y8" s="2730"/>
      <c r="Z8" s="2730"/>
      <c r="AA8" s="2730"/>
      <c r="AB8" s="2730"/>
      <c r="AC8" s="2730"/>
      <c r="AD8" s="2737"/>
      <c r="AE8" s="2737"/>
      <c r="AF8" s="2737"/>
      <c r="AG8" s="2737"/>
      <c r="AH8" s="2737"/>
      <c r="AI8" s="2737"/>
      <c r="AJ8" s="2737"/>
      <c r="AK8" s="2737"/>
      <c r="AL8" s="2737"/>
      <c r="AM8" s="2737"/>
      <c r="AN8" s="2737"/>
      <c r="AO8" s="2737"/>
      <c r="AP8" s="2737"/>
      <c r="AQ8" s="2737"/>
      <c r="AR8" s="2737"/>
      <c r="AS8" s="2737"/>
      <c r="AT8" s="2737"/>
      <c r="AU8" s="2737"/>
      <c r="AV8" s="2737"/>
      <c r="AW8" s="2737"/>
      <c r="AX8" s="2737"/>
      <c r="AY8" s="2737"/>
      <c r="AZ8" s="2737"/>
      <c r="BA8" s="2737"/>
      <c r="BB8" s="2737"/>
      <c r="BC8" s="2737"/>
      <c r="BD8" s="2737"/>
      <c r="BE8" s="2737"/>
      <c r="BF8" s="2738"/>
      <c r="BG8" s="2729" t="s">
        <v>3802</v>
      </c>
      <c r="BH8" s="2729"/>
      <c r="BI8" s="2729"/>
      <c r="BJ8" s="2729"/>
      <c r="BK8" s="2729"/>
      <c r="BL8" s="2729"/>
      <c r="BM8" s="2729"/>
      <c r="BN8" s="2729"/>
      <c r="BO8" s="2729"/>
      <c r="BP8" s="2729"/>
      <c r="BQ8" s="2729"/>
      <c r="BR8" s="2729"/>
      <c r="BS8" s="2729"/>
      <c r="BT8" s="2730" t="s">
        <v>3803</v>
      </c>
      <c r="BU8" s="2730"/>
      <c r="BV8" s="2730"/>
      <c r="BW8" s="2730"/>
      <c r="BX8" s="2730"/>
      <c r="BY8" s="2730"/>
      <c r="BZ8" s="2730"/>
      <c r="CA8" s="2730"/>
      <c r="CB8" s="2730"/>
      <c r="CC8" s="2730"/>
      <c r="CD8" s="2730"/>
      <c r="CE8" s="2730"/>
      <c r="CF8" s="2716" t="s">
        <v>2399</v>
      </c>
      <c r="CG8" s="2716" t="s">
        <v>2400</v>
      </c>
      <c r="CH8" s="2716" t="s">
        <v>2401</v>
      </c>
      <c r="CI8" s="2716" t="s">
        <v>2405</v>
      </c>
      <c r="CJ8" s="2716" t="s">
        <v>2406</v>
      </c>
      <c r="CK8" s="2716" t="s">
        <v>4099</v>
      </c>
      <c r="CL8" s="2716" t="s">
        <v>2403</v>
      </c>
      <c r="CM8" s="2716" t="s">
        <v>2404</v>
      </c>
      <c r="CN8" s="2732" t="s">
        <v>4100</v>
      </c>
      <c r="CO8" s="2729"/>
      <c r="CP8" s="2732"/>
      <c r="CQ8" s="2733"/>
      <c r="CR8" s="2733"/>
      <c r="CS8" s="2733"/>
      <c r="CT8" s="2733"/>
      <c r="CU8" s="2733"/>
      <c r="CV8" s="2733"/>
      <c r="CW8" s="2733"/>
      <c r="CX8" s="2729"/>
      <c r="CY8" s="2729"/>
      <c r="CZ8" s="2733"/>
      <c r="DA8" s="2733"/>
      <c r="DB8" s="2732"/>
      <c r="DC8" s="2712" t="s">
        <v>3907</v>
      </c>
      <c r="DD8" s="2712" t="s">
        <v>3908</v>
      </c>
      <c r="DE8" s="2714" t="s">
        <v>3909</v>
      </c>
      <c r="DF8" s="2714" t="s">
        <v>4101</v>
      </c>
      <c r="DG8" s="2714" t="s">
        <v>4102</v>
      </c>
      <c r="DH8" s="2712" t="s">
        <v>3604</v>
      </c>
      <c r="DI8" s="2712" t="s">
        <v>4103</v>
      </c>
      <c r="DJ8" s="2714" t="s">
        <v>3810</v>
      </c>
      <c r="DK8" s="2712" t="s">
        <v>4104</v>
      </c>
      <c r="DL8" s="2712" t="s">
        <v>3811</v>
      </c>
      <c r="DM8" s="2714" t="s">
        <v>3812</v>
      </c>
      <c r="DN8" s="2712" t="s">
        <v>4633</v>
      </c>
      <c r="DO8" s="2712" t="s">
        <v>4567</v>
      </c>
      <c r="DP8" s="2712" t="s">
        <v>4105</v>
      </c>
      <c r="DQ8" s="2712" t="s">
        <v>4106</v>
      </c>
      <c r="DR8" s="2716" t="s">
        <v>4107</v>
      </c>
      <c r="DS8" s="2716" t="s">
        <v>4108</v>
      </c>
      <c r="DT8" s="2716" t="s">
        <v>4109</v>
      </c>
      <c r="DU8" s="2716" t="s">
        <v>4110</v>
      </c>
      <c r="DV8" s="2716" t="s">
        <v>4111</v>
      </c>
      <c r="DW8" s="2716" t="s">
        <v>4112</v>
      </c>
      <c r="DX8" s="2716" t="s">
        <v>4113</v>
      </c>
      <c r="DY8" s="2712" t="s">
        <v>4114</v>
      </c>
      <c r="DZ8" s="2712" t="s">
        <v>4115</v>
      </c>
      <c r="EA8" s="2712" t="s">
        <v>4116</v>
      </c>
      <c r="EB8" s="2712" t="s">
        <v>4634</v>
      </c>
      <c r="EC8" s="2712" t="s">
        <v>1739</v>
      </c>
      <c r="ED8" s="2712" t="s">
        <v>2901</v>
      </c>
      <c r="EE8" s="2712" t="s">
        <v>406</v>
      </c>
      <c r="EF8" s="2712" t="s">
        <v>4117</v>
      </c>
      <c r="EG8" s="2718" t="s">
        <v>3816</v>
      </c>
      <c r="EH8" s="2712" t="s">
        <v>3817</v>
      </c>
      <c r="EI8" s="2712" t="s">
        <v>4118</v>
      </c>
      <c r="EJ8" s="2712" t="s">
        <v>3818</v>
      </c>
      <c r="EK8" s="2712" t="s">
        <v>3819</v>
      </c>
      <c r="EL8" s="2712" t="s">
        <v>4119</v>
      </c>
      <c r="EM8" s="2712" t="s">
        <v>4120</v>
      </c>
      <c r="EN8" s="2712" t="s">
        <v>4121</v>
      </c>
      <c r="EO8" s="2716" t="s">
        <v>3821</v>
      </c>
      <c r="EP8" s="2716" t="s">
        <v>3823</v>
      </c>
      <c r="EQ8" s="2716" t="s">
        <v>3824</v>
      </c>
      <c r="ER8" s="2716" t="s">
        <v>3825</v>
      </c>
      <c r="ES8" s="2716" t="s">
        <v>3826</v>
      </c>
      <c r="ET8" s="2716" t="s">
        <v>3827</v>
      </c>
      <c r="EU8" s="2716" t="s">
        <v>1736</v>
      </c>
      <c r="EV8" s="2716" t="s">
        <v>1380</v>
      </c>
      <c r="EW8" s="2716" t="s">
        <v>675</v>
      </c>
      <c r="EX8" s="2716" t="s">
        <v>1904</v>
      </c>
      <c r="EY8" s="2725" t="s">
        <v>4670</v>
      </c>
      <c r="EZ8" s="2725" t="s">
        <v>4671</v>
      </c>
      <c r="FA8" s="2722" t="s">
        <v>4806</v>
      </c>
      <c r="FB8" s="2722" t="s">
        <v>4807</v>
      </c>
      <c r="FC8" s="2722" t="s">
        <v>4808</v>
      </c>
      <c r="FD8" s="2722" t="s">
        <v>1927</v>
      </c>
      <c r="FE8" s="2716" t="s">
        <v>394</v>
      </c>
      <c r="FF8" s="2716" t="s">
        <v>790</v>
      </c>
      <c r="FG8" s="2716" t="s">
        <v>1196</v>
      </c>
      <c r="FH8" s="2716" t="s">
        <v>1195</v>
      </c>
      <c r="FI8" s="2712" t="s">
        <v>2557</v>
      </c>
      <c r="FJ8" s="2712" t="s">
        <v>4122</v>
      </c>
      <c r="FK8" s="2712" t="s">
        <v>4123</v>
      </c>
      <c r="FL8" s="2712" t="s">
        <v>4124</v>
      </c>
      <c r="FM8" s="2712" t="s">
        <v>4125</v>
      </c>
      <c r="FN8" s="2712" t="s">
        <v>4126</v>
      </c>
      <c r="FO8" s="2712" t="s">
        <v>3923</v>
      </c>
      <c r="FP8" s="2712" t="s">
        <v>4127</v>
      </c>
      <c r="FQ8" s="2712" t="s">
        <v>4128</v>
      </c>
      <c r="FR8" s="2712" t="s">
        <v>4129</v>
      </c>
      <c r="FS8" s="2712" t="s">
        <v>4130</v>
      </c>
      <c r="FT8" s="2712" t="s">
        <v>4131</v>
      </c>
      <c r="FU8" s="2712" t="s">
        <v>4132</v>
      </c>
      <c r="FV8" s="2712" t="s">
        <v>4133</v>
      </c>
      <c r="FW8" s="2712" t="s">
        <v>4134</v>
      </c>
      <c r="FX8" s="2712" t="s">
        <v>2414</v>
      </c>
      <c r="FY8" s="2712" t="s">
        <v>2411</v>
      </c>
      <c r="FZ8" s="2712" t="s">
        <v>4135</v>
      </c>
      <c r="GA8" s="2712" t="s">
        <v>4136</v>
      </c>
      <c r="GB8" s="2712" t="s">
        <v>4137</v>
      </c>
      <c r="GC8" s="2712" t="s">
        <v>4138</v>
      </c>
      <c r="GD8" s="2712" t="s">
        <v>3853</v>
      </c>
      <c r="GE8" s="2712" t="s">
        <v>4139</v>
      </c>
      <c r="GF8" s="2712" t="s">
        <v>4140</v>
      </c>
      <c r="GG8" s="2712" t="s">
        <v>4141</v>
      </c>
      <c r="GH8" s="2712" t="s">
        <v>4142</v>
      </c>
      <c r="GI8" s="2712" t="s">
        <v>4143</v>
      </c>
      <c r="GJ8" s="2716" t="s">
        <v>3941</v>
      </c>
      <c r="GK8" s="2720"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35"/>
      <c r="B9" s="2736"/>
      <c r="C9" s="2728"/>
      <c r="D9" s="2728"/>
      <c r="E9" s="2728"/>
      <c r="F9" s="2728"/>
      <c r="G9" s="2728"/>
      <c r="H9" s="2728"/>
      <c r="I9" s="2728"/>
      <c r="J9" s="2728"/>
      <c r="K9" s="2728"/>
      <c r="L9" s="2728"/>
      <c r="M9" s="2728"/>
      <c r="N9" s="2728"/>
      <c r="O9" s="2728"/>
      <c r="P9" s="2728"/>
      <c r="Q9" s="2728"/>
      <c r="R9" s="2728"/>
      <c r="S9" s="2731"/>
      <c r="T9" s="2713"/>
      <c r="U9" s="2713"/>
      <c r="V9" s="2713"/>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724"/>
      <c r="CG9" s="2724"/>
      <c r="CH9" s="2724"/>
      <c r="CI9" s="2724"/>
      <c r="CJ9" s="2724"/>
      <c r="CK9" s="2724"/>
      <c r="CL9" s="2724"/>
      <c r="CM9" s="2724"/>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713"/>
      <c r="DD9" s="2713"/>
      <c r="DE9" s="2715"/>
      <c r="DF9" s="2715"/>
      <c r="DG9" s="2715"/>
      <c r="DH9" s="2713"/>
      <c r="DI9" s="2713"/>
      <c r="DJ9" s="2715"/>
      <c r="DK9" s="2713"/>
      <c r="DL9" s="2713"/>
      <c r="DM9" s="2715"/>
      <c r="DN9" s="2713"/>
      <c r="DO9" s="2713"/>
      <c r="DP9" s="2713"/>
      <c r="DQ9" s="2713"/>
      <c r="DR9" s="2717"/>
      <c r="DS9" s="2717"/>
      <c r="DT9" s="2717"/>
      <c r="DU9" s="2717"/>
      <c r="DV9" s="2717"/>
      <c r="DW9" s="2717"/>
      <c r="DX9" s="2717"/>
      <c r="DY9" s="2713"/>
      <c r="DZ9" s="2713"/>
      <c r="EA9" s="2713"/>
      <c r="EB9" s="2713"/>
      <c r="EC9" s="2713"/>
      <c r="ED9" s="2713"/>
      <c r="EE9" s="2713"/>
      <c r="EF9" s="2713"/>
      <c r="EG9" s="2719"/>
      <c r="EH9" s="2713"/>
      <c r="EI9" s="2713"/>
      <c r="EJ9" s="2713"/>
      <c r="EK9" s="2713"/>
      <c r="EL9" s="2713"/>
      <c r="EM9" s="2713"/>
      <c r="EN9" s="2713"/>
      <c r="EO9" s="2717"/>
      <c r="EP9" s="2717"/>
      <c r="EQ9" s="2717"/>
      <c r="ER9" s="2717"/>
      <c r="ES9" s="2717"/>
      <c r="ET9" s="2717"/>
      <c r="EU9" s="2717"/>
      <c r="EV9" s="2717"/>
      <c r="EW9" s="2717"/>
      <c r="EX9" s="2717"/>
      <c r="EY9" s="2726"/>
      <c r="EZ9" s="2726"/>
      <c r="FA9" s="2723"/>
      <c r="FB9" s="2723"/>
      <c r="FC9" s="2723"/>
      <c r="FD9" s="2723"/>
      <c r="FE9" s="2717"/>
      <c r="FF9" s="2717"/>
      <c r="FG9" s="2717"/>
      <c r="FH9" s="2717"/>
      <c r="FI9" s="2713"/>
      <c r="FJ9" s="2713"/>
      <c r="FK9" s="2713"/>
      <c r="FL9" s="2713"/>
      <c r="FM9" s="2713"/>
      <c r="FN9" s="2713"/>
      <c r="FO9" s="2713"/>
      <c r="FP9" s="2713"/>
      <c r="FQ9" s="2713"/>
      <c r="FR9" s="2713"/>
      <c r="FS9" s="2713"/>
      <c r="FT9" s="2713"/>
      <c r="FU9" s="2713"/>
      <c r="FV9" s="2713"/>
      <c r="FW9" s="2713"/>
      <c r="FX9" s="2713"/>
      <c r="FY9" s="2713"/>
      <c r="FZ9" s="2713"/>
      <c r="GA9" s="2713"/>
      <c r="GB9" s="2713"/>
      <c r="GC9" s="2713"/>
      <c r="GD9" s="2713"/>
      <c r="GE9" s="2713"/>
      <c r="GF9" s="2713"/>
      <c r="GG9" s="2713"/>
      <c r="GH9" s="2713"/>
      <c r="GI9" s="2713"/>
      <c r="GJ9" s="2724"/>
      <c r="GK9" s="2721"/>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5" priority="11" operator="greaterThan">
      <formula>0</formula>
    </cfRule>
    <cfRule type="cellIs" dxfId="94" priority="12" operator="greaterThan">
      <formula>0</formula>
    </cfRule>
    <cfRule type="cellIs" dxfId="93" priority="13" operator="greaterThan">
      <formula>"0$L$5"</formula>
    </cfRule>
  </conditionalFormatting>
  <conditionalFormatting sqref="FC114">
    <cfRule type="cellIs" dxfId="92" priority="8" operator="greaterThan">
      <formula>0</formula>
    </cfRule>
    <cfRule type="cellIs" dxfId="91" priority="9" operator="greaterThan">
      <formula>0</formula>
    </cfRule>
    <cfRule type="cellIs" dxfId="90" priority="10" operator="greaterThan">
      <formula>"0$L$5"</formula>
    </cfRule>
  </conditionalFormatting>
  <conditionalFormatting sqref="FB114">
    <cfRule type="cellIs" dxfId="89" priority="5" operator="greaterThan">
      <formula>0</formula>
    </cfRule>
    <cfRule type="cellIs" dxfId="88" priority="6" operator="greaterThan">
      <formula>0</formula>
    </cfRule>
    <cfRule type="cellIs" dxfId="87" priority="7" operator="greaterThan">
      <formula>"0$L$5"</formula>
    </cfRule>
  </conditionalFormatting>
  <conditionalFormatting sqref="FA114">
    <cfRule type="cellIs" dxfId="86" priority="2" operator="greaterThan">
      <formula>0</formula>
    </cfRule>
    <cfRule type="cellIs" dxfId="85" priority="3" operator="greaterThan">
      <formula>0</formula>
    </cfRule>
    <cfRule type="cellIs" dxfId="84" priority="4" operator="greaterThan">
      <formula>"0$L$5"</formula>
    </cfRule>
  </conditionalFormatting>
  <conditionalFormatting sqref="A2:XFD3">
    <cfRule type="cellIs" dxfId="83"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39">
        <f>I17+L17</f>
        <v>0</v>
      </c>
      <c r="O6" s="1295"/>
    </row>
    <row r="7" spans="4:16" ht="15.6" hidden="1" outlineLevel="1">
      <c r="D7" s="1305"/>
      <c r="F7" s="1306"/>
      <c r="G7" s="1302" t="s">
        <v>4466</v>
      </c>
      <c r="H7" s="1924" t="s">
        <v>2060</v>
      </c>
      <c r="I7" s="1859"/>
      <c r="J7" s="1302">
        <f>I7*25</f>
        <v>0</v>
      </c>
      <c r="K7" s="1303" t="s">
        <v>4467</v>
      </c>
      <c r="L7" s="1301">
        <v>0</v>
      </c>
      <c r="M7" s="1304">
        <f>L7*3*25</f>
        <v>0</v>
      </c>
      <c r="N7" s="2740"/>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39">
        <f>J18+M18</f>
        <v>160</v>
      </c>
      <c r="O9" s="1295"/>
    </row>
    <row r="10" spans="4:16" ht="15.6" hidden="1" outlineLevel="1">
      <c r="E10" s="1305"/>
      <c r="F10" s="1293"/>
      <c r="G10" s="1309"/>
      <c r="H10" s="1925" t="s">
        <v>2062</v>
      </c>
      <c r="I10" s="1859"/>
      <c r="J10" s="1302">
        <f>I10*75</f>
        <v>0</v>
      </c>
      <c r="K10" s="1310" t="s">
        <v>4472</v>
      </c>
      <c r="L10" s="1301">
        <v>1</v>
      </c>
      <c r="M10" s="1304">
        <f>L10*160</f>
        <v>160</v>
      </c>
      <c r="N10" s="2741"/>
      <c r="O10" s="1295"/>
    </row>
    <row r="11" spans="4:16" ht="15.6" hidden="1" outlineLevel="1">
      <c r="E11" s="1305"/>
      <c r="F11" s="1293"/>
      <c r="G11" s="1309"/>
      <c r="H11" s="1925" t="s">
        <v>2063</v>
      </c>
      <c r="I11" s="1859"/>
      <c r="J11" s="1302">
        <f>I11*100</f>
        <v>0</v>
      </c>
      <c r="K11" s="1310" t="s">
        <v>4473</v>
      </c>
      <c r="L11" s="1301"/>
      <c r="M11" s="1304">
        <f>L11*250</f>
        <v>0</v>
      </c>
      <c r="N11" s="2741"/>
      <c r="O11" s="1295"/>
    </row>
    <row r="12" spans="4:16" ht="15.6" hidden="1" outlineLevel="1">
      <c r="E12" s="1305"/>
      <c r="F12" s="1293"/>
      <c r="G12" s="1309"/>
      <c r="H12" s="1926"/>
      <c r="I12" s="1859"/>
      <c r="J12" s="1311"/>
      <c r="K12" s="1310" t="s">
        <v>4474</v>
      </c>
      <c r="L12" s="1301"/>
      <c r="M12" s="1304">
        <f>L12*320</f>
        <v>0</v>
      </c>
      <c r="N12" s="2741"/>
      <c r="O12" s="1295"/>
    </row>
    <row r="13" spans="4:16" ht="15.6" hidden="1" outlineLevel="1">
      <c r="E13" s="1305"/>
      <c r="F13" s="1293"/>
      <c r="G13" s="1309"/>
      <c r="H13" s="1926"/>
      <c r="I13" s="1859"/>
      <c r="J13" s="1311"/>
      <c r="K13" s="1310" t="s">
        <v>4475</v>
      </c>
      <c r="L13" s="1301">
        <v>0</v>
      </c>
      <c r="M13" s="1304">
        <f>L13*400</f>
        <v>0</v>
      </c>
      <c r="N13" s="2741"/>
      <c r="O13" s="1295"/>
    </row>
    <row r="14" spans="4:16" ht="15.6" hidden="1" outlineLevel="1">
      <c r="E14" s="1305"/>
      <c r="F14" s="1293"/>
      <c r="G14" s="1309"/>
      <c r="H14" s="1926"/>
      <c r="I14" s="1859"/>
      <c r="J14" s="1311"/>
      <c r="K14" s="1310" t="s">
        <v>4476</v>
      </c>
      <c r="L14" s="1301">
        <v>0</v>
      </c>
      <c r="M14" s="1304">
        <f>L14*560</f>
        <v>0</v>
      </c>
      <c r="N14" s="2741"/>
      <c r="O14" s="1295"/>
    </row>
    <row r="15" spans="4:16" ht="15.6" hidden="1" outlineLevel="1">
      <c r="E15" s="1305"/>
      <c r="F15" s="1293"/>
      <c r="G15" s="1309"/>
      <c r="H15" s="1926"/>
      <c r="I15" s="1859"/>
      <c r="J15" s="1311"/>
      <c r="K15" s="1310" t="s">
        <v>4477</v>
      </c>
      <c r="L15" s="1301">
        <v>0</v>
      </c>
      <c r="M15" s="1304">
        <f>L15*630</f>
        <v>0</v>
      </c>
      <c r="N15" s="2741"/>
      <c r="O15" s="1295"/>
    </row>
    <row r="16" spans="4:16" ht="15.6" hidden="1" outlineLevel="1">
      <c r="E16" s="1305"/>
      <c r="F16" s="1293"/>
      <c r="G16" s="1312"/>
      <c r="H16" s="1925"/>
      <c r="I16" s="1859"/>
      <c r="J16" s="1311"/>
      <c r="K16" s="1313">
        <v>1000</v>
      </c>
      <c r="L16" s="1301">
        <v>0</v>
      </c>
      <c r="M16" s="1304">
        <f>L16*1000</f>
        <v>0</v>
      </c>
      <c r="N16" s="2742"/>
      <c r="O16" s="1295"/>
    </row>
    <row r="17" spans="1:23" ht="15.6" hidden="1" outlineLevel="1">
      <c r="E17" s="87">
        <f>chitiet!G5</f>
        <v>3</v>
      </c>
      <c r="F17" s="1293"/>
      <c r="G17" s="1314"/>
      <c r="H17" s="1925"/>
      <c r="I17" s="1859"/>
      <c r="J17" s="1315"/>
      <c r="K17" s="1316">
        <v>2000</v>
      </c>
      <c r="L17" s="1301">
        <v>0</v>
      </c>
      <c r="M17" s="1304">
        <f>L17*2000</f>
        <v>0</v>
      </c>
      <c r="N17" s="2740"/>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06 (Xây Dựng): Hệ thống điện chiếu sáng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43" t="s">
        <v>1714</v>
      </c>
      <c r="E22" s="2743" t="s">
        <v>2608</v>
      </c>
      <c r="F22" s="2743" t="s">
        <v>2609</v>
      </c>
      <c r="G22" s="2743" t="s">
        <v>2604</v>
      </c>
      <c r="H22" s="1864" t="s">
        <v>4315</v>
      </c>
      <c r="I22" s="1865"/>
      <c r="J22" s="1069"/>
      <c r="K22" s="1070"/>
      <c r="L22" s="2745" t="s">
        <v>2610</v>
      </c>
      <c r="M22" s="977"/>
    </row>
    <row r="23" spans="1:23" s="1086" customFormat="1" ht="27" customHeight="1">
      <c r="A23" s="1156"/>
      <c r="B23" s="1327"/>
      <c r="C23" s="1327"/>
      <c r="D23" s="2744"/>
      <c r="E23" s="2744"/>
      <c r="F23" s="2744"/>
      <c r="G23" s="2744"/>
      <c r="H23" s="1044" t="s">
        <v>4314</v>
      </c>
      <c r="I23" s="1044" t="s">
        <v>4311</v>
      </c>
      <c r="J23" s="1071" t="s">
        <v>4312</v>
      </c>
      <c r="K23" s="1071" t="s">
        <v>4313</v>
      </c>
      <c r="L23" s="2746"/>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82" priority="14"/>
  </conditionalFormatting>
  <conditionalFormatting sqref="B1312:C1312">
    <cfRule type="duplicateValues" dxfId="81" priority="13"/>
  </conditionalFormatting>
  <conditionalFormatting sqref="B1313:C1313">
    <cfRule type="duplicateValues" dxfId="80" priority="12"/>
  </conditionalFormatting>
  <conditionalFormatting sqref="B1313:C1313">
    <cfRule type="duplicateValues" dxfId="79" priority="11"/>
  </conditionalFormatting>
  <conditionalFormatting sqref="B1359:C1359">
    <cfRule type="duplicateValues" dxfId="78" priority="10"/>
  </conditionalFormatting>
  <conditionalFormatting sqref="B1359:C1359">
    <cfRule type="duplicateValues" dxfId="77" priority="9"/>
  </conditionalFormatting>
  <conditionalFormatting sqref="B1393:C1393">
    <cfRule type="duplicateValues" dxfId="76" priority="8"/>
  </conditionalFormatting>
  <conditionalFormatting sqref="B1393:C1393">
    <cfRule type="duplicateValues" dxfId="75" priority="7"/>
  </conditionalFormatting>
  <conditionalFormatting sqref="B1356:C1356">
    <cfRule type="duplicateValues" dxfId="74" priority="6"/>
  </conditionalFormatting>
  <conditionalFormatting sqref="B1356:C1356">
    <cfRule type="duplicateValues" dxfId="73" priority="5"/>
  </conditionalFormatting>
  <conditionalFormatting sqref="B1357:C1357">
    <cfRule type="duplicateValues" dxfId="72" priority="4"/>
  </conditionalFormatting>
  <conditionalFormatting sqref="B1357:C1357">
    <cfRule type="duplicateValues" dxfId="71" priority="3"/>
  </conditionalFormatting>
  <conditionalFormatting sqref="B1355:C1355">
    <cfRule type="duplicateValues" dxfId="70" priority="2"/>
  </conditionalFormatting>
  <conditionalFormatting sqref="B1355:C1355">
    <cfRule type="duplicateValues" dxfId="69"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06 (Xây Dựng): Hệ thống điện chiếu sáng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43" t="s">
        <v>2289</v>
      </c>
      <c r="G9" s="2743" t="s">
        <v>2604</v>
      </c>
      <c r="H9" s="1956" t="s">
        <v>4315</v>
      </c>
      <c r="I9" s="1833"/>
      <c r="J9" s="1833"/>
      <c r="K9" s="1833"/>
      <c r="L9" s="1833"/>
      <c r="M9" s="1833"/>
      <c r="N9" s="1833"/>
      <c r="O9" s="1833"/>
      <c r="P9" s="929"/>
      <c r="Q9" s="930"/>
      <c r="R9" s="931"/>
      <c r="S9" s="2747" t="s">
        <v>2610</v>
      </c>
    </row>
    <row r="10" spans="1:20" ht="23.25" customHeight="1">
      <c r="B10" s="1580"/>
      <c r="C10" s="1020" t="s">
        <v>512</v>
      </c>
      <c r="D10" s="1538" t="s">
        <v>4317</v>
      </c>
      <c r="E10" s="1044" t="s">
        <v>4422</v>
      </c>
      <c r="F10" s="2744"/>
      <c r="G10" s="2744"/>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48"/>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8" priority="39" timePeriod="today">
      <formula>FLOOR(T1,1)=TODAY()</formula>
    </cfRule>
  </conditionalFormatting>
  <conditionalFormatting sqref="B2344 B77 B94 B176 B341 B375 B395 B430 B513 B533 B549">
    <cfRule type="duplicateValues" dxfId="67" priority="38"/>
  </conditionalFormatting>
  <conditionalFormatting sqref="C1:C629 C1811:C1858 C1090:C1809 C2307:C1048576 C2305 C2023:C2303 C1928:C2021 C1861:C1870 C885:C1082 C641:C873 C1873:C1925">
    <cfRule type="containsText" dxfId="66" priority="34" operator="containsText" text="x">
      <formula>NOT(ISERROR(SEARCH("x",C1)))</formula>
    </cfRule>
  </conditionalFormatting>
  <conditionalFormatting sqref="C1810">
    <cfRule type="containsText" dxfId="65" priority="32" operator="containsText" text="x">
      <formula>NOT(ISERROR(SEARCH("x",C1810)))</formula>
    </cfRule>
  </conditionalFormatting>
  <conditionalFormatting sqref="C1859:C1860">
    <cfRule type="containsText" dxfId="64" priority="30" operator="containsText" text="x">
      <formula>NOT(ISERROR(SEARCH("x",C1859)))</formula>
    </cfRule>
  </conditionalFormatting>
  <conditionalFormatting sqref="C1083:C1089">
    <cfRule type="containsText" dxfId="63" priority="28" operator="containsText" text="x">
      <formula>NOT(ISERROR(SEARCH("x",C1083)))</formula>
    </cfRule>
  </conditionalFormatting>
  <conditionalFormatting sqref="T1:T629 T885:T1870 T641:T873 T1873:T1048576">
    <cfRule type="cellIs" dxfId="62" priority="27" operator="greaterThan">
      <formula>0</formula>
    </cfRule>
  </conditionalFormatting>
  <conditionalFormatting sqref="C2306">
    <cfRule type="containsText" dxfId="61" priority="25" operator="containsText" text="x">
      <formula>NOT(ISERROR(SEARCH("x",C2306)))</formula>
    </cfRule>
  </conditionalFormatting>
  <conditionalFormatting sqref="C2304">
    <cfRule type="containsText" dxfId="60" priority="22" operator="containsText" text="x">
      <formula>NOT(ISERROR(SEARCH("x",C2304)))</formula>
    </cfRule>
  </conditionalFormatting>
  <conditionalFormatting sqref="C2022">
    <cfRule type="containsText" dxfId="59" priority="17" operator="containsText" text="x">
      <formula>NOT(ISERROR(SEARCH("x",C2022)))</formula>
    </cfRule>
  </conditionalFormatting>
  <conditionalFormatting sqref="C1926:C1927">
    <cfRule type="containsText" dxfId="58" priority="14" operator="containsText" text="x">
      <formula>NOT(ISERROR(SEARCH("x",C1926)))</formula>
    </cfRule>
  </conditionalFormatting>
  <conditionalFormatting sqref="T874:T884">
    <cfRule type="timePeriod" dxfId="57" priority="12" timePeriod="today">
      <formula>FLOOR(T874,1)=TODAY()</formula>
    </cfRule>
  </conditionalFormatting>
  <conditionalFormatting sqref="C874:C884">
    <cfRule type="containsText" dxfId="56" priority="11" operator="containsText" text="x">
      <formula>NOT(ISERROR(SEARCH("x",C874)))</formula>
    </cfRule>
  </conditionalFormatting>
  <conditionalFormatting sqref="T874:T884">
    <cfRule type="cellIs" dxfId="55" priority="10" operator="greaterThan">
      <formula>0</formula>
    </cfRule>
  </conditionalFormatting>
  <conditionalFormatting sqref="T630:T640">
    <cfRule type="timePeriod" dxfId="54" priority="9" timePeriod="today">
      <formula>FLOOR(T630,1)=TODAY()</formula>
    </cfRule>
  </conditionalFormatting>
  <conditionalFormatting sqref="C630:C640">
    <cfRule type="containsText" dxfId="53" priority="8" operator="containsText" text="x">
      <formula>NOT(ISERROR(SEARCH("x",C630)))</formula>
    </cfRule>
  </conditionalFormatting>
  <conditionalFormatting sqref="T630:T640">
    <cfRule type="cellIs" dxfId="52" priority="7" operator="greaterThan">
      <formula>0</formula>
    </cfRule>
  </conditionalFormatting>
  <conditionalFormatting sqref="T1871">
    <cfRule type="timePeriod" dxfId="51" priority="6" timePeriod="today">
      <formula>FLOOR(T1871,1)=TODAY()</formula>
    </cfRule>
  </conditionalFormatting>
  <conditionalFormatting sqref="C1871">
    <cfRule type="containsText" dxfId="50" priority="5" operator="containsText" text="x">
      <formula>NOT(ISERROR(SEARCH("x",C1871)))</formula>
    </cfRule>
  </conditionalFormatting>
  <conditionalFormatting sqref="T1871">
    <cfRule type="cellIs" dxfId="49" priority="4" operator="greaterThan">
      <formula>0</formula>
    </cfRule>
  </conditionalFormatting>
  <conditionalFormatting sqref="T1872">
    <cfRule type="timePeriod" dxfId="48" priority="3" timePeriod="today">
      <formula>FLOOR(T1872,1)=TODAY()</formula>
    </cfRule>
  </conditionalFormatting>
  <conditionalFormatting sqref="C1872">
    <cfRule type="containsText" dxfId="47" priority="2" operator="containsText" text="x">
      <formula>NOT(ISERROR(SEARCH("x",C1872)))</formula>
    </cfRule>
  </conditionalFormatting>
  <conditionalFormatting sqref="T1872">
    <cfRule type="cellIs" dxfId="46"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51" t="s">
        <v>4239</v>
      </c>
      <c r="B1" s="2751"/>
      <c r="C1" s="2751"/>
      <c r="D1" s="2751"/>
      <c r="E1" s="2751"/>
      <c r="F1" s="2751"/>
      <c r="G1" s="2751"/>
      <c r="H1" s="2751"/>
      <c r="I1" s="2751"/>
      <c r="J1" s="2751"/>
      <c r="K1" s="2751"/>
      <c r="L1" s="2751"/>
      <c r="M1" s="2751"/>
      <c r="N1" s="2751"/>
      <c r="O1" s="2751"/>
      <c r="P1" s="2751"/>
      <c r="R1" s="850"/>
    </row>
    <row r="2" spans="1:24" ht="35.25" customHeight="1">
      <c r="A2" s="2750" t="str">
        <f>"Tên công trình: "&amp;Solieu!C6</f>
        <v>Tên công trình: 00</v>
      </c>
      <c r="B2" s="2750"/>
      <c r="C2" s="2750"/>
      <c r="D2" s="2750"/>
      <c r="E2" s="2750"/>
      <c r="F2" s="2750"/>
      <c r="G2" s="2750"/>
      <c r="H2" s="2750"/>
      <c r="I2" s="2750"/>
      <c r="J2" s="2750"/>
      <c r="K2" s="2752" t="str">
        <f>"Đơn vị thi công: "&amp;Solieu!C10</f>
        <v>Đơn vị thi công: 06</v>
      </c>
      <c r="L2" s="2752"/>
      <c r="M2" s="2752"/>
      <c r="N2" s="2752"/>
      <c r="O2" s="2752"/>
      <c r="P2" s="2752"/>
    </row>
    <row r="3" spans="1:24" ht="26.25" customHeight="1" thickBot="1">
      <c r="A3" s="2750" t="s">
        <v>4240</v>
      </c>
      <c r="B3" s="2750"/>
      <c r="C3" s="2750"/>
      <c r="D3" s="2750"/>
      <c r="E3" s="2750"/>
      <c r="F3" s="2750"/>
      <c r="G3" s="2750"/>
      <c r="H3" s="2750"/>
      <c r="I3" s="2750"/>
      <c r="J3" s="2750"/>
      <c r="K3" s="2753" t="s">
        <v>4241</v>
      </c>
      <c r="L3" s="2754"/>
      <c r="M3" s="2754"/>
      <c r="N3" s="2754"/>
      <c r="O3" s="2754"/>
      <c r="P3" s="2755"/>
    </row>
    <row r="4" spans="1:24" ht="26.25" customHeight="1" thickTop="1">
      <c r="A4" s="2750" t="s">
        <v>4242</v>
      </c>
      <c r="B4" s="2750"/>
      <c r="C4" s="2750"/>
      <c r="D4" s="2750"/>
      <c r="E4" s="2750"/>
      <c r="F4" s="2750"/>
      <c r="G4" s="2750"/>
      <c r="H4" s="2750"/>
      <c r="I4" s="2750"/>
      <c r="J4" s="2750"/>
      <c r="K4" s="2750"/>
      <c r="L4" s="2750"/>
      <c r="M4" s="2750"/>
      <c r="N4" s="2750"/>
      <c r="O4" s="2750"/>
      <c r="P4" s="2750"/>
      <c r="R4" s="940"/>
      <c r="S4" s="753"/>
      <c r="T4" s="754"/>
      <c r="U4" s="950"/>
      <c r="V4" s="939"/>
      <c r="W4" s="951"/>
      <c r="X4" s="952"/>
    </row>
    <row r="5" spans="1:24" ht="28.5" customHeight="1">
      <c r="A5" s="2752" t="s">
        <v>4243</v>
      </c>
      <c r="B5" s="2752" t="s">
        <v>4244</v>
      </c>
      <c r="C5" s="2752"/>
      <c r="D5" s="2752" t="s">
        <v>4245</v>
      </c>
      <c r="E5" s="893" t="s">
        <v>4246</v>
      </c>
      <c r="F5" s="893"/>
      <c r="G5" s="893"/>
      <c r="H5" s="893"/>
      <c r="I5" s="893"/>
      <c r="J5" s="893"/>
      <c r="K5" s="893"/>
      <c r="L5" s="893"/>
      <c r="M5" s="893"/>
      <c r="N5" s="2756" t="s">
        <v>4247</v>
      </c>
      <c r="O5" s="2752" t="s">
        <v>4248</v>
      </c>
      <c r="P5" s="2752"/>
      <c r="R5" s="940"/>
      <c r="S5" s="753"/>
      <c r="T5" s="754"/>
      <c r="U5" s="953"/>
      <c r="V5" s="938"/>
      <c r="W5" s="937"/>
      <c r="X5" s="938"/>
    </row>
    <row r="6" spans="1:24" ht="28.5" customHeight="1">
      <c r="A6" s="2752"/>
      <c r="B6" s="2752" t="s">
        <v>4249</v>
      </c>
      <c r="C6" s="2752" t="s">
        <v>4250</v>
      </c>
      <c r="D6" s="2752"/>
      <c r="E6" s="2752" t="s">
        <v>4251</v>
      </c>
      <c r="F6" s="2752" t="s">
        <v>4252</v>
      </c>
      <c r="G6" s="2752" t="s">
        <v>4253</v>
      </c>
      <c r="H6" s="2752" t="s">
        <v>4254</v>
      </c>
      <c r="I6" s="2752"/>
      <c r="J6" s="2752" t="s">
        <v>4255</v>
      </c>
      <c r="K6" s="2752"/>
      <c r="L6" s="2752"/>
      <c r="M6" s="2752"/>
      <c r="N6" s="2757"/>
      <c r="O6" s="2752" t="s">
        <v>4256</v>
      </c>
      <c r="P6" s="2752" t="s">
        <v>4257</v>
      </c>
      <c r="R6" s="940"/>
      <c r="S6" s="753"/>
      <c r="T6" s="754"/>
      <c r="U6" s="949"/>
      <c r="V6" s="949"/>
      <c r="W6" s="949"/>
      <c r="X6" s="949"/>
    </row>
    <row r="7" spans="1:24" ht="48" customHeight="1">
      <c r="A7" s="2752"/>
      <c r="B7" s="2752"/>
      <c r="C7" s="2752"/>
      <c r="D7" s="2752"/>
      <c r="E7" s="2752"/>
      <c r="F7" s="2752"/>
      <c r="G7" s="2752"/>
      <c r="H7" s="858" t="s">
        <v>4258</v>
      </c>
      <c r="I7" s="858" t="s">
        <v>4259</v>
      </c>
      <c r="J7" s="858" t="s">
        <v>4260</v>
      </c>
      <c r="K7" s="858" t="s">
        <v>4261</v>
      </c>
      <c r="L7" s="858" t="s">
        <v>4258</v>
      </c>
      <c r="M7" s="858" t="s">
        <v>4262</v>
      </c>
      <c r="N7" s="2758"/>
      <c r="O7" s="2752"/>
      <c r="P7" s="2752"/>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49" t="str">
        <f>"- Tổng chiều dài tuyến: "&amp;ROUND(SUM(D8:D50),1)&amp;" m"</f>
        <v>- Tổng chiều dài tuyến: 725 m</v>
      </c>
      <c r="D52" s="2750"/>
      <c r="E52" s="2750"/>
      <c r="F52" s="2750"/>
      <c r="G52" s="2750"/>
      <c r="H52" s="2750"/>
      <c r="I52" s="2750"/>
      <c r="J52" s="2750"/>
      <c r="K52" s="2750"/>
      <c r="L52" s="2750"/>
      <c r="M52" s="2750"/>
      <c r="N52" s="2750"/>
      <c r="O52" s="2750"/>
      <c r="P52" s="2750"/>
    </row>
    <row r="53" spans="1:17" ht="21.75" customHeight="1">
      <c r="A53" s="964" t="s">
        <v>4263</v>
      </c>
      <c r="B53" s="958"/>
      <c r="C53" s="2749" t="str">
        <f>"- Tổng số lượng trụ "&amp;$E$8&amp;"m: "&amp;COUNTIF(E8:E51,$E$8)&amp;" trụ."</f>
        <v>- Tổng số lượng trụ 7,5m: 19 trụ.</v>
      </c>
      <c r="D53" s="2750"/>
      <c r="E53" s="2750"/>
      <c r="F53" s="2750"/>
      <c r="G53" s="2750"/>
      <c r="H53" s="2750"/>
      <c r="I53" s="2750"/>
      <c r="J53" s="2750"/>
      <c r="K53" s="2750"/>
      <c r="L53" s="2750"/>
      <c r="M53" s="2750"/>
      <c r="N53" s="2750"/>
      <c r="O53" s="2750"/>
      <c r="P53" s="2750"/>
    </row>
    <row r="54" spans="1:17" ht="21.75" customHeight="1">
      <c r="A54" s="959"/>
      <c r="B54" s="960"/>
      <c r="C54" s="2749" t="str">
        <f>"- Tổng số lượng móng M7BT đôi: "&amp;TEXT(COUNTIF(G6:G51,"M7BT ĐÔI"),"00")&amp;" móng."</f>
        <v>- Tổng số lượng móng M7BT đôi: 00 móng.</v>
      </c>
      <c r="D54" s="2750"/>
      <c r="E54" s="2750"/>
      <c r="F54" s="2750"/>
      <c r="G54" s="2750"/>
      <c r="H54" s="2750"/>
      <c r="I54" s="2750"/>
      <c r="J54" s="2750"/>
      <c r="K54" s="2750"/>
      <c r="L54" s="2750"/>
      <c r="M54" s="2750"/>
      <c r="N54" s="2750"/>
      <c r="O54" s="2750"/>
      <c r="P54" s="2750"/>
    </row>
    <row r="55" spans="1:17" ht="21.75" hidden="1" customHeight="1">
      <c r="A55" s="959"/>
      <c r="B55" s="960"/>
      <c r="C55" s="2749" t="str">
        <f>"- Tổng số lượng móng M12BT đơn: "&amp;TEXT(COUNTIF(G6:G13,"M12BT ĐƠN"),"00")&amp;" móng."</f>
        <v>- Tổng số lượng móng M12BT đơn: 00 móng.</v>
      </c>
      <c r="D55" s="2750"/>
      <c r="E55" s="2750"/>
      <c r="F55" s="2750"/>
      <c r="G55" s="2750"/>
      <c r="H55" s="2750"/>
      <c r="I55" s="2750"/>
      <c r="J55" s="2750"/>
      <c r="K55" s="2750"/>
      <c r="L55" s="2750"/>
      <c r="M55" s="2750"/>
      <c r="N55" s="2750"/>
      <c r="O55" s="2750"/>
      <c r="P55" s="2750"/>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51" t="s">
        <v>4264</v>
      </c>
      <c r="B1" s="2751"/>
      <c r="C1" s="2751"/>
      <c r="D1" s="2751"/>
      <c r="E1" s="2751"/>
      <c r="F1" s="2751"/>
      <c r="G1" s="2751"/>
      <c r="H1" s="2751"/>
      <c r="I1" s="2751"/>
      <c r="J1" s="2751"/>
      <c r="K1" s="2751"/>
      <c r="L1" s="2751"/>
      <c r="M1" s="2751"/>
      <c r="N1" s="2751"/>
      <c r="O1" s="2751"/>
      <c r="P1" s="2751"/>
      <c r="R1" s="850" t="s">
        <v>4172</v>
      </c>
    </row>
    <row r="2" spans="1:20" ht="33.75" customHeight="1">
      <c r="A2" s="2759" t="e">
        <f>"Tên công trình: "&amp;Solieu!#REF!</f>
        <v>#REF!</v>
      </c>
      <c r="B2" s="2760"/>
      <c r="C2" s="2760"/>
      <c r="D2" s="2760"/>
      <c r="E2" s="2760"/>
      <c r="F2" s="2760"/>
      <c r="G2" s="2760"/>
      <c r="H2" s="2760"/>
      <c r="I2" s="2760"/>
      <c r="J2" s="2761"/>
      <c r="K2" s="2752" t="str">
        <f>"Đơn vị thi công: "&amp;Solieu!C10</f>
        <v>Đơn vị thi công: 06</v>
      </c>
      <c r="L2" s="2752"/>
      <c r="M2" s="2752"/>
      <c r="N2" s="2752"/>
      <c r="O2" s="2752"/>
      <c r="P2" s="2752"/>
    </row>
    <row r="3" spans="1:20" ht="25.5" customHeight="1">
      <c r="A3" s="2750" t="s">
        <v>4265</v>
      </c>
      <c r="B3" s="2750"/>
      <c r="C3" s="2750"/>
      <c r="D3" s="2750"/>
      <c r="E3" s="2750"/>
      <c r="F3" s="2750"/>
      <c r="G3" s="2750"/>
      <c r="H3" s="2750"/>
      <c r="I3" s="2750"/>
      <c r="J3" s="2750"/>
      <c r="K3" s="2753" t="s">
        <v>4241</v>
      </c>
      <c r="L3" s="2754"/>
      <c r="M3" s="2754"/>
      <c r="N3" s="2754"/>
      <c r="O3" s="2754"/>
      <c r="P3" s="2755"/>
    </row>
    <row r="4" spans="1:20" ht="25.5" customHeight="1">
      <c r="A4" s="2750" t="s">
        <v>4242</v>
      </c>
      <c r="B4" s="2750"/>
      <c r="C4" s="2750"/>
      <c r="D4" s="2750"/>
      <c r="E4" s="2750"/>
      <c r="F4" s="2750"/>
      <c r="G4" s="2750"/>
      <c r="H4" s="2750"/>
      <c r="I4" s="2750"/>
      <c r="J4" s="2750"/>
      <c r="K4" s="2750"/>
      <c r="L4" s="2750"/>
      <c r="M4" s="2750"/>
      <c r="N4" s="2750"/>
      <c r="O4" s="2750"/>
      <c r="P4" s="2750"/>
    </row>
    <row r="5" spans="1:20">
      <c r="A5" s="2752" t="s">
        <v>4243</v>
      </c>
      <c r="B5" s="2752" t="s">
        <v>4266</v>
      </c>
      <c r="C5" s="2752"/>
      <c r="D5" s="2752" t="s">
        <v>3800</v>
      </c>
      <c r="E5" s="2752" t="s">
        <v>4267</v>
      </c>
      <c r="F5" s="2752" t="s">
        <v>4268</v>
      </c>
      <c r="G5" s="2752"/>
      <c r="H5" s="2752" t="s">
        <v>4269</v>
      </c>
      <c r="I5" s="2752"/>
      <c r="J5" s="2752"/>
      <c r="K5" s="2752"/>
      <c r="L5" s="2752" t="s">
        <v>4270</v>
      </c>
      <c r="M5" s="2752"/>
      <c r="N5" s="2752" t="s">
        <v>4247</v>
      </c>
      <c r="O5" s="2752" t="s">
        <v>4248</v>
      </c>
      <c r="P5" s="2752"/>
    </row>
    <row r="6" spans="1:20">
      <c r="A6" s="2752"/>
      <c r="B6" s="2752"/>
      <c r="C6" s="2752"/>
      <c r="D6" s="2752"/>
      <c r="E6" s="2752"/>
      <c r="F6" s="2752"/>
      <c r="G6" s="2752"/>
      <c r="H6" s="2752"/>
      <c r="I6" s="2752"/>
      <c r="J6" s="2752"/>
      <c r="K6" s="2752"/>
      <c r="L6" s="2752"/>
      <c r="M6" s="2752"/>
      <c r="N6" s="2752"/>
      <c r="O6" s="2752"/>
      <c r="P6" s="2752"/>
    </row>
    <row r="7" spans="1:20">
      <c r="A7" s="2752"/>
      <c r="B7" s="2752"/>
      <c r="C7" s="2752"/>
      <c r="D7" s="2752"/>
      <c r="E7" s="2752"/>
      <c r="F7" s="2752"/>
      <c r="G7" s="2752"/>
      <c r="H7" s="2752"/>
      <c r="I7" s="2752"/>
      <c r="J7" s="2752"/>
      <c r="K7" s="2752"/>
      <c r="L7" s="2752"/>
      <c r="M7" s="2752"/>
      <c r="N7" s="2752"/>
      <c r="O7" s="2752"/>
      <c r="P7" s="2752"/>
    </row>
    <row r="8" spans="1:20" ht="69.75" customHeight="1">
      <c r="A8" s="2752"/>
      <c r="B8" s="858" t="s">
        <v>4249</v>
      </c>
      <c r="C8" s="858" t="s">
        <v>4271</v>
      </c>
      <c r="D8" s="2752"/>
      <c r="E8" s="2752"/>
      <c r="F8" s="858" t="s">
        <v>4272</v>
      </c>
      <c r="G8" s="858" t="s">
        <v>4273</v>
      </c>
      <c r="H8" s="858" t="s">
        <v>4274</v>
      </c>
      <c r="I8" s="858" t="s">
        <v>4262</v>
      </c>
      <c r="J8" s="858" t="s">
        <v>4275</v>
      </c>
      <c r="K8" s="902" t="s">
        <v>4262</v>
      </c>
      <c r="L8" s="858" t="s">
        <v>4276</v>
      </c>
      <c r="M8" s="858" t="s">
        <v>4262</v>
      </c>
      <c r="N8" s="2752"/>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50" t="str">
        <f>"Tổng cộng: "&amp;TEXT((17-COUNTBLANK(B9:B25)),"00")&amp;" bộ."</f>
        <v>Tổng cộng: 09 bộ.</v>
      </c>
      <c r="B26" s="2750"/>
      <c r="C26" s="2750"/>
      <c r="D26" s="908"/>
      <c r="E26" s="908"/>
      <c r="F26" s="908"/>
      <c r="G26" s="908"/>
      <c r="H26" s="908"/>
      <c r="I26" s="908"/>
      <c r="J26" s="908"/>
      <c r="K26" s="909"/>
      <c r="L26" s="908"/>
      <c r="M26" s="908"/>
      <c r="N26" s="908"/>
      <c r="O26" s="908"/>
      <c r="P26" s="908"/>
    </row>
    <row r="27" spans="1:18" ht="28.5" customHeight="1">
      <c r="A27" s="2750" t="s">
        <v>4277</v>
      </c>
      <c r="B27" s="2750"/>
      <c r="C27" s="2750"/>
      <c r="D27" s="2750" t="str">
        <f>"NXL:  "&amp;TEXT(COUNTIF(R:R,"CL"),"00")&amp;" bộ."</f>
        <v>NXL:  00 bộ.</v>
      </c>
      <c r="E27" s="2750"/>
      <c r="F27" s="2750"/>
      <c r="G27" s="2750"/>
      <c r="H27" s="2750"/>
      <c r="I27" s="2750"/>
      <c r="J27" s="2750"/>
      <c r="K27" s="2750"/>
      <c r="L27" s="2750"/>
      <c r="M27" s="2750"/>
      <c r="N27" s="2750"/>
      <c r="O27" s="2750"/>
      <c r="P27" s="2750"/>
    </row>
    <row r="28" spans="1:18" ht="28.5" customHeight="1">
      <c r="A28" s="2750"/>
      <c r="B28" s="2750"/>
      <c r="C28" s="2750"/>
      <c r="D28" s="2750" t="str">
        <f>"NXX:  "&amp;TEXT(COUNTIF(R:R,"CX"),"00")&amp;" bộ."</f>
        <v>NXX:  09 bộ.</v>
      </c>
      <c r="E28" s="2750"/>
      <c r="F28" s="2750"/>
      <c r="G28" s="2750"/>
      <c r="H28" s="2750"/>
      <c r="I28" s="2750"/>
      <c r="J28" s="2750"/>
      <c r="K28" s="2750"/>
      <c r="L28" s="2750"/>
      <c r="M28" s="2750"/>
      <c r="N28" s="2750"/>
      <c r="O28" s="2750"/>
      <c r="P28" s="2750"/>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63" t="s">
        <v>4278</v>
      </c>
      <c r="B1" s="2763"/>
      <c r="C1" s="2763"/>
      <c r="D1" s="2763"/>
      <c r="E1" s="2763"/>
      <c r="F1" s="2763"/>
      <c r="G1" s="2763"/>
      <c r="H1" s="2763"/>
      <c r="I1" s="2763"/>
      <c r="J1" s="2763"/>
      <c r="K1" s="2763"/>
      <c r="L1" s="2763"/>
      <c r="M1" s="2763"/>
      <c r="N1" s="2763"/>
      <c r="O1" s="2763"/>
      <c r="P1" s="2763"/>
      <c r="Q1" s="2763"/>
      <c r="R1" s="2763"/>
      <c r="S1" s="2763"/>
      <c r="T1" s="2763"/>
      <c r="V1" s="850" t="s">
        <v>4172</v>
      </c>
    </row>
    <row r="2" spans="1:30" ht="33" customHeight="1">
      <c r="A2" s="2759" t="e">
        <f>"Tên công trình: "&amp;Solieu!#REF!</f>
        <v>#REF!</v>
      </c>
      <c r="B2" s="2760"/>
      <c r="C2" s="2760"/>
      <c r="D2" s="2760"/>
      <c r="E2" s="2760"/>
      <c r="F2" s="2760"/>
      <c r="G2" s="2760"/>
      <c r="H2" s="2760"/>
      <c r="I2" s="2760"/>
      <c r="J2" s="2760"/>
      <c r="K2" s="2760"/>
      <c r="L2" s="2760"/>
      <c r="M2" s="2760"/>
      <c r="N2" s="2761"/>
      <c r="O2" s="2764" t="str">
        <f>"Đơn vị thi công: "&amp;Solieu!C10</f>
        <v>Đơn vị thi công: 06</v>
      </c>
      <c r="P2" s="2765"/>
      <c r="Q2" s="2765"/>
      <c r="R2" s="2765"/>
      <c r="S2" s="2765"/>
      <c r="T2" s="2766"/>
    </row>
    <row r="3" spans="1:30" ht="31.5" customHeight="1">
      <c r="A3" s="2759" t="s">
        <v>4279</v>
      </c>
      <c r="B3" s="2760"/>
      <c r="C3" s="2760"/>
      <c r="D3" s="2760"/>
      <c r="E3" s="2760"/>
      <c r="F3" s="2760"/>
      <c r="G3" s="2760"/>
      <c r="H3" s="2760"/>
      <c r="I3" s="2760"/>
      <c r="J3" s="2760"/>
      <c r="K3" s="2760"/>
      <c r="L3" s="2760"/>
      <c r="M3" s="2760"/>
      <c r="N3" s="2761"/>
      <c r="O3" s="2752" t="s">
        <v>4280</v>
      </c>
      <c r="P3" s="2752"/>
      <c r="Q3" s="2752"/>
      <c r="R3" s="2752"/>
      <c r="S3" s="2752"/>
      <c r="T3" s="2752"/>
    </row>
    <row r="4" spans="1:30" ht="15.6">
      <c r="A4" s="2750" t="s">
        <v>4242</v>
      </c>
      <c r="B4" s="2750"/>
      <c r="C4" s="2750"/>
      <c r="D4" s="2750"/>
      <c r="E4" s="2750"/>
      <c r="F4" s="2750"/>
      <c r="G4" s="2750"/>
      <c r="H4" s="2750"/>
      <c r="I4" s="2750"/>
      <c r="J4" s="2750"/>
      <c r="K4" s="2750"/>
      <c r="L4" s="2750"/>
      <c r="M4" s="2750"/>
      <c r="N4" s="2750"/>
      <c r="O4" s="2750"/>
      <c r="P4" s="2750"/>
      <c r="Q4" s="2750"/>
      <c r="R4" s="2750"/>
      <c r="S4" s="2750"/>
      <c r="T4" s="2750"/>
    </row>
    <row r="5" spans="1:30" ht="32.25" customHeight="1">
      <c r="A5" s="2762" t="s">
        <v>4243</v>
      </c>
      <c r="B5" s="2762" t="s">
        <v>4281</v>
      </c>
      <c r="C5" s="2762"/>
      <c r="D5" s="2762" t="s">
        <v>3800</v>
      </c>
      <c r="E5" s="2762" t="s">
        <v>3310</v>
      </c>
      <c r="F5" s="2762"/>
      <c r="G5" s="2762" t="s">
        <v>4282</v>
      </c>
      <c r="H5" s="2762"/>
      <c r="I5" s="2762"/>
      <c r="J5" s="2762"/>
      <c r="K5" s="2762"/>
      <c r="L5" s="2762" t="s">
        <v>4283</v>
      </c>
      <c r="M5" s="2762"/>
      <c r="N5" s="2762"/>
      <c r="O5" s="2762" t="s">
        <v>4284</v>
      </c>
      <c r="P5" s="2762"/>
      <c r="Q5" s="2762"/>
      <c r="R5" s="2762" t="s">
        <v>4285</v>
      </c>
      <c r="S5" s="2762" t="s">
        <v>4248</v>
      </c>
      <c r="T5" s="2762"/>
    </row>
    <row r="6" spans="1:30" ht="35.25" customHeight="1">
      <c r="A6" s="2762"/>
      <c r="B6" s="2762" t="s">
        <v>4286</v>
      </c>
      <c r="C6" s="2762" t="s">
        <v>4271</v>
      </c>
      <c r="D6" s="2762"/>
      <c r="E6" s="2762" t="s">
        <v>4287</v>
      </c>
      <c r="F6" s="2762" t="s">
        <v>4288</v>
      </c>
      <c r="G6" s="2762" t="s">
        <v>4289</v>
      </c>
      <c r="H6" s="2762" t="s">
        <v>4290</v>
      </c>
      <c r="I6" s="2762" t="s">
        <v>4291</v>
      </c>
      <c r="J6" s="2762" t="s">
        <v>4292</v>
      </c>
      <c r="K6" s="2762" t="s">
        <v>4293</v>
      </c>
      <c r="L6" s="2762" t="s">
        <v>4294</v>
      </c>
      <c r="M6" s="2762" t="s">
        <v>4295</v>
      </c>
      <c r="N6" s="2762"/>
      <c r="O6" s="2762" t="s">
        <v>4296</v>
      </c>
      <c r="P6" s="2762" t="s">
        <v>4297</v>
      </c>
      <c r="Q6" s="2762" t="s">
        <v>4298</v>
      </c>
      <c r="R6" s="2762"/>
      <c r="S6" s="2762" t="s">
        <v>4299</v>
      </c>
      <c r="T6" s="2762" t="s">
        <v>4300</v>
      </c>
      <c r="U6" s="910">
        <v>17</v>
      </c>
      <c r="V6" s="910">
        <v>18</v>
      </c>
      <c r="W6" s="910">
        <v>19</v>
      </c>
      <c r="X6" s="910">
        <v>20</v>
      </c>
      <c r="Y6" s="910">
        <v>21</v>
      </c>
      <c r="Z6" s="910">
        <v>22</v>
      </c>
      <c r="AA6" s="910">
        <v>23</v>
      </c>
      <c r="AB6" s="910">
        <v>24</v>
      </c>
      <c r="AC6" s="910">
        <v>25</v>
      </c>
      <c r="AD6" s="910">
        <v>28</v>
      </c>
    </row>
    <row r="7" spans="1:30" ht="61.5" customHeight="1">
      <c r="A7" s="2762"/>
      <c r="B7" s="2762"/>
      <c r="C7" s="2762"/>
      <c r="D7" s="2762"/>
      <c r="E7" s="2762"/>
      <c r="F7" s="2762"/>
      <c r="G7" s="2762"/>
      <c r="H7" s="2762"/>
      <c r="I7" s="2762"/>
      <c r="J7" s="2762"/>
      <c r="K7" s="2762"/>
      <c r="L7" s="2762"/>
      <c r="M7" s="886" t="s">
        <v>4301</v>
      </c>
      <c r="N7" s="886" t="s">
        <v>4262</v>
      </c>
      <c r="O7" s="2762"/>
      <c r="P7" s="2762"/>
      <c r="Q7" s="2762"/>
      <c r="R7" s="2762"/>
      <c r="S7" s="2762"/>
      <c r="T7" s="2762"/>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70" t="s">
        <v>4302</v>
      </c>
      <c r="B1" s="2770"/>
      <c r="C1" s="2770"/>
      <c r="D1" s="2770"/>
      <c r="E1" s="2770"/>
      <c r="F1" s="2770"/>
      <c r="G1" s="2770"/>
      <c r="H1" s="2770"/>
      <c r="I1" s="2770"/>
    </row>
    <row r="2" spans="1:9" ht="47.25" customHeight="1">
      <c r="A2" s="2750" t="e">
        <f>"Tên công trình: "&amp;Solieu!#REF!</f>
        <v>#REF!</v>
      </c>
      <c r="B2" s="2750"/>
      <c r="C2" s="2750"/>
      <c r="D2" s="2750"/>
      <c r="E2" s="2750"/>
      <c r="F2" s="2750"/>
      <c r="G2" s="2753" t="str">
        <f>"Đơn vị thi công: "&amp;Solieu!C10</f>
        <v>Đơn vị thi công: 06</v>
      </c>
      <c r="H2" s="2754"/>
      <c r="I2" s="2755"/>
    </row>
    <row r="3" spans="1:9" ht="31.5" customHeight="1">
      <c r="A3" s="2750" t="s">
        <v>4327</v>
      </c>
      <c r="B3" s="2750"/>
      <c r="C3" s="2750"/>
      <c r="D3" s="2750"/>
      <c r="E3" s="2750"/>
      <c r="F3" s="2750"/>
      <c r="G3" s="2771" t="s">
        <v>4241</v>
      </c>
      <c r="H3" s="2771"/>
      <c r="I3" s="2771"/>
    </row>
    <row r="4" spans="1:9" ht="15.6">
      <c r="A4" s="2750" t="s">
        <v>4242</v>
      </c>
      <c r="B4" s="2750"/>
      <c r="C4" s="2750"/>
      <c r="D4" s="2750"/>
      <c r="E4" s="2750"/>
      <c r="F4" s="2750"/>
      <c r="G4" s="2750"/>
      <c r="H4" s="2750"/>
      <c r="I4" s="2750"/>
    </row>
    <row r="5" spans="1:9" s="849" customFormat="1" ht="21" customHeight="1">
      <c r="A5" s="2752" t="s">
        <v>4243</v>
      </c>
      <c r="B5" s="2752" t="s">
        <v>4303</v>
      </c>
      <c r="C5" s="2752"/>
      <c r="D5" s="2752"/>
      <c r="E5" s="2752" t="s">
        <v>4304</v>
      </c>
      <c r="F5" s="2752"/>
      <c r="G5" s="2752" t="s">
        <v>4285</v>
      </c>
      <c r="H5" s="2752" t="s">
        <v>4248</v>
      </c>
      <c r="I5" s="2752"/>
    </row>
    <row r="6" spans="1:9" s="849" customFormat="1" ht="21" customHeight="1">
      <c r="A6" s="2752"/>
      <c r="B6" s="908" t="s">
        <v>4305</v>
      </c>
      <c r="C6" s="2752" t="s">
        <v>4306</v>
      </c>
      <c r="D6" s="2752" t="s">
        <v>4235</v>
      </c>
      <c r="E6" s="2752" t="s">
        <v>4307</v>
      </c>
      <c r="F6" s="2752" t="s">
        <v>4308</v>
      </c>
      <c r="G6" s="2752"/>
      <c r="H6" s="2752" t="s">
        <v>4299</v>
      </c>
      <c r="I6" s="2752" t="s">
        <v>4300</v>
      </c>
    </row>
    <row r="7" spans="1:9" s="849" customFormat="1" ht="21" customHeight="1">
      <c r="A7" s="2752"/>
      <c r="B7" s="908" t="s">
        <v>4309</v>
      </c>
      <c r="C7" s="2752"/>
      <c r="D7" s="2752"/>
      <c r="E7" s="2752"/>
      <c r="F7" s="2752"/>
      <c r="G7" s="2752"/>
      <c r="H7" s="2752"/>
      <c r="I7" s="2752"/>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67" t="s">
        <v>4310</v>
      </c>
      <c r="B10" s="2767"/>
      <c r="C10" s="2768" t="e">
        <f>C9</f>
        <v>#REF!</v>
      </c>
      <c r="D10" s="2769"/>
      <c r="E10" s="2769"/>
      <c r="F10" s="2769"/>
      <c r="G10" s="2769"/>
      <c r="H10" s="2769"/>
      <c r="I10" s="2769"/>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73" t="s">
        <v>4191</v>
      </c>
      <c r="B1" s="2773"/>
      <c r="C1" s="2773"/>
      <c r="D1" s="2773"/>
      <c r="E1" s="2773"/>
      <c r="F1" s="2773"/>
      <c r="G1" s="2773"/>
      <c r="H1" s="2773"/>
      <c r="I1" s="2773"/>
      <c r="J1" s="2773"/>
      <c r="K1" s="850" t="s">
        <v>4172</v>
      </c>
    </row>
    <row r="2" spans="1:11" ht="18">
      <c r="A2" s="2774" t="s">
        <v>4192</v>
      </c>
      <c r="B2" s="2774"/>
      <c r="C2" s="2774"/>
      <c r="D2" s="2774"/>
      <c r="E2" s="2774"/>
      <c r="F2" s="2774"/>
      <c r="G2" s="2774"/>
      <c r="H2" s="2774"/>
      <c r="I2" s="2774"/>
      <c r="J2" s="2774"/>
    </row>
    <row r="3" spans="1:11" ht="15" customHeight="1">
      <c r="A3" s="2775" t="s">
        <v>4193</v>
      </c>
      <c r="B3" s="2775"/>
      <c r="C3" s="2775"/>
      <c r="D3" s="2775"/>
      <c r="E3" s="2775"/>
      <c r="F3" s="2775"/>
      <c r="G3" s="2775"/>
      <c r="H3" s="2775"/>
      <c r="I3" s="2775"/>
      <c r="J3" s="2775"/>
    </row>
    <row r="4" spans="1:11" ht="15" customHeight="1">
      <c r="A4" s="2776" t="s">
        <v>4627</v>
      </c>
      <c r="B4" s="2776"/>
      <c r="C4" s="2776"/>
      <c r="D4" s="2776"/>
      <c r="E4" s="2776"/>
      <c r="F4" s="2776"/>
      <c r="G4" s="2776"/>
      <c r="H4" s="2776"/>
      <c r="I4" s="2776"/>
      <c r="J4" s="2776"/>
    </row>
    <row r="5" spans="1:11" ht="31.5" customHeight="1">
      <c r="A5" s="2777" t="s">
        <v>4600</v>
      </c>
      <c r="B5" s="2777"/>
      <c r="C5" s="2777"/>
      <c r="D5" s="2777"/>
      <c r="E5" s="2777"/>
      <c r="F5" s="2777"/>
      <c r="G5" s="2777"/>
      <c r="H5" s="2777"/>
      <c r="I5" s="2777"/>
      <c r="J5" s="2777"/>
    </row>
    <row r="6" spans="1:11" s="1755" customFormat="1" ht="18.75" customHeight="1">
      <c r="A6" s="2777" t="s">
        <v>4601</v>
      </c>
      <c r="B6" s="2777"/>
      <c r="C6" s="2777"/>
      <c r="D6" s="2777"/>
      <c r="E6" s="2777"/>
      <c r="F6" s="2777"/>
      <c r="G6" s="2777"/>
      <c r="H6" s="2777"/>
      <c r="I6" s="2777"/>
      <c r="J6" s="2777"/>
    </row>
    <row r="7" spans="1:11" s="1755" customFormat="1" ht="18.75" customHeight="1">
      <c r="A7" s="2777" t="s">
        <v>4602</v>
      </c>
      <c r="B7" s="2777"/>
      <c r="C7" s="2777"/>
      <c r="D7" s="2777"/>
      <c r="E7" s="2777"/>
      <c r="F7" s="2777"/>
      <c r="G7" s="2777"/>
      <c r="H7" s="2777"/>
      <c r="I7" s="2777"/>
      <c r="J7" s="2777"/>
    </row>
    <row r="8" spans="1:11" ht="41.25" customHeight="1">
      <c r="A8" s="2778" t="s">
        <v>4628</v>
      </c>
      <c r="B8" s="2778"/>
      <c r="C8" s="2778"/>
      <c r="D8" s="2778"/>
      <c r="E8" s="2778"/>
      <c r="F8" s="2778"/>
      <c r="G8" s="2778"/>
      <c r="H8" s="2778"/>
      <c r="I8" s="2778"/>
      <c r="J8" s="2778"/>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79" t="s">
        <v>4619</v>
      </c>
      <c r="C31" s="2779"/>
      <c r="D31" s="2779"/>
      <c r="E31" s="2779"/>
      <c r="F31" s="2779"/>
      <c r="G31" s="2779"/>
      <c r="H31" s="2779"/>
      <c r="I31" s="2779"/>
      <c r="J31" s="2779"/>
    </row>
    <row r="32" spans="1:10" ht="32.25" customHeight="1">
      <c r="A32" s="2780" t="s">
        <v>4620</v>
      </c>
      <c r="B32" s="2780"/>
      <c r="C32" s="2780"/>
      <c r="D32" s="2780"/>
      <c r="E32" s="2780"/>
      <c r="F32" s="2780"/>
      <c r="G32" s="2780"/>
      <c r="H32" s="2780"/>
      <c r="I32" s="2780"/>
      <c r="J32" s="2780"/>
    </row>
    <row r="33" spans="1:10" ht="42.75" customHeight="1">
      <c r="B33" s="2781" t="s">
        <v>4621</v>
      </c>
      <c r="C33" s="2781"/>
      <c r="D33" s="2781"/>
      <c r="E33" s="2781"/>
      <c r="F33" s="2781"/>
      <c r="G33" s="2781"/>
      <c r="H33" s="2781"/>
      <c r="I33" s="2781"/>
      <c r="J33" s="2781"/>
    </row>
    <row r="34" spans="1:10" ht="24.75" customHeight="1">
      <c r="B34" s="1760" t="s">
        <v>4622</v>
      </c>
    </row>
    <row r="35" spans="1:10" ht="19.649999999999999" customHeight="1">
      <c r="B35" s="1768" t="s">
        <v>4623</v>
      </c>
    </row>
    <row r="36" spans="1:10" ht="46.5" customHeight="1">
      <c r="A36" s="2772" t="s">
        <v>4624</v>
      </c>
      <c r="B36" s="2772"/>
      <c r="C36" s="2772"/>
      <c r="D36" s="2772"/>
      <c r="E36" s="2772"/>
      <c r="F36" s="2772"/>
      <c r="G36" s="2772"/>
      <c r="H36" s="2772"/>
      <c r="I36" s="2772"/>
      <c r="J36" s="2772"/>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98" t="s">
        <v>4912</v>
      </c>
      <c r="E1" s="2798"/>
      <c r="F1" s="2798"/>
      <c r="G1" s="2798"/>
      <c r="H1" s="2798"/>
      <c r="I1" s="2798"/>
      <c r="J1" s="2798"/>
      <c r="K1" s="2798"/>
    </row>
    <row r="2" spans="1:259" s="2322" customFormat="1" ht="17.25" hidden="1" customHeight="1" outlineLevel="1">
      <c r="D2" s="2790" t="s">
        <v>4913</v>
      </c>
      <c r="E2" s="2790"/>
      <c r="F2" s="2790"/>
      <c r="G2" s="2790"/>
      <c r="H2" s="2790"/>
      <c r="I2" s="2790"/>
      <c r="J2" s="2790"/>
      <c r="K2" s="2790"/>
      <c r="L2" s="2790" t="s">
        <v>4913</v>
      </c>
      <c r="M2" s="2790"/>
      <c r="N2" s="2790"/>
      <c r="O2" s="2790"/>
      <c r="P2" s="2790"/>
      <c r="Q2" s="2790"/>
      <c r="R2" s="2790"/>
      <c r="S2" s="2790"/>
      <c r="T2" s="2790" t="s">
        <v>4913</v>
      </c>
      <c r="U2" s="2790"/>
      <c r="V2" s="2790"/>
      <c r="W2" s="2790"/>
      <c r="X2" s="2790"/>
      <c r="Y2" s="2790"/>
      <c r="Z2" s="2790"/>
      <c r="AA2" s="2790"/>
      <c r="AB2" s="2790" t="s">
        <v>4913</v>
      </c>
      <c r="AC2" s="2790"/>
      <c r="AD2" s="2790"/>
      <c r="AE2" s="2790"/>
      <c r="AF2" s="2790"/>
      <c r="AG2" s="2790"/>
      <c r="AH2" s="2790"/>
      <c r="AI2" s="2790"/>
      <c r="AJ2" s="2790" t="s">
        <v>4913</v>
      </c>
      <c r="AK2" s="2790"/>
      <c r="AL2" s="2790"/>
      <c r="AM2" s="2790"/>
      <c r="AN2" s="2790"/>
      <c r="AO2" s="2790"/>
      <c r="AP2" s="2790"/>
      <c r="AQ2" s="2790"/>
      <c r="AR2" s="2790" t="s">
        <v>4913</v>
      </c>
      <c r="AS2" s="2790"/>
      <c r="AT2" s="2790"/>
      <c r="AU2" s="2790"/>
      <c r="AV2" s="2790"/>
      <c r="AW2" s="2790"/>
      <c r="AX2" s="2790"/>
      <c r="AY2" s="2790"/>
      <c r="AZ2" s="2790" t="s">
        <v>4913</v>
      </c>
      <c r="BA2" s="2790"/>
      <c r="BB2" s="2790"/>
      <c r="BC2" s="2790"/>
      <c r="BD2" s="2790"/>
      <c r="BE2" s="2790"/>
      <c r="BF2" s="2790"/>
      <c r="BG2" s="2790"/>
      <c r="BH2" s="2790" t="s">
        <v>4913</v>
      </c>
      <c r="BI2" s="2790"/>
      <c r="BJ2" s="2790"/>
      <c r="BK2" s="2790"/>
      <c r="BL2" s="2790"/>
      <c r="BM2" s="2790"/>
      <c r="BN2" s="2790"/>
      <c r="BO2" s="2790"/>
      <c r="BP2" s="2790" t="s">
        <v>4913</v>
      </c>
      <c r="BQ2" s="2790"/>
      <c r="BR2" s="2790"/>
      <c r="BS2" s="2790"/>
      <c r="BT2" s="2790"/>
      <c r="BU2" s="2790"/>
      <c r="BV2" s="2790"/>
      <c r="BW2" s="2790"/>
      <c r="BX2" s="2790" t="s">
        <v>4913</v>
      </c>
      <c r="BY2" s="2790"/>
      <c r="BZ2" s="2790"/>
      <c r="CA2" s="2790"/>
      <c r="CB2" s="2790"/>
      <c r="CC2" s="2790"/>
      <c r="CD2" s="2790"/>
      <c r="CE2" s="2790"/>
      <c r="CF2" s="2790" t="s">
        <v>4913</v>
      </c>
      <c r="CG2" s="2790"/>
      <c r="CH2" s="2790"/>
      <c r="CI2" s="2790"/>
      <c r="CJ2" s="2790"/>
      <c r="CK2" s="2790"/>
      <c r="CL2" s="2790"/>
      <c r="CM2" s="2790"/>
      <c r="CN2" s="2790" t="s">
        <v>4913</v>
      </c>
      <c r="CO2" s="2790"/>
      <c r="CP2" s="2790"/>
      <c r="CQ2" s="2790"/>
      <c r="CR2" s="2790"/>
      <c r="CS2" s="2790"/>
      <c r="CT2" s="2790"/>
      <c r="CU2" s="2790"/>
      <c r="CV2" s="2790" t="s">
        <v>4913</v>
      </c>
      <c r="CW2" s="2790"/>
      <c r="CX2" s="2790"/>
      <c r="CY2" s="2790"/>
      <c r="CZ2" s="2790"/>
      <c r="DA2" s="2790"/>
      <c r="DB2" s="2790"/>
      <c r="DC2" s="2790"/>
      <c r="DD2" s="2790" t="s">
        <v>4913</v>
      </c>
      <c r="DE2" s="2790"/>
      <c r="DF2" s="2790"/>
      <c r="DG2" s="2790"/>
      <c r="DH2" s="2790"/>
      <c r="DI2" s="2790"/>
      <c r="DJ2" s="2790"/>
      <c r="DK2" s="2790"/>
      <c r="DL2" s="2790" t="s">
        <v>4913</v>
      </c>
      <c r="DM2" s="2790"/>
      <c r="DN2" s="2790"/>
      <c r="DO2" s="2790"/>
      <c r="DP2" s="2790"/>
      <c r="DQ2" s="2790"/>
      <c r="DR2" s="2790"/>
      <c r="DS2" s="2790"/>
      <c r="DT2" s="2790" t="s">
        <v>4913</v>
      </c>
      <c r="DU2" s="2790"/>
      <c r="DV2" s="2790"/>
      <c r="DW2" s="2790"/>
      <c r="DX2" s="2790"/>
      <c r="DY2" s="2790"/>
      <c r="DZ2" s="2790"/>
      <c r="EA2" s="2790"/>
      <c r="EB2" s="2790" t="s">
        <v>4913</v>
      </c>
      <c r="EC2" s="2790"/>
      <c r="ED2" s="2790"/>
      <c r="EE2" s="2790"/>
      <c r="EF2" s="2790"/>
      <c r="EG2" s="2790"/>
      <c r="EH2" s="2790"/>
      <c r="EI2" s="2790"/>
      <c r="EJ2" s="2790" t="s">
        <v>4913</v>
      </c>
      <c r="EK2" s="2790"/>
      <c r="EL2" s="2790"/>
      <c r="EM2" s="2790"/>
      <c r="EN2" s="2790"/>
      <c r="EO2" s="2790"/>
      <c r="EP2" s="2790"/>
      <c r="EQ2" s="2790"/>
      <c r="ER2" s="2790" t="s">
        <v>4913</v>
      </c>
      <c r="ES2" s="2790"/>
      <c r="ET2" s="2790"/>
      <c r="EU2" s="2790"/>
      <c r="EV2" s="2790"/>
      <c r="EW2" s="2790"/>
      <c r="EX2" s="2790"/>
      <c r="EY2" s="2790"/>
      <c r="EZ2" s="2790" t="s">
        <v>4913</v>
      </c>
      <c r="FA2" s="2790"/>
      <c r="FB2" s="2790"/>
      <c r="FC2" s="2790"/>
      <c r="FD2" s="2790"/>
      <c r="FE2" s="2790"/>
      <c r="FF2" s="2790"/>
      <c r="FG2" s="2790"/>
      <c r="FH2" s="2790" t="s">
        <v>4913</v>
      </c>
      <c r="FI2" s="2790"/>
      <c r="FJ2" s="2790"/>
      <c r="FK2" s="2790"/>
      <c r="FL2" s="2790"/>
      <c r="FM2" s="2790"/>
      <c r="FN2" s="2790"/>
      <c r="FO2" s="2790"/>
      <c r="FP2" s="2790" t="s">
        <v>4913</v>
      </c>
      <c r="FQ2" s="2790"/>
      <c r="FR2" s="2790"/>
      <c r="FS2" s="2790"/>
      <c r="FT2" s="2790"/>
      <c r="FU2" s="2790"/>
      <c r="FV2" s="2790"/>
      <c r="FW2" s="2790"/>
      <c r="FX2" s="2790" t="s">
        <v>4913</v>
      </c>
      <c r="FY2" s="2790"/>
      <c r="FZ2" s="2790"/>
      <c r="GA2" s="2790"/>
      <c r="GB2" s="2790"/>
      <c r="GC2" s="2790"/>
      <c r="GD2" s="2790"/>
      <c r="GE2" s="2790"/>
      <c r="GF2" s="2790" t="s">
        <v>4913</v>
      </c>
      <c r="GG2" s="2790"/>
      <c r="GH2" s="2790"/>
      <c r="GI2" s="2790"/>
      <c r="GJ2" s="2790"/>
      <c r="GK2" s="2790"/>
      <c r="GL2" s="2790"/>
      <c r="GM2" s="2790"/>
      <c r="GN2" s="2790" t="s">
        <v>4913</v>
      </c>
      <c r="GO2" s="2790"/>
      <c r="GP2" s="2790"/>
      <c r="GQ2" s="2790"/>
      <c r="GR2" s="2790"/>
      <c r="GS2" s="2790"/>
      <c r="GT2" s="2790"/>
      <c r="GU2" s="2790"/>
      <c r="GV2" s="2790" t="s">
        <v>4913</v>
      </c>
      <c r="GW2" s="2790"/>
      <c r="GX2" s="2790"/>
      <c r="GY2" s="2790"/>
      <c r="GZ2" s="2790"/>
      <c r="HA2" s="2790"/>
      <c r="HB2" s="2790"/>
      <c r="HC2" s="2790"/>
      <c r="HD2" s="2790" t="s">
        <v>4913</v>
      </c>
      <c r="HE2" s="2790"/>
      <c r="HF2" s="2790"/>
      <c r="HG2" s="2790"/>
      <c r="HH2" s="2790"/>
      <c r="HI2" s="2790"/>
      <c r="HJ2" s="2790"/>
      <c r="HK2" s="2790"/>
      <c r="HL2" s="2790" t="s">
        <v>4913</v>
      </c>
      <c r="HM2" s="2790"/>
      <c r="HN2" s="2790"/>
      <c r="HO2" s="2790"/>
      <c r="HP2" s="2790"/>
      <c r="HQ2" s="2790"/>
      <c r="HR2" s="2790"/>
      <c r="HS2" s="2790"/>
      <c r="HT2" s="2790" t="s">
        <v>4913</v>
      </c>
      <c r="HU2" s="2790"/>
      <c r="HV2" s="2790"/>
      <c r="HW2" s="2790"/>
      <c r="HX2" s="2790"/>
      <c r="HY2" s="2790"/>
      <c r="HZ2" s="2790"/>
      <c r="IA2" s="2790"/>
      <c r="IB2" s="2790" t="s">
        <v>4913</v>
      </c>
      <c r="IC2" s="2790"/>
      <c r="ID2" s="2790"/>
      <c r="IE2" s="2790"/>
      <c r="IF2" s="2790"/>
      <c r="IG2" s="2790"/>
      <c r="IH2" s="2790"/>
      <c r="II2" s="2790"/>
      <c r="IJ2" s="2790" t="s">
        <v>4913</v>
      </c>
      <c r="IK2" s="2790"/>
      <c r="IL2" s="2790"/>
      <c r="IM2" s="2790"/>
      <c r="IN2" s="2790"/>
      <c r="IO2" s="2790"/>
      <c r="IP2" s="2790"/>
      <c r="IQ2" s="2790"/>
      <c r="IR2" s="2790" t="s">
        <v>4913</v>
      </c>
      <c r="IS2" s="2790"/>
      <c r="IT2" s="2790"/>
      <c r="IU2" s="2790"/>
      <c r="IV2" s="2790"/>
      <c r="IW2" s="2790"/>
      <c r="IX2" s="2790"/>
      <c r="IY2" s="2790"/>
    </row>
    <row r="3" spans="1:259" s="2322" customFormat="1" ht="17.25" hidden="1" customHeight="1" outlineLevel="1">
      <c r="D3" s="2790" t="s">
        <v>4914</v>
      </c>
      <c r="E3" s="2790"/>
      <c r="F3" s="2790"/>
      <c r="G3" s="2790"/>
      <c r="H3" s="2790"/>
      <c r="I3" s="2790"/>
      <c r="J3" s="2790"/>
      <c r="K3" s="2790"/>
      <c r="L3" s="2790" t="s">
        <v>4914</v>
      </c>
      <c r="M3" s="2790"/>
      <c r="N3" s="2790"/>
      <c r="O3" s="2790"/>
      <c r="P3" s="2790"/>
      <c r="Q3" s="2790"/>
      <c r="R3" s="2790"/>
      <c r="S3" s="2790"/>
      <c r="T3" s="2790" t="s">
        <v>4914</v>
      </c>
      <c r="U3" s="2790"/>
      <c r="V3" s="2790"/>
      <c r="W3" s="2790"/>
      <c r="X3" s="2790"/>
      <c r="Y3" s="2790"/>
      <c r="Z3" s="2790"/>
      <c r="AA3" s="2790"/>
      <c r="AB3" s="2790" t="s">
        <v>4914</v>
      </c>
      <c r="AC3" s="2790"/>
      <c r="AD3" s="2790"/>
      <c r="AE3" s="2790"/>
      <c r="AF3" s="2790"/>
      <c r="AG3" s="2790"/>
      <c r="AH3" s="2790"/>
      <c r="AI3" s="2790"/>
      <c r="AJ3" s="2790" t="s">
        <v>4914</v>
      </c>
      <c r="AK3" s="2790"/>
      <c r="AL3" s="2790"/>
      <c r="AM3" s="2790"/>
      <c r="AN3" s="2790"/>
      <c r="AO3" s="2790"/>
      <c r="AP3" s="2790"/>
      <c r="AQ3" s="2790"/>
      <c r="AR3" s="2790" t="s">
        <v>4914</v>
      </c>
      <c r="AS3" s="2790"/>
      <c r="AT3" s="2790"/>
      <c r="AU3" s="2790"/>
      <c r="AV3" s="2790"/>
      <c r="AW3" s="2790"/>
      <c r="AX3" s="2790"/>
      <c r="AY3" s="2790"/>
      <c r="AZ3" s="2790" t="s">
        <v>4914</v>
      </c>
      <c r="BA3" s="2790"/>
      <c r="BB3" s="2790"/>
      <c r="BC3" s="2790"/>
      <c r="BD3" s="2790"/>
      <c r="BE3" s="2790"/>
      <c r="BF3" s="2790"/>
      <c r="BG3" s="2790"/>
      <c r="BH3" s="2790" t="s">
        <v>4914</v>
      </c>
      <c r="BI3" s="2790"/>
      <c r="BJ3" s="2790"/>
      <c r="BK3" s="2790"/>
      <c r="BL3" s="2790"/>
      <c r="BM3" s="2790"/>
      <c r="BN3" s="2790"/>
      <c r="BO3" s="2790"/>
      <c r="BP3" s="2790" t="s">
        <v>4914</v>
      </c>
      <c r="BQ3" s="2790"/>
      <c r="BR3" s="2790"/>
      <c r="BS3" s="2790"/>
      <c r="BT3" s="2790"/>
      <c r="BU3" s="2790"/>
      <c r="BV3" s="2790"/>
      <c r="BW3" s="2790"/>
      <c r="BX3" s="2790" t="s">
        <v>4914</v>
      </c>
      <c r="BY3" s="2790"/>
      <c r="BZ3" s="2790"/>
      <c r="CA3" s="2790"/>
      <c r="CB3" s="2790"/>
      <c r="CC3" s="2790"/>
      <c r="CD3" s="2790"/>
      <c r="CE3" s="2790"/>
      <c r="CF3" s="2790" t="s">
        <v>4914</v>
      </c>
      <c r="CG3" s="2790"/>
      <c r="CH3" s="2790"/>
      <c r="CI3" s="2790"/>
      <c r="CJ3" s="2790"/>
      <c r="CK3" s="2790"/>
      <c r="CL3" s="2790"/>
      <c r="CM3" s="2790"/>
      <c r="CN3" s="2790" t="s">
        <v>4914</v>
      </c>
      <c r="CO3" s="2790"/>
      <c r="CP3" s="2790"/>
      <c r="CQ3" s="2790"/>
      <c r="CR3" s="2790"/>
      <c r="CS3" s="2790"/>
      <c r="CT3" s="2790"/>
      <c r="CU3" s="2790"/>
      <c r="CV3" s="2790" t="s">
        <v>4914</v>
      </c>
      <c r="CW3" s="2790"/>
      <c r="CX3" s="2790"/>
      <c r="CY3" s="2790"/>
      <c r="CZ3" s="2790"/>
      <c r="DA3" s="2790"/>
      <c r="DB3" s="2790"/>
      <c r="DC3" s="2790"/>
      <c r="DD3" s="2790" t="s">
        <v>4914</v>
      </c>
      <c r="DE3" s="2790"/>
      <c r="DF3" s="2790"/>
      <c r="DG3" s="2790"/>
      <c r="DH3" s="2790"/>
      <c r="DI3" s="2790"/>
      <c r="DJ3" s="2790"/>
      <c r="DK3" s="2790"/>
      <c r="DL3" s="2790" t="s">
        <v>4914</v>
      </c>
      <c r="DM3" s="2790"/>
      <c r="DN3" s="2790"/>
      <c r="DO3" s="2790"/>
      <c r="DP3" s="2790"/>
      <c r="DQ3" s="2790"/>
      <c r="DR3" s="2790"/>
      <c r="DS3" s="2790"/>
      <c r="DT3" s="2790" t="s">
        <v>4914</v>
      </c>
      <c r="DU3" s="2790"/>
      <c r="DV3" s="2790"/>
      <c r="DW3" s="2790"/>
      <c r="DX3" s="2790"/>
      <c r="DY3" s="2790"/>
      <c r="DZ3" s="2790"/>
      <c r="EA3" s="2790"/>
      <c r="EB3" s="2790" t="s">
        <v>4914</v>
      </c>
      <c r="EC3" s="2790"/>
      <c r="ED3" s="2790"/>
      <c r="EE3" s="2790"/>
      <c r="EF3" s="2790"/>
      <c r="EG3" s="2790"/>
      <c r="EH3" s="2790"/>
      <c r="EI3" s="2790"/>
      <c r="EJ3" s="2790" t="s">
        <v>4914</v>
      </c>
      <c r="EK3" s="2790"/>
      <c r="EL3" s="2790"/>
      <c r="EM3" s="2790"/>
      <c r="EN3" s="2790"/>
      <c r="EO3" s="2790"/>
      <c r="EP3" s="2790"/>
      <c r="EQ3" s="2790"/>
      <c r="ER3" s="2790" t="s">
        <v>4914</v>
      </c>
      <c r="ES3" s="2790"/>
      <c r="ET3" s="2790"/>
      <c r="EU3" s="2790"/>
      <c r="EV3" s="2790"/>
      <c r="EW3" s="2790"/>
      <c r="EX3" s="2790"/>
      <c r="EY3" s="2790"/>
      <c r="EZ3" s="2790" t="s">
        <v>4914</v>
      </c>
      <c r="FA3" s="2790"/>
      <c r="FB3" s="2790"/>
      <c r="FC3" s="2790"/>
      <c r="FD3" s="2790"/>
      <c r="FE3" s="2790"/>
      <c r="FF3" s="2790"/>
      <c r="FG3" s="2790"/>
      <c r="FH3" s="2790" t="s">
        <v>4914</v>
      </c>
      <c r="FI3" s="2790"/>
      <c r="FJ3" s="2790"/>
      <c r="FK3" s="2790"/>
      <c r="FL3" s="2790"/>
      <c r="FM3" s="2790"/>
      <c r="FN3" s="2790"/>
      <c r="FO3" s="2790"/>
      <c r="FP3" s="2790" t="s">
        <v>4914</v>
      </c>
      <c r="FQ3" s="2790"/>
      <c r="FR3" s="2790"/>
      <c r="FS3" s="2790"/>
      <c r="FT3" s="2790"/>
      <c r="FU3" s="2790"/>
      <c r="FV3" s="2790"/>
      <c r="FW3" s="2790"/>
      <c r="FX3" s="2790" t="s">
        <v>4914</v>
      </c>
      <c r="FY3" s="2790"/>
      <c r="FZ3" s="2790"/>
      <c r="GA3" s="2790"/>
      <c r="GB3" s="2790"/>
      <c r="GC3" s="2790"/>
      <c r="GD3" s="2790"/>
      <c r="GE3" s="2790"/>
      <c r="GF3" s="2790" t="s">
        <v>4914</v>
      </c>
      <c r="GG3" s="2790"/>
      <c r="GH3" s="2790"/>
      <c r="GI3" s="2790"/>
      <c r="GJ3" s="2790"/>
      <c r="GK3" s="2790"/>
      <c r="GL3" s="2790"/>
      <c r="GM3" s="2790"/>
      <c r="GN3" s="2790" t="s">
        <v>4914</v>
      </c>
      <c r="GO3" s="2790"/>
      <c r="GP3" s="2790"/>
      <c r="GQ3" s="2790"/>
      <c r="GR3" s="2790"/>
      <c r="GS3" s="2790"/>
      <c r="GT3" s="2790"/>
      <c r="GU3" s="2790"/>
      <c r="GV3" s="2790" t="s">
        <v>4914</v>
      </c>
      <c r="GW3" s="2790"/>
      <c r="GX3" s="2790"/>
      <c r="GY3" s="2790"/>
      <c r="GZ3" s="2790"/>
      <c r="HA3" s="2790"/>
      <c r="HB3" s="2790"/>
      <c r="HC3" s="2790"/>
      <c r="HD3" s="2790" t="s">
        <v>4914</v>
      </c>
      <c r="HE3" s="2790"/>
      <c r="HF3" s="2790"/>
      <c r="HG3" s="2790"/>
      <c r="HH3" s="2790"/>
      <c r="HI3" s="2790"/>
      <c r="HJ3" s="2790"/>
      <c r="HK3" s="2790"/>
      <c r="HL3" s="2790" t="s">
        <v>4914</v>
      </c>
      <c r="HM3" s="2790"/>
      <c r="HN3" s="2790"/>
      <c r="HO3" s="2790"/>
      <c r="HP3" s="2790"/>
      <c r="HQ3" s="2790"/>
      <c r="HR3" s="2790"/>
      <c r="HS3" s="2790"/>
      <c r="HT3" s="2790" t="s">
        <v>4914</v>
      </c>
      <c r="HU3" s="2790"/>
      <c r="HV3" s="2790"/>
      <c r="HW3" s="2790"/>
      <c r="HX3" s="2790"/>
      <c r="HY3" s="2790"/>
      <c r="HZ3" s="2790"/>
      <c r="IA3" s="2790"/>
      <c r="IB3" s="2790" t="s">
        <v>4914</v>
      </c>
      <c r="IC3" s="2790"/>
      <c r="ID3" s="2790"/>
      <c r="IE3" s="2790"/>
      <c r="IF3" s="2790"/>
      <c r="IG3" s="2790"/>
      <c r="IH3" s="2790"/>
      <c r="II3" s="2790"/>
      <c r="IJ3" s="2790" t="s">
        <v>4914</v>
      </c>
      <c r="IK3" s="2790"/>
      <c r="IL3" s="2790"/>
      <c r="IM3" s="2790"/>
      <c r="IN3" s="2790"/>
      <c r="IO3" s="2790"/>
      <c r="IP3" s="2790"/>
      <c r="IQ3" s="2790"/>
      <c r="IR3" s="2790" t="s">
        <v>4914</v>
      </c>
      <c r="IS3" s="2790"/>
      <c r="IT3" s="2790"/>
      <c r="IU3" s="2790"/>
      <c r="IV3" s="2790"/>
      <c r="IW3" s="2790"/>
      <c r="IX3" s="2790"/>
      <c r="IY3" s="2790"/>
    </row>
    <row r="4" spans="1:259" s="2325" customFormat="1" ht="17.25" hidden="1" customHeight="1" outlineLevel="1">
      <c r="D4" s="2785" t="s">
        <v>4915</v>
      </c>
      <c r="E4" s="2785"/>
      <c r="F4" s="2785"/>
      <c r="G4" s="2785"/>
      <c r="H4" s="2785"/>
      <c r="I4" s="2785"/>
      <c r="J4" s="2785"/>
      <c r="K4" s="2785"/>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91"/>
      <c r="E5" s="2791"/>
      <c r="F5" s="2791"/>
      <c r="G5" s="2791"/>
      <c r="H5" s="2791"/>
      <c r="I5" s="2791"/>
      <c r="J5" s="2791"/>
      <c r="K5" s="2791"/>
    </row>
    <row r="6" spans="1:259" ht="17.25" customHeight="1">
      <c r="D6" s="2792" t="s">
        <v>4227</v>
      </c>
      <c r="E6" s="2794" t="s">
        <v>4916</v>
      </c>
      <c r="F6" s="2794" t="s">
        <v>4917</v>
      </c>
      <c r="G6" s="2796" t="s">
        <v>4918</v>
      </c>
      <c r="H6" s="2797"/>
      <c r="I6" s="2796" t="s">
        <v>4919</v>
      </c>
      <c r="J6" s="2797"/>
      <c r="K6" s="2794" t="s">
        <v>4920</v>
      </c>
    </row>
    <row r="7" spans="1:259" ht="17.25" customHeight="1">
      <c r="D7" s="2793"/>
      <c r="E7" s="2795"/>
      <c r="F7" s="2795"/>
      <c r="G7" s="2326" t="s">
        <v>4921</v>
      </c>
      <c r="H7" s="2326" t="s">
        <v>4726</v>
      </c>
      <c r="I7" s="2326" t="s">
        <v>4922</v>
      </c>
      <c r="J7" s="2326" t="s">
        <v>4923</v>
      </c>
      <c r="K7" s="2795"/>
    </row>
    <row r="8" spans="1:259" ht="17.25" customHeight="1">
      <c r="D8" s="2446"/>
      <c r="E8" s="2447"/>
      <c r="F8" s="2447"/>
      <c r="G8" s="2448"/>
      <c r="H8" s="2448"/>
      <c r="I8" s="2448"/>
      <c r="J8" s="2448"/>
      <c r="K8" s="2447"/>
    </row>
    <row r="9" spans="1:259" ht="14.4">
      <c r="D9" s="2327" t="s">
        <v>501</v>
      </c>
      <c r="E9" s="2328" t="s">
        <v>4924</v>
      </c>
      <c r="F9" s="2327"/>
      <c r="G9" s="2329"/>
      <c r="H9" s="2330"/>
      <c r="I9" s="2330"/>
      <c r="J9" s="2330"/>
      <c r="K9" s="2331"/>
    </row>
    <row r="10" spans="1:259" s="2336" customFormat="1" ht="14.4">
      <c r="D10" s="2332"/>
      <c r="E10" s="2333" t="s">
        <v>4925</v>
      </c>
      <c r="F10" s="2334" t="s">
        <v>4926</v>
      </c>
      <c r="G10" s="2308">
        <v>1</v>
      </c>
      <c r="H10" s="2308">
        <v>1</v>
      </c>
      <c r="I10" s="2309"/>
      <c r="J10" s="2309"/>
      <c r="K10" s="2335"/>
      <c r="M10" s="2337" t="s">
        <v>5114</v>
      </c>
      <c r="N10" s="2338" t="s">
        <v>5115</v>
      </c>
      <c r="O10" s="2337"/>
      <c r="P10" s="2337"/>
    </row>
    <row r="11" spans="1:259" s="2340" customFormat="1">
      <c r="D11" s="2327" t="s">
        <v>941</v>
      </c>
      <c r="E11" s="2339" t="s">
        <v>4927</v>
      </c>
      <c r="F11" s="2328"/>
      <c r="G11" s="2310"/>
      <c r="H11" s="2310"/>
      <c r="I11" s="2311"/>
      <c r="J11" s="2311"/>
      <c r="K11" s="2335"/>
      <c r="M11" s="2337" t="s">
        <v>501</v>
      </c>
      <c r="N11" s="2338" t="s">
        <v>5116</v>
      </c>
      <c r="O11" s="2341"/>
      <c r="P11" s="2342"/>
    </row>
    <row r="12" spans="1:259" s="2340" customFormat="1">
      <c r="D12" s="2327"/>
      <c r="E12" s="2339" t="s">
        <v>2296</v>
      </c>
      <c r="F12" s="2327"/>
      <c r="G12" s="2312"/>
      <c r="H12" s="2312"/>
      <c r="I12" s="2309"/>
      <c r="J12" s="2309"/>
      <c r="K12" s="2335"/>
      <c r="M12" s="2343">
        <v>1</v>
      </c>
      <c r="N12" s="2341" t="s">
        <v>5117</v>
      </c>
      <c r="O12" s="2344" t="s">
        <v>5118</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c r="A23" s="2340" t="e">
        <v>#N/A</v>
      </c>
      <c r="B23" s="2340"/>
      <c r="D23" s="2327"/>
      <c r="E23" s="2346" t="s">
        <v>4928</v>
      </c>
      <c r="F23" s="2347" t="s">
        <v>858</v>
      </c>
      <c r="G23" s="2348">
        <v>8</v>
      </c>
      <c r="H23" s="2348">
        <v>8</v>
      </c>
      <c r="I23" s="2309"/>
      <c r="J23" s="2309"/>
      <c r="K23" s="2335"/>
      <c r="N23" s="2350"/>
    </row>
    <row r="24" spans="1:16" s="2336" customFormat="1">
      <c r="A24" s="2340" t="e">
        <v>#N/A</v>
      </c>
      <c r="B24" s="2340"/>
      <c r="D24" s="2327"/>
      <c r="E24" s="2346" t="s">
        <v>4929</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4931</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4928</v>
      </c>
      <c r="F29" s="2347" t="s">
        <v>858</v>
      </c>
      <c r="G29" s="2348">
        <v>0.99</v>
      </c>
      <c r="H29" s="2348">
        <v>0.99</v>
      </c>
      <c r="I29" s="2309"/>
      <c r="J29" s="2309"/>
      <c r="K29" s="2335"/>
      <c r="N29" s="2350"/>
    </row>
    <row r="30" spans="1:16" s="2336" customFormat="1">
      <c r="A30" s="2340" t="e">
        <v>#N/A</v>
      </c>
      <c r="B30" s="2340"/>
      <c r="D30" s="2327"/>
      <c r="E30" s="2346" t="s">
        <v>4932</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4931</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4928</v>
      </c>
      <c r="F35" s="2355" t="s">
        <v>858</v>
      </c>
      <c r="G35" s="2315">
        <v>11.58</v>
      </c>
      <c r="H35" s="2315">
        <v>11.58</v>
      </c>
      <c r="I35" s="2309"/>
      <c r="J35" s="2309"/>
      <c r="K35" s="2335"/>
      <c r="N35" s="2350"/>
    </row>
    <row r="36" spans="1:14" s="2336" customFormat="1">
      <c r="A36" s="2340" t="e">
        <v>#N/A</v>
      </c>
      <c r="B36" s="2340"/>
      <c r="D36" s="2353"/>
      <c r="E36" s="2354" t="s">
        <v>4932</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4933</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4935</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4936</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4935</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4936</v>
      </c>
      <c r="F48" s="2347" t="s">
        <v>2286</v>
      </c>
      <c r="G48" s="2352">
        <v>1</v>
      </c>
      <c r="H48" s="2352">
        <v>1</v>
      </c>
      <c r="I48" s="2309"/>
      <c r="J48" s="2309"/>
      <c r="K48" s="2335"/>
      <c r="N48" s="2350"/>
    </row>
    <row r="49" spans="1:14" s="2336" customFormat="1">
      <c r="A49" s="2340" t="e">
        <v>#N/A</v>
      </c>
      <c r="B49" s="2340"/>
      <c r="C49" s="2340" t="e">
        <f>VLOOKUP(E49,DG!C:J,8,0)</f>
        <v>#N/A</v>
      </c>
      <c r="D49" s="2327">
        <v>8</v>
      </c>
      <c r="E49" s="2449" t="s">
        <v>4937</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4938</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4939</v>
      </c>
      <c r="F52" s="2347"/>
      <c r="G52" s="2348"/>
      <c r="H52" s="2348"/>
      <c r="I52" s="2309"/>
      <c r="J52" s="2309"/>
      <c r="K52" s="2335"/>
      <c r="N52" s="2350"/>
    </row>
    <row r="53" spans="1:14" s="2336" customFormat="1">
      <c r="A53" s="2340" t="e">
        <v>#N/A</v>
      </c>
      <c r="B53" s="2340"/>
      <c r="C53" s="2340" t="s">
        <v>876</v>
      </c>
      <c r="D53" s="2327">
        <v>9</v>
      </c>
      <c r="E53" s="2449" t="s">
        <v>4940</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5172</v>
      </c>
      <c r="D57" s="2327">
        <v>10</v>
      </c>
      <c r="E57" s="2449" t="s">
        <v>4941</v>
      </c>
      <c r="F57" s="2327" t="s">
        <v>2285</v>
      </c>
      <c r="G57" s="2348">
        <v>23</v>
      </c>
      <c r="H57" s="2348">
        <v>23</v>
      </c>
      <c r="I57" s="2309"/>
      <c r="J57" s="2309"/>
      <c r="K57" s="2335"/>
      <c r="N57" s="2350"/>
    </row>
    <row r="58" spans="1:14" s="2336" customFormat="1">
      <c r="A58" s="2340" t="s">
        <v>5172</v>
      </c>
      <c r="B58" s="2340"/>
      <c r="D58" s="2327"/>
      <c r="E58" s="2354" t="s">
        <v>4688</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4942</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4870</v>
      </c>
      <c r="B63" s="2340"/>
      <c r="D63" s="2327"/>
      <c r="E63" s="2346" t="s">
        <v>4943</v>
      </c>
      <c r="F63" s="2347" t="s">
        <v>2566</v>
      </c>
      <c r="G63" s="2313">
        <v>2</v>
      </c>
      <c r="H63" s="2313">
        <v>2</v>
      </c>
      <c r="I63" s="2309"/>
      <c r="J63" s="2309"/>
      <c r="K63" s="2335"/>
      <c r="N63" s="2350"/>
    </row>
    <row r="64" spans="1:14" s="2336" customFormat="1">
      <c r="A64" s="2340" t="s">
        <v>5206</v>
      </c>
      <c r="B64" s="2340"/>
      <c r="D64" s="2327"/>
      <c r="E64" s="2346" t="s">
        <v>4944</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4945</v>
      </c>
      <c r="F68" s="2347" t="s">
        <v>2448</v>
      </c>
      <c r="G68" s="2313">
        <v>1</v>
      </c>
      <c r="H68" s="2313">
        <v>1</v>
      </c>
      <c r="I68" s="2309"/>
      <c r="J68" s="2309"/>
      <c r="K68" s="2335"/>
      <c r="N68" s="2350"/>
    </row>
    <row r="69" spans="1:14" s="2336" customFormat="1">
      <c r="A69" s="2340" t="e">
        <v>#N/A</v>
      </c>
      <c r="B69" s="2340"/>
      <c r="C69" s="2340" t="s">
        <v>533</v>
      </c>
      <c r="D69" s="2327">
        <v>12</v>
      </c>
      <c r="E69" s="2449" t="s">
        <v>4946</v>
      </c>
      <c r="F69" s="2327" t="s">
        <v>2394</v>
      </c>
      <c r="G69" s="2313">
        <v>1</v>
      </c>
      <c r="H69" s="2313">
        <v>1</v>
      </c>
      <c r="I69" s="2309"/>
      <c r="J69" s="2309"/>
      <c r="K69" s="2335"/>
      <c r="N69" s="2350"/>
    </row>
    <row r="70" spans="1:14" s="2336" customFormat="1">
      <c r="A70" s="2340" t="s">
        <v>4870</v>
      </c>
      <c r="B70" s="2340"/>
      <c r="D70" s="2327"/>
      <c r="E70" s="2346" t="s">
        <v>4943</v>
      </c>
      <c r="F70" s="2347" t="s">
        <v>2566</v>
      </c>
      <c r="G70" s="2313">
        <v>2</v>
      </c>
      <c r="H70" s="2313">
        <v>2</v>
      </c>
      <c r="I70" s="2309"/>
      <c r="J70" s="2309"/>
      <c r="K70" s="2335"/>
      <c r="N70" s="2350"/>
    </row>
    <row r="71" spans="1:14" s="2336" customFormat="1">
      <c r="A71" s="2340" t="s">
        <v>5206</v>
      </c>
      <c r="B71" s="2340"/>
      <c r="D71" s="2327"/>
      <c r="E71" s="2346" t="s">
        <v>4944</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4945</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4873</v>
      </c>
      <c r="B77" s="2340"/>
      <c r="D77" s="2327"/>
      <c r="E77" s="2346" t="s">
        <v>4947</v>
      </c>
      <c r="F77" s="2347" t="s">
        <v>2566</v>
      </c>
      <c r="G77" s="2313">
        <v>28</v>
      </c>
      <c r="H77" s="2313">
        <v>28</v>
      </c>
      <c r="I77" s="2309"/>
      <c r="J77" s="2309"/>
      <c r="K77" s="2335"/>
      <c r="N77" s="2350"/>
    </row>
    <row r="78" spans="1:14" s="2336" customFormat="1">
      <c r="A78" s="2340" t="s">
        <v>5207</v>
      </c>
      <c r="B78" s="2340"/>
      <c r="D78" s="2327"/>
      <c r="E78" s="2346" t="s">
        <v>4948</v>
      </c>
      <c r="F78" s="2347" t="s">
        <v>2566</v>
      </c>
      <c r="G78" s="2313">
        <v>28</v>
      </c>
      <c r="H78" s="2313">
        <v>28</v>
      </c>
      <c r="I78" s="2309"/>
      <c r="J78" s="2309"/>
      <c r="K78" s="2335"/>
      <c r="N78" s="2350"/>
    </row>
    <row r="79" spans="1:14" s="2336" customFormat="1">
      <c r="A79" s="2340" t="s">
        <v>2114</v>
      </c>
      <c r="B79" s="2340"/>
      <c r="D79" s="2353"/>
      <c r="E79" s="2356" t="s">
        <v>4949</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4950</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4873</v>
      </c>
      <c r="B84" s="2340"/>
      <c r="D84" s="2327"/>
      <c r="E84" s="2346" t="s">
        <v>4947</v>
      </c>
      <c r="F84" s="2347" t="s">
        <v>2566</v>
      </c>
      <c r="G84" s="2348">
        <v>2</v>
      </c>
      <c r="H84" s="2348">
        <v>2</v>
      </c>
      <c r="I84" s="2309"/>
      <c r="J84" s="2309"/>
      <c r="K84" s="2335"/>
      <c r="N84" s="2350"/>
    </row>
    <row r="85" spans="1:14" s="2336" customFormat="1">
      <c r="A85" s="2340" t="s">
        <v>5207</v>
      </c>
      <c r="B85" s="2340"/>
      <c r="D85" s="2327"/>
      <c r="E85" s="2346" t="s">
        <v>4948</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4951</v>
      </c>
      <c r="F89" s="2347" t="s">
        <v>2448</v>
      </c>
      <c r="G89" s="2348">
        <v>1</v>
      </c>
      <c r="H89" s="2348">
        <v>1</v>
      </c>
      <c r="I89" s="2309"/>
      <c r="J89" s="2309"/>
      <c r="K89" s="2335"/>
      <c r="N89" s="2350"/>
    </row>
    <row r="90" spans="1:14" s="2336" customFormat="1">
      <c r="A90" s="2340" t="e">
        <v>#N/A</v>
      </c>
      <c r="B90" s="2340"/>
      <c r="C90" s="2340" t="s">
        <v>4751</v>
      </c>
      <c r="D90" s="2327">
        <v>15</v>
      </c>
      <c r="E90" s="2449" t="s">
        <v>4952</v>
      </c>
      <c r="F90" s="2327" t="s">
        <v>2394</v>
      </c>
      <c r="G90" s="2313">
        <v>1</v>
      </c>
      <c r="H90" s="2313">
        <v>1</v>
      </c>
      <c r="I90" s="2309"/>
      <c r="J90" s="2309"/>
      <c r="K90" s="2335"/>
      <c r="N90" s="2350"/>
    </row>
    <row r="91" spans="1:14" s="2336" customFormat="1">
      <c r="A91" s="2340" t="s">
        <v>4577</v>
      </c>
      <c r="B91" s="2340"/>
      <c r="D91" s="2327"/>
      <c r="E91" s="2346" t="s">
        <v>4953</v>
      </c>
      <c r="F91" s="2347" t="s">
        <v>2601</v>
      </c>
      <c r="G91" s="2317">
        <v>1</v>
      </c>
      <c r="H91" s="2317">
        <v>1</v>
      </c>
      <c r="I91" s="2309"/>
      <c r="J91" s="2309"/>
      <c r="K91" s="2335"/>
      <c r="N91" s="2350"/>
    </row>
    <row r="92" spans="1:14" s="2336" customFormat="1">
      <c r="A92" s="2340" t="s">
        <v>4776</v>
      </c>
      <c r="B92" s="2340"/>
      <c r="D92" s="2327"/>
      <c r="E92" s="2346" t="s">
        <v>4954</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4955</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4956</v>
      </c>
      <c r="F96" s="2347"/>
      <c r="G96" s="2348"/>
      <c r="H96" s="2348"/>
      <c r="I96" s="2309"/>
      <c r="J96" s="2309"/>
      <c r="K96" s="2335"/>
      <c r="N96" s="2350"/>
    </row>
    <row r="97" spans="1:14" s="2336" customFormat="1">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c r="A98" s="2340" t="s">
        <v>360</v>
      </c>
      <c r="B98" s="2340"/>
      <c r="D98" s="2359"/>
      <c r="E98" s="2346" t="s">
        <v>4958</v>
      </c>
      <c r="F98" s="2347" t="s">
        <v>2541</v>
      </c>
      <c r="G98" s="2348">
        <v>3716</v>
      </c>
      <c r="H98" s="2348">
        <v>3716</v>
      </c>
      <c r="I98" s="2309"/>
      <c r="J98" s="2309"/>
      <c r="K98" s="2335"/>
      <c r="N98" s="2350"/>
    </row>
    <row r="99" spans="1:14" s="2336" customFormat="1">
      <c r="A99" s="2340" t="s">
        <v>699</v>
      </c>
      <c r="B99" s="2340"/>
      <c r="D99" s="2327"/>
      <c r="E99" s="2346" t="s">
        <v>4959</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5176</v>
      </c>
      <c r="B105" s="2340"/>
      <c r="D105" s="2327"/>
      <c r="E105" s="2346" t="s">
        <v>4960</v>
      </c>
      <c r="F105" s="2347" t="s">
        <v>2566</v>
      </c>
      <c r="G105" s="2348">
        <v>89</v>
      </c>
      <c r="H105" s="2348">
        <v>89</v>
      </c>
      <c r="I105" s="2309"/>
      <c r="J105" s="2309"/>
      <c r="K105" s="2335"/>
      <c r="N105" s="2350"/>
    </row>
    <row r="106" spans="1:14" s="2336" customFormat="1">
      <c r="A106" s="2340" t="s">
        <v>5177</v>
      </c>
      <c r="B106" s="2340"/>
      <c r="D106" s="2327"/>
      <c r="E106" s="2346" t="s">
        <v>4961</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4963</v>
      </c>
      <c r="F110" s="2347" t="s">
        <v>2448</v>
      </c>
      <c r="G110" s="2348">
        <v>26</v>
      </c>
      <c r="H110" s="2348">
        <v>26</v>
      </c>
      <c r="I110" s="2309"/>
      <c r="J110" s="2309"/>
      <c r="K110" s="2335"/>
      <c r="N110" s="2350"/>
    </row>
    <row r="111" spans="1:14" s="2336" customFormat="1">
      <c r="A111" s="2340" t="s">
        <v>4757</v>
      </c>
      <c r="B111" s="2340"/>
      <c r="D111" s="2327"/>
      <c r="E111" s="2346" t="s">
        <v>4964</v>
      </c>
      <c r="F111" s="2347" t="s">
        <v>4965</v>
      </c>
      <c r="G111" s="2348">
        <v>90</v>
      </c>
      <c r="H111" s="2348">
        <v>90</v>
      </c>
      <c r="I111" s="2309"/>
      <c r="J111" s="2309"/>
      <c r="K111" s="2335"/>
      <c r="N111" s="2350"/>
    </row>
    <row r="112" spans="1:14" s="2336" customFormat="1">
      <c r="A112" s="2340" t="s">
        <v>4756</v>
      </c>
      <c r="B112" s="2340"/>
      <c r="D112" s="2327"/>
      <c r="E112" s="2346" t="s">
        <v>4966</v>
      </c>
      <c r="F112" s="2347" t="s">
        <v>4965</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4967</v>
      </c>
      <c r="F114" s="2347" t="s">
        <v>2566</v>
      </c>
      <c r="G114" s="2348">
        <v>150</v>
      </c>
      <c r="H114" s="2348">
        <v>150</v>
      </c>
      <c r="I114" s="2309"/>
      <c r="J114" s="2309"/>
      <c r="K114" s="2335"/>
      <c r="N114" s="2350"/>
    </row>
    <row r="115" spans="1:14" s="2336" customFormat="1">
      <c r="A115" s="2340" t="s">
        <v>4716</v>
      </c>
      <c r="B115" s="2340"/>
      <c r="D115" s="2327"/>
      <c r="E115" s="2346" t="s">
        <v>5178</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4717</v>
      </c>
      <c r="B118" s="2340"/>
      <c r="D118" s="2327"/>
      <c r="E118" s="2346" t="s">
        <v>4969</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5179</v>
      </c>
      <c r="B123" s="2340"/>
      <c r="D123" s="2327"/>
      <c r="E123" s="2346" t="s">
        <v>4970</v>
      </c>
      <c r="F123" s="2347" t="s">
        <v>2448</v>
      </c>
      <c r="G123" s="2348">
        <v>6</v>
      </c>
      <c r="H123" s="2348">
        <v>6</v>
      </c>
      <c r="I123" s="2309"/>
      <c r="J123" s="2309"/>
      <c r="K123" s="2335"/>
      <c r="N123" s="2350"/>
    </row>
    <row r="124" spans="1:14" s="2336" customFormat="1" ht="27.6">
      <c r="A124" s="2340" t="s">
        <v>5180</v>
      </c>
      <c r="B124" s="2340"/>
      <c r="D124" s="2327"/>
      <c r="E124" s="2346" t="s">
        <v>4971</v>
      </c>
      <c r="F124" s="2347" t="s">
        <v>2448</v>
      </c>
      <c r="G124" s="2348">
        <v>6</v>
      </c>
      <c r="H124" s="2348">
        <v>6</v>
      </c>
      <c r="I124" s="2309"/>
      <c r="J124" s="2309"/>
      <c r="K124" s="2335"/>
      <c r="N124" s="2350"/>
    </row>
    <row r="125" spans="1:14" s="2336" customFormat="1" ht="27.6">
      <c r="A125" s="2340" t="s">
        <v>5181</v>
      </c>
      <c r="B125" s="2340"/>
      <c r="D125" s="2327"/>
      <c r="E125" s="2346" t="s">
        <v>4972</v>
      </c>
      <c r="F125" s="2347" t="s">
        <v>2448</v>
      </c>
      <c r="G125" s="2348">
        <v>6</v>
      </c>
      <c r="H125" s="2348">
        <v>6</v>
      </c>
      <c r="I125" s="2309"/>
      <c r="J125" s="2309"/>
      <c r="K125" s="2335"/>
      <c r="N125" s="2350"/>
    </row>
    <row r="126" spans="1:14" s="2336" customFormat="1">
      <c r="A126" s="2340" t="s">
        <v>700</v>
      </c>
      <c r="B126" s="2340"/>
      <c r="D126" s="2327"/>
      <c r="E126" s="2346" t="s">
        <v>4973</v>
      </c>
      <c r="F126" s="2347" t="s">
        <v>2566</v>
      </c>
      <c r="G126" s="2348">
        <v>14</v>
      </c>
      <c r="H126" s="2348">
        <v>14</v>
      </c>
      <c r="I126" s="2309"/>
      <c r="J126" s="2309"/>
      <c r="K126" s="2335"/>
      <c r="N126" s="2350"/>
    </row>
    <row r="127" spans="1:14" s="2336" customFormat="1" ht="27.6">
      <c r="A127" s="2340" t="e">
        <v>#N/A</v>
      </c>
      <c r="B127" s="2340"/>
      <c r="D127" s="2327"/>
      <c r="E127" s="2346" t="s">
        <v>4974</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5173</v>
      </c>
      <c r="B133" s="2340"/>
      <c r="C133" s="2340" t="s">
        <v>5173</v>
      </c>
      <c r="D133" s="2327"/>
      <c r="E133" s="2346" t="s">
        <v>4976</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4980</v>
      </c>
      <c r="F143" s="2332" t="s">
        <v>2448</v>
      </c>
      <c r="G143" s="2362">
        <v>1</v>
      </c>
      <c r="H143" s="2362">
        <v>1</v>
      </c>
      <c r="I143" s="2309"/>
      <c r="J143" s="2309"/>
      <c r="K143" s="2335"/>
      <c r="N143" s="2350"/>
    </row>
    <row r="144" spans="1:14" s="2336" customFormat="1">
      <c r="A144" s="2340" t="s">
        <v>4170</v>
      </c>
      <c r="B144" s="2340"/>
      <c r="D144" s="2327"/>
      <c r="E144" s="2346" t="s">
        <v>4981</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4982</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4983</v>
      </c>
      <c r="F152" s="2366"/>
      <c r="G152" s="2364"/>
      <c r="H152" s="2364"/>
      <c r="I152" s="2309"/>
      <c r="J152" s="2309"/>
      <c r="K152" s="2335"/>
      <c r="N152" s="2350"/>
    </row>
    <row r="153" spans="1:14" s="2336" customFormat="1">
      <c r="A153" s="2340" t="e">
        <v>#N/A</v>
      </c>
      <c r="B153" s="2340"/>
      <c r="D153" s="2365"/>
      <c r="E153" s="2346" t="s">
        <v>4984</v>
      </c>
      <c r="F153" s="2366" t="s">
        <v>2394</v>
      </c>
      <c r="G153" s="2367">
        <v>8</v>
      </c>
      <c r="H153" s="2367">
        <v>8</v>
      </c>
      <c r="I153" s="2309"/>
      <c r="J153" s="2309"/>
      <c r="K153" s="2335"/>
      <c r="N153" s="2350"/>
    </row>
    <row r="154" spans="1:14" s="2336" customFormat="1">
      <c r="A154" s="2340" t="e">
        <v>#N/A</v>
      </c>
      <c r="B154" s="2340"/>
      <c r="D154" s="2365"/>
      <c r="E154" s="2346" t="s">
        <v>4985</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4986</v>
      </c>
      <c r="F156" s="2366" t="s">
        <v>2566</v>
      </c>
      <c r="G156" s="2367">
        <v>8</v>
      </c>
      <c r="H156" s="2367">
        <v>8</v>
      </c>
      <c r="I156" s="2309"/>
      <c r="J156" s="2309"/>
      <c r="K156" s="2335"/>
      <c r="N156" s="2350"/>
    </row>
    <row r="157" spans="1:14" s="2336" customFormat="1">
      <c r="A157" s="2340" t="e">
        <v>#N/A</v>
      </c>
      <c r="B157" s="2340"/>
      <c r="D157" s="2365"/>
      <c r="E157" s="2346" t="s">
        <v>4987</v>
      </c>
      <c r="F157" s="2366" t="s">
        <v>3323</v>
      </c>
      <c r="G157" s="2367">
        <v>2</v>
      </c>
      <c r="H157" s="2367">
        <v>2</v>
      </c>
      <c r="I157" s="2309"/>
      <c r="J157" s="2309"/>
      <c r="K157" s="2335"/>
      <c r="N157" s="2350"/>
    </row>
    <row r="158" spans="1:14" s="2336" customFormat="1">
      <c r="A158" s="2340" t="e">
        <v>#N/A</v>
      </c>
      <c r="B158" s="2340"/>
      <c r="D158" s="2365"/>
      <c r="E158" s="2346" t="s">
        <v>4988</v>
      </c>
      <c r="F158" s="2366" t="s">
        <v>3323</v>
      </c>
      <c r="G158" s="2367">
        <v>1</v>
      </c>
      <c r="H158" s="2367">
        <v>1</v>
      </c>
      <c r="I158" s="2309"/>
      <c r="J158" s="2309"/>
      <c r="K158" s="2335"/>
      <c r="N158" s="2350"/>
    </row>
    <row r="159" spans="1:14" s="2336" customFormat="1">
      <c r="A159" s="2340" t="e">
        <v>#N/A</v>
      </c>
      <c r="B159" s="2340"/>
      <c r="D159" s="2365"/>
      <c r="E159" s="2346" t="s">
        <v>4989</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4990</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4991</v>
      </c>
      <c r="F163" s="2366" t="s">
        <v>4992</v>
      </c>
      <c r="G163" s="2368">
        <v>18</v>
      </c>
      <c r="H163" s="2368">
        <v>18</v>
      </c>
      <c r="I163" s="2309"/>
      <c r="J163" s="2309"/>
      <c r="K163" s="2335"/>
      <c r="N163" s="2350"/>
    </row>
    <row r="164" spans="1:14" s="2336" customFormat="1">
      <c r="A164" s="2340" t="e">
        <v>#N/A</v>
      </c>
      <c r="B164" s="2340"/>
      <c r="D164" s="2365"/>
      <c r="E164" s="2346" t="s">
        <v>4993</v>
      </c>
      <c r="F164" s="2366" t="s">
        <v>4992</v>
      </c>
      <c r="G164" s="2369">
        <v>18</v>
      </c>
      <c r="H164" s="2369">
        <v>18</v>
      </c>
      <c r="I164" s="2309"/>
      <c r="J164" s="2309"/>
      <c r="K164" s="2335"/>
      <c r="N164" s="2350"/>
    </row>
    <row r="165" spans="1:14" s="2336" customFormat="1">
      <c r="A165" s="2340" t="e">
        <v>#N/A</v>
      </c>
      <c r="B165" s="2340"/>
      <c r="D165" s="2365"/>
      <c r="E165" s="2346" t="s">
        <v>4994</v>
      </c>
      <c r="F165" s="2366" t="s">
        <v>2394</v>
      </c>
      <c r="G165" s="2368">
        <v>9</v>
      </c>
      <c r="H165" s="2368">
        <v>9</v>
      </c>
      <c r="I165" s="2309"/>
      <c r="J165" s="2309"/>
      <c r="K165" s="2335"/>
      <c r="N165" s="2350"/>
    </row>
    <row r="166" spans="1:14" s="2336" customFormat="1">
      <c r="A166" s="2340" t="e">
        <v>#N/A</v>
      </c>
      <c r="B166" s="2340"/>
      <c r="D166" s="2365"/>
      <c r="E166" s="2346" t="s">
        <v>4995</v>
      </c>
      <c r="F166" s="2366" t="s">
        <v>2044</v>
      </c>
      <c r="G166" s="2370">
        <v>4.7699999999999996</v>
      </c>
      <c r="H166" s="2370">
        <v>4.7699999999999996</v>
      </c>
      <c r="I166" s="2309"/>
      <c r="J166" s="2309"/>
      <c r="K166" s="2335"/>
      <c r="N166" s="2350"/>
    </row>
    <row r="167" spans="1:14" s="2336" customFormat="1">
      <c r="A167" s="2340" t="e">
        <v>#N/A</v>
      </c>
      <c r="B167" s="2340"/>
      <c r="D167" s="2365"/>
      <c r="E167" s="2346" t="s">
        <v>4996</v>
      </c>
      <c r="F167" s="2366" t="s">
        <v>2394</v>
      </c>
      <c r="G167" s="2368">
        <v>1</v>
      </c>
      <c r="H167" s="2368">
        <v>1</v>
      </c>
      <c r="I167" s="2309"/>
      <c r="J167" s="2309"/>
      <c r="K167" s="2335"/>
      <c r="N167" s="2350"/>
    </row>
    <row r="168" spans="1:14" s="2336" customFormat="1">
      <c r="A168" s="2340" t="e">
        <v>#N/A</v>
      </c>
      <c r="B168" s="2340"/>
      <c r="D168" s="2365"/>
      <c r="E168" s="2346" t="s">
        <v>4997</v>
      </c>
      <c r="F168" s="2366" t="s">
        <v>2842</v>
      </c>
      <c r="G168" s="2368">
        <v>19</v>
      </c>
      <c r="H168" s="2368">
        <v>19</v>
      </c>
      <c r="I168" s="2309"/>
      <c r="J168" s="2309"/>
      <c r="K168" s="2335"/>
      <c r="N168" s="2350"/>
    </row>
    <row r="169" spans="1:14" s="2336" customFormat="1">
      <c r="A169" s="2340" t="e">
        <v>#N/A</v>
      </c>
      <c r="B169" s="2340"/>
      <c r="D169" s="2365"/>
      <c r="E169" s="2346" t="s">
        <v>4998</v>
      </c>
      <c r="F169" s="2366" t="s">
        <v>2842</v>
      </c>
      <c r="G169" s="2368">
        <v>15</v>
      </c>
      <c r="H169" s="2368">
        <v>15</v>
      </c>
      <c r="I169" s="2309"/>
      <c r="J169" s="2309"/>
      <c r="K169" s="2335"/>
      <c r="N169" s="2350"/>
    </row>
    <row r="170" spans="1:14" s="2336" customFormat="1">
      <c r="A170" s="2340" t="e">
        <v>#N/A</v>
      </c>
      <c r="B170" s="2340"/>
      <c r="D170" s="2365"/>
      <c r="E170" s="2346" t="s">
        <v>4989</v>
      </c>
      <c r="F170" s="2366" t="s">
        <v>2566</v>
      </c>
      <c r="G170" s="2368">
        <v>4</v>
      </c>
      <c r="H170" s="2368">
        <v>4</v>
      </c>
      <c r="I170" s="2309"/>
      <c r="J170" s="2309"/>
      <c r="K170" s="2335"/>
      <c r="N170" s="2350"/>
    </row>
    <row r="171" spans="1:14" s="2336" customFormat="1">
      <c r="A171" s="2340" t="e">
        <v>#N/A</v>
      </c>
      <c r="B171" s="2340"/>
      <c r="D171" s="2365"/>
      <c r="E171" s="2346" t="s">
        <v>4999</v>
      </c>
      <c r="F171" s="2366" t="s">
        <v>2044</v>
      </c>
      <c r="G171" s="2371">
        <v>1.2</v>
      </c>
      <c r="H171" s="2371">
        <v>1.2</v>
      </c>
      <c r="I171" s="2309"/>
      <c r="J171" s="2309"/>
      <c r="K171" s="2335"/>
      <c r="N171" s="2350"/>
    </row>
    <row r="172" spans="1:14" s="2336" customFormat="1">
      <c r="A172" s="2340" t="e">
        <v>#N/A</v>
      </c>
      <c r="B172" s="2340"/>
      <c r="D172" s="2365"/>
      <c r="E172" s="2346" t="s">
        <v>5000</v>
      </c>
      <c r="F172" s="2366" t="s">
        <v>2044</v>
      </c>
      <c r="G172" s="2372">
        <v>1.1930000000000001</v>
      </c>
      <c r="H172" s="2372">
        <v>1.1930000000000001</v>
      </c>
      <c r="I172" s="2309"/>
      <c r="J172" s="2309"/>
      <c r="K172" s="2335"/>
      <c r="N172" s="2350"/>
    </row>
    <row r="173" spans="1:14" s="2336" customFormat="1">
      <c r="A173" s="2340" t="e">
        <v>#N/A</v>
      </c>
      <c r="B173" s="2340"/>
      <c r="D173" s="2365"/>
      <c r="E173" s="2346" t="s">
        <v>5001</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5003</v>
      </c>
      <c r="F176" s="2366"/>
      <c r="G176" s="2369"/>
      <c r="H176" s="2369"/>
      <c r="I176" s="2309"/>
      <c r="J176" s="2309"/>
      <c r="K176" s="2335"/>
      <c r="N176" s="2350"/>
    </row>
    <row r="177" spans="1:14" s="2336" customFormat="1">
      <c r="A177" s="2340" t="e">
        <v>#N/A</v>
      </c>
      <c r="B177" s="2340"/>
      <c r="C177" s="2340" t="e">
        <f>VLOOKUP(E177,DG!C:J,8,0)</f>
        <v>#N/A</v>
      </c>
      <c r="D177" s="2365">
        <v>25</v>
      </c>
      <c r="E177" s="2373" t="s">
        <v>5004</v>
      </c>
      <c r="F177" s="2366"/>
      <c r="G177" s="2368"/>
      <c r="H177" s="2368"/>
      <c r="I177" s="2309"/>
      <c r="J177" s="2309"/>
      <c r="K177" s="2335"/>
      <c r="N177" s="2350"/>
    </row>
    <row r="178" spans="1:14" s="2336" customFormat="1">
      <c r="A178" s="2340" t="s">
        <v>943</v>
      </c>
      <c r="B178" s="2340"/>
      <c r="D178" s="2365"/>
      <c r="E178" s="2374" t="s">
        <v>5005</v>
      </c>
      <c r="F178" s="2366" t="s">
        <v>5006</v>
      </c>
      <c r="G178" s="2368">
        <v>1</v>
      </c>
      <c r="H178" s="2368">
        <v>1</v>
      </c>
      <c r="I178" s="2309"/>
      <c r="J178" s="2309"/>
      <c r="K178" s="2335"/>
      <c r="N178" s="2350"/>
    </row>
    <row r="179" spans="1:14" s="2336" customFormat="1">
      <c r="A179" s="2340" t="s">
        <v>760</v>
      </c>
      <c r="B179" s="2340"/>
      <c r="D179" s="2365"/>
      <c r="E179" s="2374" t="s">
        <v>5007</v>
      </c>
      <c r="F179" s="2366" t="s">
        <v>2566</v>
      </c>
      <c r="G179" s="2368">
        <v>1</v>
      </c>
      <c r="H179" s="2368">
        <v>1</v>
      </c>
      <c r="I179" s="2309"/>
      <c r="J179" s="2309"/>
      <c r="K179" s="2335"/>
      <c r="N179" s="2350"/>
    </row>
    <row r="180" spans="1:14" s="2336" customFormat="1">
      <c r="A180" s="2340" t="e">
        <v>#N/A</v>
      </c>
      <c r="B180" s="2340"/>
      <c r="D180" s="2365"/>
      <c r="E180" s="2374" t="s">
        <v>5008</v>
      </c>
      <c r="F180" s="2366" t="s">
        <v>5006</v>
      </c>
      <c r="G180" s="2368">
        <v>1</v>
      </c>
      <c r="H180" s="2368">
        <v>1</v>
      </c>
      <c r="I180" s="2309"/>
      <c r="J180" s="2309"/>
      <c r="K180" s="2335"/>
      <c r="N180" s="2350"/>
    </row>
    <row r="181" spans="1:14" s="2336" customFormat="1">
      <c r="A181" s="2340" t="s">
        <v>1660</v>
      </c>
      <c r="B181" s="2340"/>
      <c r="D181" s="2365"/>
      <c r="E181" s="2374" t="s">
        <v>5009</v>
      </c>
      <c r="F181" s="2366" t="s">
        <v>2394</v>
      </c>
      <c r="G181" s="2368">
        <v>1</v>
      </c>
      <c r="H181" s="2368">
        <v>1</v>
      </c>
      <c r="I181" s="2309"/>
      <c r="J181" s="2309"/>
      <c r="K181" s="2335"/>
      <c r="N181" s="2350"/>
    </row>
    <row r="182" spans="1:14" s="2336" customFormat="1">
      <c r="A182" s="2340" t="e">
        <v>#N/A</v>
      </c>
      <c r="B182" s="2340"/>
      <c r="D182" s="2365"/>
      <c r="E182" s="2374" t="s">
        <v>5010</v>
      </c>
      <c r="F182" s="2366" t="s">
        <v>2394</v>
      </c>
      <c r="G182" s="2368">
        <v>1</v>
      </c>
      <c r="H182" s="2375">
        <v>0</v>
      </c>
      <c r="I182" s="2309"/>
      <c r="J182" s="2311">
        <v>1</v>
      </c>
      <c r="K182" s="2335"/>
      <c r="N182" s="2350"/>
    </row>
    <row r="183" spans="1:14" s="2336" customFormat="1">
      <c r="A183" s="2340" t="s">
        <v>1378</v>
      </c>
      <c r="B183" s="2340"/>
      <c r="D183" s="2365"/>
      <c r="E183" s="2374" t="s">
        <v>5011</v>
      </c>
      <c r="F183" s="2366" t="s">
        <v>3468</v>
      </c>
      <c r="G183" s="2368">
        <v>1</v>
      </c>
      <c r="H183" s="2368">
        <v>1</v>
      </c>
      <c r="I183" s="2309"/>
      <c r="J183" s="2309"/>
      <c r="K183" s="2335"/>
      <c r="N183" s="2350"/>
    </row>
    <row r="184" spans="1:14" s="2336" customFormat="1">
      <c r="A184" s="2340" t="e">
        <v>#N/A</v>
      </c>
      <c r="B184" s="2340"/>
      <c r="D184" s="2365"/>
      <c r="E184" s="2374" t="s">
        <v>5012</v>
      </c>
      <c r="F184" s="2366" t="s">
        <v>3468</v>
      </c>
      <c r="G184" s="2368">
        <v>1</v>
      </c>
      <c r="H184" s="2368">
        <v>1</v>
      </c>
      <c r="I184" s="2309"/>
      <c r="J184" s="2309"/>
      <c r="K184" s="2335"/>
      <c r="N184" s="2350"/>
    </row>
    <row r="185" spans="1:14" s="2336" customFormat="1">
      <c r="A185" s="2340" t="s">
        <v>1565</v>
      </c>
      <c r="B185" s="2340"/>
      <c r="D185" s="2365"/>
      <c r="E185" s="2374" t="s">
        <v>5208</v>
      </c>
      <c r="F185" s="2366" t="s">
        <v>3468</v>
      </c>
      <c r="G185" s="2376">
        <v>1</v>
      </c>
      <c r="H185" s="2376">
        <v>1</v>
      </c>
      <c r="I185" s="2309"/>
      <c r="J185" s="2309"/>
      <c r="K185" s="2335"/>
      <c r="N185" s="2350"/>
    </row>
    <row r="186" spans="1:14" s="2336" customFormat="1">
      <c r="A186" s="2340" t="e">
        <v>#N/A</v>
      </c>
      <c r="B186" s="2340"/>
      <c r="D186" s="2365"/>
      <c r="E186" s="2374" t="s">
        <v>5014</v>
      </c>
      <c r="F186" s="2366" t="s">
        <v>3468</v>
      </c>
      <c r="G186" s="2368">
        <v>1</v>
      </c>
      <c r="H186" s="2368">
        <v>1</v>
      </c>
      <c r="I186" s="2309"/>
      <c r="J186" s="2309"/>
      <c r="K186" s="2335"/>
      <c r="N186" s="2350"/>
    </row>
    <row r="187" spans="1:14" s="2336" customFormat="1">
      <c r="A187" s="2340" t="e">
        <v>#N/A</v>
      </c>
      <c r="B187" s="2340"/>
      <c r="D187" s="2365"/>
      <c r="E187" s="2374" t="s">
        <v>5015</v>
      </c>
      <c r="F187" s="2366" t="s">
        <v>3468</v>
      </c>
      <c r="G187" s="2368">
        <v>2</v>
      </c>
      <c r="H187" s="2368">
        <v>2</v>
      </c>
      <c r="I187" s="2309"/>
      <c r="J187" s="2309"/>
      <c r="K187" s="2335"/>
      <c r="N187" s="2350"/>
    </row>
    <row r="188" spans="1:14" s="2336" customFormat="1">
      <c r="A188" s="2340" t="e">
        <v>#N/A</v>
      </c>
      <c r="B188" s="2340"/>
      <c r="D188" s="2365"/>
      <c r="E188" s="2374" t="s">
        <v>5016</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c r="A190" s="2340" t="e">
        <v>#N/A</v>
      </c>
      <c r="B190" s="2340"/>
      <c r="D190" s="2365"/>
      <c r="E190" s="2374" t="s">
        <v>5018</v>
      </c>
      <c r="F190" s="2366" t="s">
        <v>3468</v>
      </c>
      <c r="G190" s="2368">
        <v>1</v>
      </c>
      <c r="H190" s="2368">
        <v>1</v>
      </c>
      <c r="I190" s="2309"/>
      <c r="J190" s="2309"/>
      <c r="K190" s="2335"/>
      <c r="N190" s="2350"/>
    </row>
    <row r="191" spans="1:14" s="2336" customFormat="1">
      <c r="A191" s="2340" t="s">
        <v>2279</v>
      </c>
      <c r="B191" s="2340"/>
      <c r="D191" s="2365"/>
      <c r="E191" s="2374" t="s">
        <v>5019</v>
      </c>
      <c r="F191" s="2366" t="s">
        <v>2448</v>
      </c>
      <c r="G191" s="2368">
        <v>2</v>
      </c>
      <c r="H191" s="2368">
        <v>2</v>
      </c>
      <c r="I191" s="2309"/>
      <c r="J191" s="2309"/>
      <c r="K191" s="2335"/>
      <c r="N191" s="2350"/>
    </row>
    <row r="192" spans="1:14" s="2336" customFormat="1">
      <c r="A192" s="2340" t="s">
        <v>1614</v>
      </c>
      <c r="B192" s="2340"/>
      <c r="D192" s="2365"/>
      <c r="E192" s="2374" t="s">
        <v>5020</v>
      </c>
      <c r="F192" s="2366" t="s">
        <v>2448</v>
      </c>
      <c r="G192" s="2368">
        <v>2</v>
      </c>
      <c r="H192" s="2368">
        <v>2</v>
      </c>
      <c r="I192" s="2309"/>
      <c r="J192" s="2309"/>
      <c r="K192" s="2335"/>
      <c r="N192" s="2350"/>
    </row>
    <row r="193" spans="1:14" s="2336" customFormat="1">
      <c r="A193" s="2340" t="s">
        <v>5182</v>
      </c>
      <c r="B193" s="2340"/>
      <c r="D193" s="2365"/>
      <c r="E193" s="2374" t="s">
        <v>5021</v>
      </c>
      <c r="F193" s="2366" t="s">
        <v>2448</v>
      </c>
      <c r="G193" s="2368">
        <v>2</v>
      </c>
      <c r="H193" s="2368">
        <v>2</v>
      </c>
      <c r="I193" s="2309"/>
      <c r="J193" s="2309"/>
      <c r="K193" s="2335"/>
      <c r="N193" s="2350"/>
    </row>
    <row r="194" spans="1:14" s="2336" customFormat="1">
      <c r="A194" s="2340" t="e">
        <v>#N/A</v>
      </c>
      <c r="B194" s="2340"/>
      <c r="C194" s="2340" t="s">
        <v>2243</v>
      </c>
      <c r="D194" s="2365">
        <v>27</v>
      </c>
      <c r="E194" s="2450" t="s">
        <v>5022</v>
      </c>
      <c r="F194" s="2365" t="s">
        <v>2394</v>
      </c>
      <c r="G194" s="2368">
        <v>1</v>
      </c>
      <c r="H194" s="2368">
        <v>1</v>
      </c>
      <c r="I194" s="2309"/>
      <c r="J194" s="2309"/>
      <c r="K194" s="2335"/>
      <c r="N194" s="2350"/>
    </row>
    <row r="195" spans="1:14" s="2336" customFormat="1" ht="27.6">
      <c r="A195" s="2340" t="s">
        <v>103</v>
      </c>
      <c r="B195" s="2340"/>
      <c r="D195" s="2365"/>
      <c r="E195" s="2374" t="s">
        <v>5023</v>
      </c>
      <c r="F195" s="2366" t="s">
        <v>1633</v>
      </c>
      <c r="G195" s="2377">
        <v>20.6</v>
      </c>
      <c r="H195" s="2377">
        <v>20.6</v>
      </c>
      <c r="I195" s="2309"/>
      <c r="J195" s="2309"/>
      <c r="K195" s="2335"/>
      <c r="N195" s="2350"/>
    </row>
    <row r="196" spans="1:14" s="2336" customFormat="1">
      <c r="A196" s="2340" t="s">
        <v>1513</v>
      </c>
      <c r="B196" s="2340"/>
      <c r="D196" s="2365"/>
      <c r="E196" s="2374" t="s">
        <v>5024</v>
      </c>
      <c r="F196" s="2366" t="s">
        <v>2448</v>
      </c>
      <c r="G196" s="2369">
        <v>20</v>
      </c>
      <c r="H196" s="2369">
        <v>20</v>
      </c>
      <c r="I196" s="2309"/>
      <c r="J196" s="2309"/>
      <c r="K196" s="2335"/>
      <c r="N196" s="2350"/>
    </row>
    <row r="197" spans="1:14" s="2336" customFormat="1">
      <c r="A197" s="2340" t="s">
        <v>104</v>
      </c>
      <c r="B197" s="2340"/>
      <c r="D197" s="2365"/>
      <c r="E197" s="2374" t="s">
        <v>5025</v>
      </c>
      <c r="F197" s="2366" t="s">
        <v>2448</v>
      </c>
      <c r="G197" s="2369">
        <v>2</v>
      </c>
      <c r="H197" s="2369">
        <v>2</v>
      </c>
      <c r="I197" s="2309"/>
      <c r="J197" s="2309"/>
      <c r="K197" s="2335"/>
      <c r="N197" s="2350"/>
    </row>
    <row r="198" spans="1:14" s="2336" customFormat="1">
      <c r="A198" s="2340" t="s">
        <v>525</v>
      </c>
      <c r="B198" s="2340"/>
      <c r="D198" s="2365"/>
      <c r="E198" s="2374" t="s">
        <v>5026</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c r="A202" s="2340" t="e">
        <v>#N/A</v>
      </c>
      <c r="B202" s="2340" t="e">
        <f>VLOOKUP(A202,DG!A:C,3,0)</f>
        <v>#N/A</v>
      </c>
      <c r="D202" s="2365"/>
      <c r="E202" s="2374" t="s">
        <v>5031</v>
      </c>
      <c r="F202" s="2366" t="s">
        <v>5032</v>
      </c>
      <c r="G202" s="2368">
        <v>2</v>
      </c>
      <c r="H202" s="2368">
        <v>2</v>
      </c>
      <c r="I202" s="2309"/>
      <c r="J202" s="2309"/>
      <c r="K202" s="2335"/>
      <c r="N202" s="2350"/>
    </row>
    <row r="203" spans="1:14" s="2336" customFormat="1">
      <c r="A203" s="2340" t="e">
        <v>#N/A</v>
      </c>
      <c r="B203" s="2340" t="e">
        <f>VLOOKUP(A203,DG!A:C,3,0)</f>
        <v>#N/A</v>
      </c>
      <c r="D203" s="2365"/>
      <c r="E203" s="2374" t="s">
        <v>5033</v>
      </c>
      <c r="F203" s="2366" t="s">
        <v>3468</v>
      </c>
      <c r="G203" s="2368">
        <v>4</v>
      </c>
      <c r="H203" s="2368">
        <v>4</v>
      </c>
      <c r="I203" s="2309"/>
      <c r="J203" s="2309"/>
      <c r="K203" s="2335"/>
      <c r="N203" s="2350"/>
    </row>
    <row r="204" spans="1:14" s="2336" customFormat="1">
      <c r="A204" s="2340" t="e">
        <v>#N/A</v>
      </c>
      <c r="B204" s="2340" t="e">
        <f>VLOOKUP(A204,DG!A:C,3,0)</f>
        <v>#N/A</v>
      </c>
      <c r="D204" s="2365"/>
      <c r="E204" s="2374" t="s">
        <v>5034</v>
      </c>
      <c r="F204" s="2366" t="s">
        <v>5035</v>
      </c>
      <c r="G204" s="2370">
        <v>0.03</v>
      </c>
      <c r="H204" s="2370">
        <v>0.03</v>
      </c>
      <c r="I204" s="2309"/>
      <c r="J204" s="2309"/>
      <c r="K204" s="2335"/>
      <c r="N204" s="2350"/>
    </row>
    <row r="205" spans="1:14" s="2336" customFormat="1">
      <c r="A205" s="2340" t="e">
        <v>#N/A</v>
      </c>
      <c r="B205" s="2340" t="e">
        <f>VLOOKUP(A205,DG!A:C,3,0)</f>
        <v>#N/A</v>
      </c>
      <c r="D205" s="2365"/>
      <c r="E205" s="2374" t="s">
        <v>5036</v>
      </c>
      <c r="F205" s="2366" t="s">
        <v>2448</v>
      </c>
      <c r="G205" s="2368">
        <v>4</v>
      </c>
      <c r="H205" s="2368">
        <v>4</v>
      </c>
      <c r="I205" s="2309"/>
      <c r="J205" s="2309"/>
      <c r="K205" s="2335"/>
      <c r="N205" s="2350"/>
    </row>
    <row r="206" spans="1:14" s="2336" customFormat="1">
      <c r="A206" s="2340" t="e">
        <v>#N/A</v>
      </c>
      <c r="B206" s="2340" t="e">
        <f>VLOOKUP(A206,DG!A:C,3,0)</f>
        <v>#N/A</v>
      </c>
      <c r="D206" s="2365"/>
      <c r="E206" s="2374" t="s">
        <v>5037</v>
      </c>
      <c r="F206" s="2366" t="s">
        <v>5038</v>
      </c>
      <c r="G206" s="2370">
        <v>0.25</v>
      </c>
      <c r="H206" s="2370">
        <v>0.25</v>
      </c>
      <c r="I206" s="2309"/>
      <c r="J206" s="2309"/>
      <c r="K206" s="2335"/>
      <c r="N206" s="2350"/>
    </row>
    <row r="207" spans="1:14" s="2336" customFormat="1">
      <c r="A207" s="2340" t="e">
        <v>#N/A</v>
      </c>
      <c r="B207" s="2340" t="e">
        <f>VLOOKUP(A207,DG!A:C,3,0)</f>
        <v>#N/A</v>
      </c>
      <c r="D207" s="2365"/>
      <c r="E207" s="2374" t="s">
        <v>5039</v>
      </c>
      <c r="F207" s="2366" t="s">
        <v>5038</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c r="A211" s="2340" t="e">
        <v>#N/A</v>
      </c>
      <c r="B211" s="2340" t="e">
        <f>VLOOKUP(A211,DG!A:C,3,0)</f>
        <v>#N/A</v>
      </c>
      <c r="D211" s="2365"/>
      <c r="E211" s="2374" t="s">
        <v>5043</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c r="A220" s="2340" t="e">
        <v>#N/A</v>
      </c>
      <c r="B220" s="2340" t="e">
        <f>VLOOKUP(A220,DG!A:C,3,0)</f>
        <v>#N/A</v>
      </c>
      <c r="D220" s="2365"/>
      <c r="E220" s="2374" t="s">
        <v>5053</v>
      </c>
      <c r="F220" s="2366" t="s">
        <v>1829</v>
      </c>
      <c r="G220" s="2368">
        <v>3</v>
      </c>
      <c r="H220" s="2368">
        <v>3</v>
      </c>
      <c r="I220" s="2309"/>
      <c r="J220" s="2309"/>
      <c r="K220" s="2335"/>
      <c r="N220" s="2350"/>
    </row>
    <row r="221" spans="1:14" s="2336" customFormat="1">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c r="A222" s="2340" t="e">
        <v>#N/A</v>
      </c>
      <c r="B222" s="2340" t="e">
        <f>VLOOKUP(A222,DG!A:C,3,0)</f>
        <v>#N/A</v>
      </c>
      <c r="D222" s="2365"/>
      <c r="E222" s="2374" t="s">
        <v>5055</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c r="A226" s="2340" t="e">
        <v>#N/A</v>
      </c>
      <c r="B226" s="2340" t="e">
        <f>VLOOKUP(A226,DG!A:C,3,0)</f>
        <v>#N/A</v>
      </c>
      <c r="D226" s="2365"/>
      <c r="E226" s="2374" t="s">
        <v>5059</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27.6">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c r="A238" s="2340" t="e">
        <v>#N/A</v>
      </c>
      <c r="B238" s="2340" t="e">
        <f>VLOOKUP(A238,DG!A:C,3,0)</f>
        <v>#N/A</v>
      </c>
      <c r="D238" s="2365"/>
      <c r="E238" s="2374" t="s">
        <v>5071</v>
      </c>
      <c r="F238" s="2366" t="s">
        <v>1829</v>
      </c>
      <c r="G238" s="2369">
        <v>8</v>
      </c>
      <c r="H238" s="2369">
        <v>8</v>
      </c>
      <c r="I238" s="2309"/>
      <c r="J238" s="2309"/>
      <c r="K238" s="2335"/>
      <c r="N238" s="2350"/>
    </row>
    <row r="239" spans="1:14" s="2336" customFormat="1">
      <c r="A239" s="2340" t="e">
        <v>#N/A</v>
      </c>
      <c r="B239" s="2340" t="e">
        <f>VLOOKUP(A239,DG!A:C,3,0)</f>
        <v>#N/A</v>
      </c>
      <c r="D239" s="2365"/>
      <c r="E239" s="2374" t="s">
        <v>5072</v>
      </c>
      <c r="F239" s="2366" t="s">
        <v>2448</v>
      </c>
      <c r="G239" s="2368">
        <v>2</v>
      </c>
      <c r="H239" s="2368">
        <v>2</v>
      </c>
      <c r="I239" s="2309"/>
      <c r="J239" s="2309"/>
      <c r="K239" s="2335"/>
      <c r="N239" s="2350"/>
    </row>
    <row r="240" spans="1:14" s="2336" customFormat="1">
      <c r="A240" s="2340" t="e">
        <v>#N/A</v>
      </c>
      <c r="B240" s="2340" t="e">
        <f>VLOOKUP(A240,DG!A:C,3,0)</f>
        <v>#N/A</v>
      </c>
      <c r="D240" s="2365"/>
      <c r="E240" s="2374" t="s">
        <v>5073</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c r="A243" s="2340" t="e">
        <v>#N/A</v>
      </c>
      <c r="B243" s="2340" t="e">
        <f>VLOOKUP(A243,DG!A:C,3,0)</f>
        <v>#N/A</v>
      </c>
      <c r="D243" s="2365"/>
      <c r="E243" s="2374" t="s">
        <v>5053</v>
      </c>
      <c r="F243" s="2366" t="s">
        <v>1829</v>
      </c>
      <c r="G243" s="2370">
        <v>19.38</v>
      </c>
      <c r="H243" s="2370">
        <v>19.38</v>
      </c>
      <c r="I243" s="2309"/>
      <c r="J243" s="2309"/>
      <c r="K243" s="2335"/>
      <c r="N243" s="2350"/>
    </row>
    <row r="244" spans="1:14" s="2336" customFormat="1">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5055</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c r="A248" s="2340" t="e">
        <v>#N/A</v>
      </c>
      <c r="B248" s="2340" t="e">
        <f>VLOOKUP(A248,DG!A:C,3,0)</f>
        <v>#N/A</v>
      </c>
      <c r="D248" s="2365"/>
      <c r="E248" s="2374" t="s">
        <v>5079</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c r="A267" s="2340" t="e">
        <v>#N/A</v>
      </c>
      <c r="B267" s="2340" t="e">
        <f>VLOOKUP(A267,DG!A:C,3,0)</f>
        <v>#N/A</v>
      </c>
      <c r="D267" s="2365"/>
      <c r="E267" s="2374" t="s">
        <v>5093</v>
      </c>
      <c r="F267" s="2366" t="s">
        <v>3468</v>
      </c>
      <c r="G267" s="2369">
        <v>1</v>
      </c>
      <c r="H267" s="2369">
        <v>1</v>
      </c>
      <c r="I267" s="2309"/>
      <c r="J267" s="2309"/>
      <c r="K267" s="2335"/>
      <c r="N267" s="2350"/>
    </row>
    <row r="268" spans="1:14" s="2336" customFormat="1">
      <c r="A268" s="2340" t="e">
        <v>#N/A</v>
      </c>
      <c r="B268" s="2340" t="e">
        <f>VLOOKUP(A268,DG!A:C,3,0)</f>
        <v>#N/A</v>
      </c>
      <c r="D268" s="2365"/>
      <c r="E268" s="2374" t="s">
        <v>5094</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c r="A270" s="2340" t="e">
        <v>#N/A</v>
      </c>
      <c r="B270" s="2340" t="e">
        <f>VLOOKUP(A270,DG!A:C,3,0)</f>
        <v>#N/A</v>
      </c>
      <c r="D270" s="2365"/>
      <c r="E270" s="2374" t="s">
        <v>5095</v>
      </c>
      <c r="F270" s="2366" t="s">
        <v>5096</v>
      </c>
      <c r="G270" s="2369">
        <v>5</v>
      </c>
      <c r="H270" s="2369">
        <v>5</v>
      </c>
      <c r="I270" s="2309"/>
      <c r="J270" s="2309"/>
      <c r="K270" s="2335"/>
      <c r="N270" s="2350"/>
    </row>
    <row r="271" spans="1:14" s="2336" customFormat="1">
      <c r="A271" s="2340" t="e">
        <v>#N/A</v>
      </c>
      <c r="B271" s="2340" t="e">
        <f>VLOOKUP(A271,DG!A:C,3,0)</f>
        <v>#N/A</v>
      </c>
      <c r="D271" s="2365"/>
      <c r="E271" s="2374" t="s">
        <v>5097</v>
      </c>
      <c r="F271" s="2366" t="s">
        <v>5096</v>
      </c>
      <c r="G271" s="2368">
        <v>5</v>
      </c>
      <c r="H271" s="2368">
        <v>5</v>
      </c>
      <c r="I271" s="2309"/>
      <c r="J271" s="2309"/>
      <c r="K271" s="2335"/>
      <c r="N271" s="2350"/>
    </row>
    <row r="272" spans="1:14" s="2336" customFormat="1">
      <c r="A272" s="2340" t="e">
        <v>#N/A</v>
      </c>
      <c r="B272" s="2340" t="e">
        <f>VLOOKUP(A272,DG!A:C,3,0)</f>
        <v>#N/A</v>
      </c>
      <c r="D272" s="2365"/>
      <c r="E272" s="2374" t="s">
        <v>5098</v>
      </c>
      <c r="F272" s="2366" t="s">
        <v>3468</v>
      </c>
      <c r="G272" s="2368">
        <v>1</v>
      </c>
      <c r="H272" s="2368">
        <v>1</v>
      </c>
      <c r="I272" s="2309"/>
      <c r="J272" s="2309"/>
      <c r="K272" s="2335"/>
      <c r="N272" s="2350"/>
    </row>
    <row r="273" spans="1:14" s="2336" customFormat="1" ht="27.6">
      <c r="A273" s="2340" t="e">
        <v>#N/A</v>
      </c>
      <c r="B273" s="2340" t="e">
        <f>VLOOKUP(A273,DG!A:C,3,0)</f>
        <v>#N/A</v>
      </c>
      <c r="D273" s="2365"/>
      <c r="E273" s="2374" t="s">
        <v>5099</v>
      </c>
      <c r="F273" s="2366" t="s">
        <v>5100</v>
      </c>
      <c r="G273" s="2368">
        <v>1</v>
      </c>
      <c r="H273" s="2368">
        <v>1</v>
      </c>
      <c r="I273" s="2309"/>
      <c r="J273" s="2309"/>
      <c r="K273" s="2335"/>
      <c r="N273" s="2350"/>
    </row>
    <row r="274" spans="1:14" s="2336" customFormat="1">
      <c r="A274" s="2340" t="e">
        <v>#N/A</v>
      </c>
      <c r="B274" s="2340" t="e">
        <f>VLOOKUP(A274,DG!A:C,3,0)</f>
        <v>#N/A</v>
      </c>
      <c r="D274" s="2365"/>
      <c r="E274" s="2374" t="s">
        <v>4962</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5101</v>
      </c>
      <c r="F275" s="2366"/>
      <c r="G275" s="2371"/>
      <c r="H275" s="2371"/>
      <c r="I275" s="2309"/>
      <c r="J275" s="2309"/>
      <c r="K275" s="2335"/>
      <c r="N275" s="2350"/>
    </row>
    <row r="276" spans="1:14" s="2336" customFormat="1" ht="27.6">
      <c r="A276" s="2340" t="e">
        <v>#N/A</v>
      </c>
      <c r="B276" s="2340" t="e">
        <f>VLOOKUP(A276,DG!A:C,3,0)</f>
        <v>#N/A</v>
      </c>
      <c r="D276" s="2365">
        <v>1</v>
      </c>
      <c r="E276" s="2373" t="s">
        <v>4975</v>
      </c>
      <c r="F276" s="2366"/>
      <c r="G276" s="2368"/>
      <c r="H276" s="2368"/>
      <c r="I276" s="2309"/>
      <c r="J276" s="2309"/>
      <c r="K276" s="2335"/>
      <c r="N276" s="2350"/>
    </row>
    <row r="277" spans="1:14" s="2336" customFormat="1">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c r="A279" s="2340" t="e">
        <v>#N/A</v>
      </c>
      <c r="B279" s="2340" t="e">
        <f>VLOOKUP(A279,DG!A:C,3,0)</f>
        <v>#N/A</v>
      </c>
      <c r="D279" s="2365"/>
      <c r="E279" s="2382" t="s">
        <v>5104</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c r="A281" s="2340" t="e">
        <v>#N/A</v>
      </c>
      <c r="B281" s="2340" t="e">
        <f>VLOOKUP(A281,DG!A:C,3,0)</f>
        <v>#N/A</v>
      </c>
      <c r="D281" s="2365"/>
      <c r="E281" s="2382" t="s">
        <v>5106</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82"/>
      <c r="E285" s="2782"/>
      <c r="F285" s="2782"/>
      <c r="G285" s="2783"/>
      <c r="H285" s="2783"/>
      <c r="I285" s="2783"/>
      <c r="J285" s="2783"/>
      <c r="K285" s="2784"/>
      <c r="L285" s="2388"/>
    </row>
    <row r="286" spans="1:14" s="2323" customFormat="1" ht="15.6">
      <c r="D286" s="2390"/>
      <c r="E286" s="2391" t="s">
        <v>5109</v>
      </c>
      <c r="F286" s="2390"/>
      <c r="G286" s="2392"/>
      <c r="H286" s="2392"/>
      <c r="I286" s="2785" t="s">
        <v>5110</v>
      </c>
      <c r="J286" s="2785"/>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5111</v>
      </c>
      <c r="E292" s="2395"/>
      <c r="F292" s="2786" t="s">
        <v>4204</v>
      </c>
      <c r="G292" s="2786"/>
      <c r="H292" s="2395"/>
      <c r="I292" s="2395"/>
      <c r="J292" s="2391" t="s">
        <v>5112</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87"/>
      <c r="E295" s="2787"/>
      <c r="F295" s="2787"/>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88"/>
      <c r="E316" s="2789"/>
      <c r="F316" s="2789"/>
      <c r="G316" s="2789"/>
      <c r="H316" s="2789"/>
      <c r="I316" s="2789"/>
      <c r="J316" s="2789"/>
      <c r="K316" s="2789"/>
    </row>
  </sheetData>
  <autoFilter ref="C8:K284" xr:uid="{00000000-0009-0000-0000-000015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45" priority="4"/>
  </conditionalFormatting>
  <conditionalFormatting sqref="A209">
    <cfRule type="duplicateValues" dxfId="44" priority="3"/>
  </conditionalFormatting>
  <conditionalFormatting sqref="A227">
    <cfRule type="duplicateValues" dxfId="43" priority="2"/>
  </conditionalFormatting>
  <conditionalFormatting sqref="A227">
    <cfRule type="duplicateValues" dxfId="42"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tabColor rgb="FFFF0000"/>
  </sheetPr>
  <dimension ref="A1:BM49"/>
  <sheetViews>
    <sheetView tabSelected="1" zoomScale="70" zoomScaleNormal="70" workbookViewId="0">
      <pane ySplit="5" topLeftCell="A6" activePane="bottomLeft" state="frozen"/>
      <selection pane="bottomLeft" activeCell="D5" sqref="D5:BH44"/>
    </sheetView>
  </sheetViews>
  <sheetFormatPr defaultColWidth="7.453125" defaultRowHeight="16.8" outlineLevelCol="1"/>
  <cols>
    <col min="1" max="1" width="7.453125" style="2524"/>
    <col min="2" max="2" width="19.81640625" style="2524" customWidth="1"/>
    <col min="3" max="3" width="7.453125" style="2524"/>
    <col min="4" max="4" width="4.1796875" style="2524" customWidth="1"/>
    <col min="5" max="5" width="9.08984375" style="2524" hidden="1" customWidth="1"/>
    <col min="6" max="6" width="47.54296875" style="2524" customWidth="1"/>
    <col min="7" max="7" width="10.81640625" style="2533" customWidth="1"/>
    <col min="8" max="8" width="10.81640625" style="2524" customWidth="1"/>
    <col min="9" max="53" width="10.81640625" style="2532" hidden="1" customWidth="1" outlineLevel="1"/>
    <col min="54" max="56" width="10.81640625" style="2524" hidden="1" customWidth="1" outlineLevel="1"/>
    <col min="57" max="57" width="10.81640625" style="2524" customWidth="1" collapsed="1"/>
    <col min="58" max="59" width="10.81640625" style="2524" hidden="1" customWidth="1" outlineLevel="1"/>
    <col min="60" max="60" width="11.6328125" style="2524" customWidth="1" collapsed="1"/>
    <col min="61" max="62" width="7.453125" style="2524"/>
    <col min="63" max="63" width="7.453125" style="2524" customWidth="1"/>
    <col min="64" max="64" width="14.6328125" style="2524" customWidth="1"/>
    <col min="65" max="65" width="10.453125" style="2528" customWidth="1"/>
    <col min="66" max="16384" width="7.453125" style="2524"/>
  </cols>
  <sheetData>
    <row r="1" spans="2:65" ht="30" customHeight="1">
      <c r="D1" s="2525" t="s">
        <v>5319</v>
      </c>
      <c r="E1" s="2526"/>
      <c r="F1" s="2526"/>
      <c r="G1" s="2526"/>
      <c r="H1" s="2526"/>
      <c r="I1" s="2527"/>
      <c r="J1" s="2527"/>
      <c r="K1" s="2527"/>
      <c r="L1" s="2527"/>
      <c r="M1" s="2527"/>
      <c r="N1" s="2527"/>
      <c r="O1" s="2527"/>
      <c r="P1" s="2527"/>
      <c r="Q1" s="2527"/>
      <c r="R1" s="2527"/>
      <c r="S1" s="2527"/>
      <c r="T1" s="2527"/>
      <c r="U1" s="2527"/>
      <c r="V1" s="2527"/>
      <c r="W1" s="2527"/>
      <c r="X1" s="2527"/>
      <c r="Y1" s="2527"/>
      <c r="Z1" s="2527"/>
      <c r="AA1" s="2527"/>
      <c r="AB1" s="2527"/>
      <c r="AC1" s="2527"/>
      <c r="AD1" s="2527"/>
      <c r="AE1" s="2527"/>
      <c r="AF1" s="2527"/>
      <c r="AG1" s="2527"/>
      <c r="AH1" s="2527"/>
      <c r="AI1" s="2527"/>
      <c r="AJ1" s="2527"/>
      <c r="AK1" s="2527"/>
      <c r="AL1" s="2527"/>
      <c r="AM1" s="2527"/>
      <c r="AN1" s="2527"/>
      <c r="AO1" s="2527"/>
      <c r="AP1" s="2527"/>
      <c r="AQ1" s="2527"/>
      <c r="AR1" s="2527"/>
      <c r="AS1" s="2527"/>
      <c r="AT1" s="2527"/>
      <c r="AU1" s="2527"/>
      <c r="AV1" s="2527"/>
      <c r="AW1" s="2527"/>
      <c r="AX1" s="2527"/>
      <c r="AY1" s="2527"/>
      <c r="AZ1" s="2527"/>
      <c r="BA1" s="2527"/>
      <c r="BB1" s="2526"/>
      <c r="BC1" s="2526"/>
      <c r="BD1" s="2526"/>
      <c r="BE1" s="2526"/>
      <c r="BF1" s="2526"/>
      <c r="BG1" s="2526"/>
      <c r="BH1" s="2526"/>
    </row>
    <row r="2" spans="2:65" s="2529" customFormat="1" ht="19.5" customHeight="1">
      <c r="D2" s="2525" t="s">
        <v>5315</v>
      </c>
      <c r="E2" s="2525"/>
      <c r="F2" s="2525"/>
      <c r="G2" s="2525"/>
      <c r="H2" s="2525"/>
      <c r="I2" s="2530"/>
      <c r="J2" s="2530"/>
      <c r="K2" s="2530"/>
      <c r="L2" s="2530"/>
      <c r="M2" s="2530"/>
      <c r="N2" s="2530"/>
      <c r="O2" s="2530"/>
      <c r="P2" s="2530"/>
      <c r="Q2" s="2530"/>
      <c r="R2" s="2530"/>
      <c r="S2" s="2530"/>
      <c r="T2" s="2530"/>
      <c r="U2" s="2530"/>
      <c r="V2" s="2530"/>
      <c r="W2" s="2530"/>
      <c r="X2" s="2530"/>
      <c r="Y2" s="2530"/>
      <c r="Z2" s="2530"/>
      <c r="AA2" s="2530"/>
      <c r="AB2" s="2530"/>
      <c r="AC2" s="2530"/>
      <c r="AD2" s="2530"/>
      <c r="AE2" s="2530"/>
      <c r="AF2" s="2530"/>
      <c r="AG2" s="2530"/>
      <c r="AH2" s="2530"/>
      <c r="AI2" s="2530"/>
      <c r="AJ2" s="2530"/>
      <c r="AK2" s="2530"/>
      <c r="AL2" s="2530"/>
      <c r="AM2" s="2530"/>
      <c r="AN2" s="2530"/>
      <c r="AO2" s="2530"/>
      <c r="AP2" s="2530"/>
      <c r="AQ2" s="2530"/>
      <c r="AR2" s="2530"/>
      <c r="AS2" s="2530"/>
      <c r="AT2" s="2530"/>
      <c r="AU2" s="2530"/>
      <c r="AV2" s="2530"/>
      <c r="AW2" s="2530"/>
      <c r="AX2" s="2530"/>
      <c r="AY2" s="2530"/>
      <c r="AZ2" s="2530"/>
      <c r="BA2" s="2530"/>
      <c r="BB2" s="2525"/>
      <c r="BC2" s="2525"/>
      <c r="BD2" s="2525"/>
      <c r="BE2" s="2525"/>
      <c r="BF2" s="2525"/>
      <c r="BG2" s="2525"/>
      <c r="BH2" s="2525"/>
      <c r="BM2" s="2531"/>
    </row>
    <row r="3" spans="2:65" s="2529" customFormat="1" ht="22.95" customHeight="1">
      <c r="D3" s="2525" t="s">
        <v>5325</v>
      </c>
      <c r="E3" s="2525"/>
      <c r="F3" s="2525"/>
      <c r="G3" s="2525"/>
      <c r="H3" s="2525"/>
      <c r="I3" s="2530"/>
      <c r="J3" s="2530"/>
      <c r="K3" s="2530"/>
      <c r="L3" s="2530"/>
      <c r="M3" s="2530"/>
      <c r="N3" s="2530"/>
      <c r="O3" s="2530"/>
      <c r="P3" s="2530"/>
      <c r="Q3" s="2530"/>
      <c r="R3" s="2530"/>
      <c r="S3" s="2530"/>
      <c r="T3" s="2530"/>
      <c r="U3" s="2530"/>
      <c r="V3" s="2530"/>
      <c r="W3" s="2530"/>
      <c r="X3" s="2530"/>
      <c r="Y3" s="2530"/>
      <c r="Z3" s="2530"/>
      <c r="AA3" s="2530"/>
      <c r="AB3" s="2530"/>
      <c r="AC3" s="2530"/>
      <c r="AD3" s="2530"/>
      <c r="AE3" s="2530"/>
      <c r="AF3" s="2530"/>
      <c r="AG3" s="2530"/>
      <c r="AH3" s="2530"/>
      <c r="AI3" s="2530"/>
      <c r="AJ3" s="2530"/>
      <c r="AK3" s="2530"/>
      <c r="AL3" s="2530"/>
      <c r="AM3" s="2530"/>
      <c r="AN3" s="2530"/>
      <c r="AO3" s="2530"/>
      <c r="AP3" s="2530"/>
      <c r="AQ3" s="2530"/>
      <c r="AR3" s="2530"/>
      <c r="AS3" s="2530"/>
      <c r="AT3" s="2530"/>
      <c r="AU3" s="2530"/>
      <c r="AV3" s="2530"/>
      <c r="AW3" s="2530"/>
      <c r="AX3" s="2530"/>
      <c r="AY3" s="2530"/>
      <c r="AZ3" s="2530"/>
      <c r="BA3" s="2530"/>
      <c r="BB3" s="2525"/>
      <c r="BC3" s="2525"/>
      <c r="BD3" s="2525"/>
      <c r="BE3" s="2525"/>
      <c r="BF3" s="2525"/>
      <c r="BG3" s="2525"/>
      <c r="BH3" s="2525"/>
      <c r="BM3" s="2531"/>
    </row>
    <row r="4" spans="2:65">
      <c r="D4" s="2526"/>
      <c r="E4" s="2526"/>
      <c r="F4" s="2526"/>
      <c r="G4" s="2526"/>
      <c r="H4" s="2526"/>
      <c r="I4" s="2527"/>
      <c r="J4" s="2527"/>
      <c r="K4" s="2527"/>
      <c r="L4" s="2527"/>
      <c r="M4" s="2527"/>
      <c r="N4" s="2527"/>
      <c r="O4" s="2527"/>
      <c r="P4" s="2527"/>
      <c r="Q4" s="2527"/>
      <c r="R4" s="2527"/>
      <c r="S4" s="2527"/>
      <c r="T4" s="2527"/>
      <c r="U4" s="2527"/>
      <c r="V4" s="2527"/>
      <c r="W4" s="2527"/>
      <c r="X4" s="2527"/>
      <c r="Y4" s="2527"/>
      <c r="Z4" s="2527"/>
      <c r="AA4" s="2527"/>
      <c r="AB4" s="2527"/>
      <c r="AC4" s="2527"/>
      <c r="AD4" s="2527"/>
      <c r="AE4" s="2527"/>
      <c r="AF4" s="2527"/>
      <c r="AG4" s="2527"/>
      <c r="AH4" s="2527"/>
      <c r="AI4" s="2527"/>
      <c r="AJ4" s="2527"/>
      <c r="AK4" s="2527"/>
      <c r="AL4" s="2527"/>
      <c r="AM4" s="2527"/>
      <c r="AN4" s="2527"/>
      <c r="AO4" s="2527"/>
      <c r="AP4" s="2527"/>
      <c r="AQ4" s="2527"/>
      <c r="AR4" s="2527"/>
      <c r="AS4" s="2527"/>
      <c r="AT4" s="2527"/>
    </row>
    <row r="5" spans="2:65" s="2533" customFormat="1" ht="36" customHeight="1">
      <c r="D5" s="2534" t="s">
        <v>1714</v>
      </c>
      <c r="E5" s="2535" t="s">
        <v>5238</v>
      </c>
      <c r="F5" s="2534" t="s">
        <v>5326</v>
      </c>
      <c r="G5" s="2534" t="s">
        <v>2604</v>
      </c>
      <c r="H5" s="2534" t="s">
        <v>5239</v>
      </c>
      <c r="I5" s="2536" t="s">
        <v>5240</v>
      </c>
      <c r="J5" s="2536" t="s">
        <v>5241</v>
      </c>
      <c r="K5" s="2536" t="s">
        <v>5242</v>
      </c>
      <c r="L5" s="2536"/>
      <c r="M5" s="2536"/>
      <c r="N5" s="2536"/>
      <c r="O5" s="2536" t="s">
        <v>5243</v>
      </c>
      <c r="P5" s="2536"/>
      <c r="Q5" s="2536"/>
      <c r="R5" s="2536"/>
      <c r="S5" s="2536"/>
      <c r="T5" s="2536"/>
      <c r="U5" s="2536"/>
      <c r="V5" s="2536"/>
      <c r="W5" s="2536"/>
      <c r="X5" s="2536"/>
      <c r="Y5" s="2799" t="s">
        <v>5244</v>
      </c>
      <c r="Z5" s="2799"/>
      <c r="AA5" s="2799"/>
      <c r="AB5" s="2799" t="s">
        <v>5245</v>
      </c>
      <c r="AC5" s="2799"/>
      <c r="AD5" s="2799"/>
      <c r="AE5" s="2536" t="s">
        <v>5246</v>
      </c>
      <c r="AF5" s="2536" t="s">
        <v>5247</v>
      </c>
      <c r="AG5" s="2537" t="s">
        <v>5248</v>
      </c>
      <c r="AH5" s="2537" t="s">
        <v>5249</v>
      </c>
      <c r="AI5" s="2537" t="s">
        <v>5250</v>
      </c>
      <c r="AJ5" s="2537" t="s">
        <v>5251</v>
      </c>
      <c r="AK5" s="2537" t="s">
        <v>5252</v>
      </c>
      <c r="AL5" s="2537" t="s">
        <v>5253</v>
      </c>
      <c r="AM5" s="2537" t="s">
        <v>5254</v>
      </c>
      <c r="AN5" s="2537" t="s">
        <v>5255</v>
      </c>
      <c r="AO5" s="2537" t="s">
        <v>5256</v>
      </c>
      <c r="AP5" s="2537" t="s">
        <v>5257</v>
      </c>
      <c r="AQ5" s="2537" t="s">
        <v>5258</v>
      </c>
      <c r="AR5" s="2537" t="s">
        <v>5259</v>
      </c>
      <c r="AS5" s="2537" t="s">
        <v>5260</v>
      </c>
      <c r="AT5" s="2536" t="s">
        <v>5261</v>
      </c>
      <c r="AU5" s="2537" t="s">
        <v>5262</v>
      </c>
      <c r="AV5" s="2537" t="s">
        <v>5263</v>
      </c>
      <c r="AW5" s="2799" t="s">
        <v>5264</v>
      </c>
      <c r="AX5" s="2799"/>
      <c r="AY5" s="2799"/>
      <c r="AZ5" s="2799"/>
      <c r="BA5" s="2799" t="s">
        <v>5265</v>
      </c>
      <c r="BB5" s="2799"/>
      <c r="BC5" s="2799"/>
      <c r="BD5" s="2799"/>
      <c r="BE5" s="2534" t="s">
        <v>4311</v>
      </c>
      <c r="BF5" s="2534" t="s">
        <v>4499</v>
      </c>
      <c r="BG5" s="2534" t="s">
        <v>4500</v>
      </c>
      <c r="BH5" s="2534" t="s">
        <v>2610</v>
      </c>
      <c r="BI5" s="2547" t="s">
        <v>512</v>
      </c>
      <c r="BJ5" s="2533">
        <v>2</v>
      </c>
      <c r="BK5" s="2533">
        <v>3</v>
      </c>
      <c r="BM5" s="2538" t="s">
        <v>5410</v>
      </c>
    </row>
    <row r="6" spans="2:65" ht="26.25" hidden="1" customHeight="1">
      <c r="D6" s="2539"/>
      <c r="E6" s="2539"/>
      <c r="F6" s="2540" t="s">
        <v>5327</v>
      </c>
      <c r="G6" s="2541"/>
      <c r="H6" s="2539"/>
      <c r="I6" s="2542"/>
      <c r="J6" s="2542"/>
      <c r="K6" s="2542"/>
      <c r="L6" s="2542"/>
      <c r="M6" s="2542"/>
      <c r="N6" s="2542"/>
      <c r="O6" s="2542"/>
      <c r="P6" s="2542"/>
      <c r="Q6" s="2542"/>
      <c r="R6" s="2542"/>
      <c r="S6" s="2542"/>
      <c r="T6" s="2542"/>
      <c r="U6" s="2542"/>
      <c r="V6" s="2542"/>
      <c r="W6" s="2542"/>
      <c r="X6" s="2542"/>
      <c r="Y6" s="2542"/>
      <c r="Z6" s="2542"/>
      <c r="AA6" s="2542"/>
      <c r="AB6" s="2542"/>
      <c r="AC6" s="2542"/>
      <c r="AD6" s="2542"/>
      <c r="AE6" s="2542"/>
      <c r="AF6" s="2542"/>
      <c r="AG6" s="2542"/>
      <c r="AH6" s="2542"/>
      <c r="AI6" s="2542"/>
      <c r="AJ6" s="2542"/>
      <c r="AK6" s="2542"/>
      <c r="AL6" s="2542"/>
      <c r="AM6" s="2542"/>
      <c r="AN6" s="2542"/>
      <c r="AO6" s="2542"/>
      <c r="AP6" s="2542"/>
      <c r="AQ6" s="2542"/>
      <c r="AR6" s="2542"/>
      <c r="AS6" s="2542"/>
      <c r="AT6" s="2543"/>
      <c r="AU6" s="2542"/>
      <c r="AV6" s="2542"/>
      <c r="AW6" s="2542"/>
      <c r="AX6" s="2542"/>
      <c r="AY6" s="2542"/>
      <c r="AZ6" s="2542"/>
      <c r="BA6" s="2542"/>
      <c r="BB6" s="2539"/>
      <c r="BC6" s="2539"/>
      <c r="BD6" s="2539"/>
      <c r="BE6" s="2539"/>
      <c r="BF6" s="2539"/>
      <c r="BG6" s="2539"/>
      <c r="BH6" s="2539"/>
    </row>
    <row r="7" spans="2:65" ht="34.950000000000003" customHeight="1">
      <c r="B7" s="2524" t="str">
        <f>UPPER(C7)</f>
        <v>DỰNG CỘT ĐÈN</v>
      </c>
      <c r="C7" s="2524" t="s">
        <v>5385</v>
      </c>
      <c r="D7" s="2541">
        <v>1</v>
      </c>
      <c r="E7" s="2539"/>
      <c r="F7" s="2544" t="s">
        <v>5328</v>
      </c>
      <c r="G7" s="2541" t="s">
        <v>5329</v>
      </c>
      <c r="H7" s="2539">
        <v>34</v>
      </c>
      <c r="I7" s="2542"/>
      <c r="J7" s="2542"/>
      <c r="K7" s="2542"/>
      <c r="L7" s="2542"/>
      <c r="M7" s="2542"/>
      <c r="N7" s="2542"/>
      <c r="O7" s="2542"/>
      <c r="P7" s="2542"/>
      <c r="Q7" s="2542"/>
      <c r="R7" s="2542"/>
      <c r="S7" s="2542"/>
      <c r="T7" s="2542"/>
      <c r="U7" s="2542"/>
      <c r="V7" s="2542"/>
      <c r="W7" s="2542"/>
      <c r="X7" s="2542"/>
      <c r="Y7" s="2542"/>
      <c r="Z7" s="2542"/>
      <c r="AA7" s="2542"/>
      <c r="AB7" s="2542"/>
      <c r="AC7" s="2542"/>
      <c r="AD7" s="2542"/>
      <c r="AE7" s="2542"/>
      <c r="AF7" s="2542"/>
      <c r="AG7" s="2542"/>
      <c r="AH7" s="2542"/>
      <c r="AI7" s="2542"/>
      <c r="AJ7" s="2542"/>
      <c r="AK7" s="2542"/>
      <c r="AL7" s="2542"/>
      <c r="AM7" s="2542"/>
      <c r="AN7" s="2542"/>
      <c r="AO7" s="2542"/>
      <c r="AP7" s="2542"/>
      <c r="AQ7" s="2542"/>
      <c r="AR7" s="2542"/>
      <c r="AS7" s="2542"/>
      <c r="AT7" s="2543"/>
      <c r="AU7" s="2542"/>
      <c r="AV7" s="2542"/>
      <c r="AW7" s="2542"/>
      <c r="AX7" s="2542"/>
      <c r="AY7" s="2542"/>
      <c r="AZ7" s="2542"/>
      <c r="BA7" s="2542"/>
      <c r="BB7" s="2539"/>
      <c r="BC7" s="2539"/>
      <c r="BD7" s="2539"/>
      <c r="BE7" s="2539">
        <f>H7</f>
        <v>34</v>
      </c>
      <c r="BF7" s="2539"/>
      <c r="BG7" s="2539"/>
      <c r="BH7" s="2539"/>
      <c r="BJ7" s="2524">
        <v>12</v>
      </c>
      <c r="BK7" s="2524">
        <f>BE7-BI7-BJ7</f>
        <v>22</v>
      </c>
      <c r="BM7" s="2528" t="s">
        <v>512</v>
      </c>
    </row>
    <row r="8" spans="2:65" ht="34.950000000000003" customHeight="1">
      <c r="B8" s="2524" t="str">
        <f t="shared" ref="B8:B47" si="0">UPPER(C8)</f>
        <v>LẮP CẦN ĐÈN, ĐÈN CHIẾU SÁNG</v>
      </c>
      <c r="C8" s="2524" t="s">
        <v>5386</v>
      </c>
      <c r="D8" s="2541">
        <v>2</v>
      </c>
      <c r="E8" s="2539"/>
      <c r="F8" s="2544" t="s">
        <v>5330</v>
      </c>
      <c r="G8" s="2541" t="s">
        <v>5331</v>
      </c>
      <c r="H8" s="2539">
        <v>1</v>
      </c>
      <c r="I8" s="2542"/>
      <c r="J8" s="2542"/>
      <c r="K8" s="2542"/>
      <c r="L8" s="2542"/>
      <c r="M8" s="2542"/>
      <c r="N8" s="2542"/>
      <c r="O8" s="2542"/>
      <c r="P8" s="2542"/>
      <c r="Q8" s="2542"/>
      <c r="R8" s="2542"/>
      <c r="S8" s="2542"/>
      <c r="T8" s="2542"/>
      <c r="U8" s="2542"/>
      <c r="V8" s="2542"/>
      <c r="W8" s="2542"/>
      <c r="X8" s="2542"/>
      <c r="Y8" s="2542"/>
      <c r="Z8" s="2542"/>
      <c r="AA8" s="2542"/>
      <c r="AB8" s="2542"/>
      <c r="AC8" s="2542"/>
      <c r="AD8" s="2542"/>
      <c r="AE8" s="2542"/>
      <c r="AF8" s="2542"/>
      <c r="AG8" s="2542"/>
      <c r="AH8" s="2542"/>
      <c r="AI8" s="2542"/>
      <c r="AJ8" s="2542"/>
      <c r="AK8" s="2542"/>
      <c r="AL8" s="2542"/>
      <c r="AM8" s="2542"/>
      <c r="AN8" s="2542"/>
      <c r="AO8" s="2542"/>
      <c r="AP8" s="2542"/>
      <c r="AQ8" s="2542"/>
      <c r="AR8" s="2542"/>
      <c r="AS8" s="2542"/>
      <c r="AT8" s="2543"/>
      <c r="AU8" s="2542"/>
      <c r="AV8" s="2542"/>
      <c r="AW8" s="2542"/>
      <c r="AX8" s="2542"/>
      <c r="AY8" s="2542"/>
      <c r="AZ8" s="2542"/>
      <c r="BA8" s="2542"/>
      <c r="BB8" s="2539"/>
      <c r="BC8" s="2539"/>
      <c r="BD8" s="2539"/>
      <c r="BE8" s="2539">
        <f t="shared" ref="BE8:BE49" si="1">H8</f>
        <v>1</v>
      </c>
      <c r="BF8" s="2539"/>
      <c r="BG8" s="2539"/>
      <c r="BH8" s="2539"/>
      <c r="BK8" s="2524">
        <f t="shared" ref="BK8:BK49" si="2">BE8-BI8-BJ8</f>
        <v>1</v>
      </c>
      <c r="BM8" s="2528" t="s">
        <v>512</v>
      </c>
    </row>
    <row r="9" spans="2:65" ht="34.950000000000003" customHeight="1">
      <c r="B9" s="2524" t="str">
        <f t="shared" si="0"/>
        <v>LẮP CẦN ĐÈN, ĐÈN CHIẾU SÁNG</v>
      </c>
      <c r="C9" s="2524" t="s">
        <v>5386</v>
      </c>
      <c r="D9" s="2541">
        <v>3</v>
      </c>
      <c r="E9" s="2539"/>
      <c r="F9" s="2544" t="s">
        <v>5332</v>
      </c>
      <c r="G9" s="2541" t="s">
        <v>5331</v>
      </c>
      <c r="H9" s="2539">
        <v>27</v>
      </c>
      <c r="I9" s="2542"/>
      <c r="J9" s="2542"/>
      <c r="K9" s="2542"/>
      <c r="L9" s="2542"/>
      <c r="M9" s="2542"/>
      <c r="N9" s="2542"/>
      <c r="O9" s="2542"/>
      <c r="P9" s="2542"/>
      <c r="Q9" s="2542"/>
      <c r="R9" s="2542"/>
      <c r="S9" s="2542"/>
      <c r="T9" s="2542"/>
      <c r="U9" s="2542"/>
      <c r="V9" s="2542"/>
      <c r="W9" s="2542"/>
      <c r="X9" s="2542"/>
      <c r="Y9" s="2542"/>
      <c r="Z9" s="2542"/>
      <c r="AA9" s="2542"/>
      <c r="AB9" s="2542"/>
      <c r="AC9" s="2542"/>
      <c r="AD9" s="2542"/>
      <c r="AE9" s="2542"/>
      <c r="AF9" s="2542"/>
      <c r="AG9" s="2542"/>
      <c r="AH9" s="2542"/>
      <c r="AI9" s="2542"/>
      <c r="AJ9" s="2542"/>
      <c r="AK9" s="2542"/>
      <c r="AL9" s="2542"/>
      <c r="AM9" s="2542"/>
      <c r="AN9" s="2542"/>
      <c r="AO9" s="2542"/>
      <c r="AP9" s="2542"/>
      <c r="AQ9" s="2542"/>
      <c r="AR9" s="2542"/>
      <c r="AS9" s="2542"/>
      <c r="AT9" s="2543"/>
      <c r="AU9" s="2542"/>
      <c r="AV9" s="2542"/>
      <c r="AW9" s="2542"/>
      <c r="AX9" s="2542"/>
      <c r="AY9" s="2542"/>
      <c r="AZ9" s="2542"/>
      <c r="BA9" s="2542"/>
      <c r="BB9" s="2539"/>
      <c r="BC9" s="2539"/>
      <c r="BD9" s="2539"/>
      <c r="BE9" s="2539">
        <f t="shared" si="1"/>
        <v>27</v>
      </c>
      <c r="BF9" s="2539"/>
      <c r="BG9" s="2539"/>
      <c r="BH9" s="2539"/>
      <c r="BJ9" s="2524">
        <v>10</v>
      </c>
      <c r="BK9" s="2524">
        <f t="shared" si="2"/>
        <v>17</v>
      </c>
      <c r="BM9" s="2528" t="s">
        <v>512</v>
      </c>
    </row>
    <row r="10" spans="2:65" ht="34.950000000000003" customHeight="1">
      <c r="B10" s="2524" t="str">
        <f t="shared" si="0"/>
        <v>LẮP CẦN ĐÈN, ĐÈN CHIẾU SÁNG</v>
      </c>
      <c r="C10" s="2524" t="s">
        <v>5386</v>
      </c>
      <c r="D10" s="2541">
        <v>4</v>
      </c>
      <c r="E10" s="2539"/>
      <c r="F10" s="2544" t="s">
        <v>5333</v>
      </c>
      <c r="G10" s="2541" t="s">
        <v>5331</v>
      </c>
      <c r="H10" s="2539">
        <v>6</v>
      </c>
      <c r="I10" s="2542"/>
      <c r="J10" s="2542"/>
      <c r="K10" s="2542"/>
      <c r="L10" s="2542"/>
      <c r="M10" s="2542"/>
      <c r="N10" s="2542"/>
      <c r="O10" s="2542"/>
      <c r="P10" s="2542"/>
      <c r="Q10" s="2542"/>
      <c r="R10" s="2542"/>
      <c r="S10" s="2542"/>
      <c r="T10" s="2542"/>
      <c r="U10" s="2542"/>
      <c r="V10" s="2542"/>
      <c r="W10" s="2542"/>
      <c r="X10" s="2542"/>
      <c r="Y10" s="2542"/>
      <c r="Z10" s="2542"/>
      <c r="AA10" s="2542"/>
      <c r="AB10" s="2542"/>
      <c r="AC10" s="2542"/>
      <c r="AD10" s="2542"/>
      <c r="AE10" s="2542"/>
      <c r="AF10" s="2542"/>
      <c r="AG10" s="2542"/>
      <c r="AH10" s="2542"/>
      <c r="AI10" s="2542"/>
      <c r="AJ10" s="2542"/>
      <c r="AK10" s="2542"/>
      <c r="AL10" s="2542"/>
      <c r="AM10" s="2542"/>
      <c r="AN10" s="2542"/>
      <c r="AO10" s="2542"/>
      <c r="AP10" s="2542"/>
      <c r="AQ10" s="2542"/>
      <c r="AR10" s="2542"/>
      <c r="AS10" s="2542"/>
      <c r="AT10" s="2543"/>
      <c r="AU10" s="2542"/>
      <c r="AV10" s="2542"/>
      <c r="AW10" s="2542"/>
      <c r="AX10" s="2542"/>
      <c r="AY10" s="2542"/>
      <c r="AZ10" s="2542"/>
      <c r="BA10" s="2542"/>
      <c r="BB10" s="2539"/>
      <c r="BC10" s="2539"/>
      <c r="BD10" s="2539"/>
      <c r="BE10" s="2539">
        <f t="shared" si="1"/>
        <v>6</v>
      </c>
      <c r="BF10" s="2539"/>
      <c r="BG10" s="2539"/>
      <c r="BH10" s="2539"/>
      <c r="BJ10" s="2524">
        <v>2</v>
      </c>
      <c r="BK10" s="2524">
        <f t="shared" si="2"/>
        <v>4</v>
      </c>
      <c r="BM10" s="2528" t="s">
        <v>512</v>
      </c>
    </row>
    <row r="11" spans="2:65" ht="34.950000000000003" customHeight="1">
      <c r="B11" s="2524" t="str">
        <f t="shared" si="0"/>
        <v>LẮP CẦN ĐÈN, ĐÈN CHIẾU SÁNG</v>
      </c>
      <c r="C11" s="2524" t="s">
        <v>5386</v>
      </c>
      <c r="D11" s="2541">
        <v>5</v>
      </c>
      <c r="E11" s="2539"/>
      <c r="F11" s="2544" t="s">
        <v>5334</v>
      </c>
      <c r="G11" s="2541" t="s">
        <v>5335</v>
      </c>
      <c r="H11" s="2539">
        <v>73</v>
      </c>
      <c r="I11" s="2542"/>
      <c r="J11" s="2542"/>
      <c r="K11" s="2542"/>
      <c r="L11" s="2542"/>
      <c r="M11" s="2542"/>
      <c r="N11" s="2542"/>
      <c r="O11" s="2542"/>
      <c r="P11" s="2542"/>
      <c r="Q11" s="2542"/>
      <c r="R11" s="2542"/>
      <c r="S11" s="2542"/>
      <c r="T11" s="2542"/>
      <c r="U11" s="2542"/>
      <c r="V11" s="2542"/>
      <c r="W11" s="2542"/>
      <c r="X11" s="2542"/>
      <c r="Y11" s="2542"/>
      <c r="Z11" s="2542"/>
      <c r="AA11" s="2542"/>
      <c r="AB11" s="2542"/>
      <c r="AC11" s="2542"/>
      <c r="AD11" s="2542"/>
      <c r="AE11" s="2542"/>
      <c r="AF11" s="2542"/>
      <c r="AG11" s="2542"/>
      <c r="AH11" s="2542"/>
      <c r="AI11" s="2542"/>
      <c r="AJ11" s="2542"/>
      <c r="AK11" s="2542"/>
      <c r="AL11" s="2542"/>
      <c r="AM11" s="2542"/>
      <c r="AN11" s="2542"/>
      <c r="AO11" s="2542"/>
      <c r="AP11" s="2542"/>
      <c r="AQ11" s="2542"/>
      <c r="AR11" s="2542"/>
      <c r="AS11" s="2542"/>
      <c r="AT11" s="2543"/>
      <c r="AU11" s="2542"/>
      <c r="AV11" s="2542"/>
      <c r="AW11" s="2542"/>
      <c r="AX11" s="2542"/>
      <c r="AY11" s="2542"/>
      <c r="AZ11" s="2542"/>
      <c r="BA11" s="2542"/>
      <c r="BB11" s="2539"/>
      <c r="BC11" s="2539"/>
      <c r="BD11" s="2539"/>
      <c r="BE11" s="2539">
        <f t="shared" si="1"/>
        <v>73</v>
      </c>
      <c r="BF11" s="2539"/>
      <c r="BG11" s="2539"/>
      <c r="BH11" s="2539"/>
      <c r="BI11" s="2548" t="s">
        <v>512</v>
      </c>
      <c r="BK11" s="2524" t="e">
        <f t="shared" si="2"/>
        <v>#VALUE!</v>
      </c>
      <c r="BM11" s="2528" t="s">
        <v>512</v>
      </c>
    </row>
    <row r="12" spans="2:65" ht="34.950000000000003" hidden="1" customHeight="1">
      <c r="B12" s="2524" t="str">
        <f t="shared" si="0"/>
        <v>LẮP CẦN ĐÈN, ĐÈN CHIẾU SÁNG</v>
      </c>
      <c r="C12" s="2524" t="s">
        <v>5386</v>
      </c>
      <c r="D12" s="2541">
        <v>6</v>
      </c>
      <c r="E12" s="2539"/>
      <c r="F12" s="2544" t="s">
        <v>5336</v>
      </c>
      <c r="G12" s="2541" t="s">
        <v>5337</v>
      </c>
      <c r="H12" s="2539">
        <v>73</v>
      </c>
      <c r="I12" s="2542"/>
      <c r="J12" s="2542"/>
      <c r="K12" s="2542"/>
      <c r="L12" s="2542"/>
      <c r="M12" s="2542"/>
      <c r="N12" s="2542"/>
      <c r="O12" s="2542"/>
      <c r="P12" s="2542"/>
      <c r="Q12" s="2542"/>
      <c r="R12" s="2542"/>
      <c r="S12" s="2542"/>
      <c r="T12" s="2542"/>
      <c r="U12" s="2542"/>
      <c r="V12" s="2542"/>
      <c r="W12" s="2542"/>
      <c r="X12" s="2542"/>
      <c r="Y12" s="2542"/>
      <c r="Z12" s="2542"/>
      <c r="AA12" s="2542"/>
      <c r="AB12" s="2542"/>
      <c r="AC12" s="2542"/>
      <c r="AD12" s="2542"/>
      <c r="AE12" s="2542"/>
      <c r="AF12" s="2542"/>
      <c r="AG12" s="2542"/>
      <c r="AH12" s="2542"/>
      <c r="AI12" s="2542"/>
      <c r="AJ12" s="2542"/>
      <c r="AK12" s="2542"/>
      <c r="AL12" s="2542"/>
      <c r="AM12" s="2542"/>
      <c r="AN12" s="2542"/>
      <c r="AO12" s="2542"/>
      <c r="AP12" s="2542"/>
      <c r="AQ12" s="2542"/>
      <c r="AR12" s="2542"/>
      <c r="AS12" s="2542"/>
      <c r="AT12" s="2543"/>
      <c r="AU12" s="2542"/>
      <c r="AV12" s="2542"/>
      <c r="AW12" s="2542"/>
      <c r="AX12" s="2542"/>
      <c r="AY12" s="2542"/>
      <c r="AZ12" s="2542"/>
      <c r="BA12" s="2542"/>
      <c r="BB12" s="2539"/>
      <c r="BC12" s="2539"/>
      <c r="BD12" s="2539"/>
      <c r="BE12" s="2539">
        <f t="shared" si="1"/>
        <v>73</v>
      </c>
      <c r="BF12" s="2539"/>
      <c r="BG12" s="2539"/>
      <c r="BH12" s="2539"/>
      <c r="BI12" s="2548" t="s">
        <v>512</v>
      </c>
      <c r="BK12" s="2524" t="e">
        <f t="shared" si="2"/>
        <v>#VALUE!</v>
      </c>
    </row>
    <row r="13" spans="2:65" ht="34.950000000000003" hidden="1" customHeight="1">
      <c r="B13" s="2524" t="str">
        <f t="shared" si="0"/>
        <v>MÓNG TRỤ ĐÈN</v>
      </c>
      <c r="C13" s="2524" t="s">
        <v>5387</v>
      </c>
      <c r="D13" s="2541">
        <v>7</v>
      </c>
      <c r="E13" s="2545"/>
      <c r="F13" s="2544" t="s">
        <v>5338</v>
      </c>
      <c r="G13" s="2541" t="s">
        <v>858</v>
      </c>
      <c r="H13" s="2546">
        <v>14.688000000000001</v>
      </c>
      <c r="I13" s="2545"/>
      <c r="J13" s="2545"/>
      <c r="K13" s="2545"/>
      <c r="L13" s="2545"/>
      <c r="M13" s="2545"/>
      <c r="N13" s="2545"/>
      <c r="O13" s="2545"/>
      <c r="P13" s="2545"/>
      <c r="Q13" s="2545"/>
      <c r="R13" s="2545"/>
      <c r="S13" s="2545"/>
      <c r="T13" s="2545"/>
      <c r="U13" s="2545"/>
      <c r="V13" s="2545"/>
      <c r="W13" s="2545"/>
      <c r="X13" s="2545"/>
      <c r="Y13" s="2545"/>
      <c r="Z13" s="2545"/>
      <c r="AA13" s="2545"/>
      <c r="AB13" s="2545"/>
      <c r="AC13" s="2545"/>
      <c r="AD13" s="2545"/>
      <c r="AE13" s="2545"/>
      <c r="AF13" s="2545"/>
      <c r="AG13" s="2545"/>
      <c r="AH13" s="2545"/>
      <c r="AI13" s="2545"/>
      <c r="AJ13" s="2545"/>
      <c r="AK13" s="2545"/>
      <c r="AL13" s="2545"/>
      <c r="AM13" s="2545"/>
      <c r="AN13" s="2545"/>
      <c r="AO13" s="2545"/>
      <c r="AP13" s="2545"/>
      <c r="AQ13" s="2545"/>
      <c r="AR13" s="2545"/>
      <c r="AS13" s="2545"/>
      <c r="AT13" s="2545"/>
      <c r="AU13" s="2542"/>
      <c r="AV13" s="2542"/>
      <c r="AW13" s="2542"/>
      <c r="AX13" s="2542"/>
      <c r="AY13" s="2542"/>
      <c r="AZ13" s="2542"/>
      <c r="BA13" s="2542"/>
      <c r="BB13" s="2539"/>
      <c r="BC13" s="2539"/>
      <c r="BD13" s="2539"/>
      <c r="BE13" s="2539">
        <f t="shared" si="1"/>
        <v>14.688000000000001</v>
      </c>
      <c r="BF13" s="2539"/>
      <c r="BG13" s="2539"/>
      <c r="BH13" s="2539"/>
      <c r="BK13" s="2524">
        <f t="shared" si="2"/>
        <v>14.688000000000001</v>
      </c>
    </row>
    <row r="14" spans="2:65" ht="34.950000000000003" hidden="1" customHeight="1">
      <c r="B14" s="2524" t="str">
        <f t="shared" si="0"/>
        <v>MÓNG TRỤ ĐÈN</v>
      </c>
      <c r="C14" s="2524" t="s">
        <v>5387</v>
      </c>
      <c r="D14" s="2541">
        <v>8</v>
      </c>
      <c r="E14" s="2539"/>
      <c r="F14" s="2544" t="s">
        <v>5339</v>
      </c>
      <c r="G14" s="2541" t="s">
        <v>858</v>
      </c>
      <c r="H14" s="2539">
        <v>1.224</v>
      </c>
      <c r="I14" s="2542"/>
      <c r="J14" s="2542"/>
      <c r="K14" s="2542"/>
      <c r="L14" s="2542"/>
      <c r="M14" s="2542"/>
      <c r="N14" s="2542"/>
      <c r="O14" s="2542"/>
      <c r="P14" s="2542"/>
      <c r="Q14" s="2542"/>
      <c r="R14" s="2542"/>
      <c r="S14" s="2542"/>
      <c r="T14" s="2542"/>
      <c r="U14" s="2542"/>
      <c r="V14" s="2542"/>
      <c r="W14" s="2542"/>
      <c r="X14" s="2542"/>
      <c r="Y14" s="2542"/>
      <c r="Z14" s="2542"/>
      <c r="AA14" s="2542"/>
      <c r="AB14" s="2542"/>
      <c r="AC14" s="2542"/>
      <c r="AD14" s="2542"/>
      <c r="AE14" s="2542"/>
      <c r="AF14" s="2542"/>
      <c r="AG14" s="2542"/>
      <c r="AH14" s="2542"/>
      <c r="AI14" s="2542"/>
      <c r="AJ14" s="2542"/>
      <c r="AK14" s="2542"/>
      <c r="AL14" s="2542"/>
      <c r="AM14" s="2542"/>
      <c r="AN14" s="2542"/>
      <c r="AO14" s="2542"/>
      <c r="AP14" s="2542"/>
      <c r="AQ14" s="2542"/>
      <c r="AR14" s="2542"/>
      <c r="AS14" s="2542"/>
      <c r="AT14" s="2542"/>
      <c r="AU14" s="2542"/>
      <c r="AV14" s="2542"/>
      <c r="AW14" s="2542"/>
      <c r="AX14" s="2542"/>
      <c r="AY14" s="2542"/>
      <c r="AZ14" s="2542"/>
      <c r="BA14" s="2542"/>
      <c r="BB14" s="2539"/>
      <c r="BC14" s="2539"/>
      <c r="BD14" s="2539"/>
      <c r="BE14" s="2539">
        <f t="shared" si="1"/>
        <v>1.224</v>
      </c>
      <c r="BF14" s="2539"/>
      <c r="BG14" s="2539"/>
      <c r="BH14" s="2539"/>
      <c r="BK14" s="2524">
        <f t="shared" si="2"/>
        <v>1.224</v>
      </c>
    </row>
    <row r="15" spans="2:65" ht="34.950000000000003" hidden="1" customHeight="1">
      <c r="B15" s="2524" t="str">
        <f t="shared" si="0"/>
        <v>MÓNG TRỤ ĐÈN</v>
      </c>
      <c r="C15" s="2524" t="s">
        <v>5387</v>
      </c>
      <c r="D15" s="2541">
        <v>9</v>
      </c>
      <c r="E15" s="2539"/>
      <c r="F15" s="2544" t="s">
        <v>5340</v>
      </c>
      <c r="G15" s="2541" t="s">
        <v>858</v>
      </c>
      <c r="H15" s="2539">
        <v>13.464</v>
      </c>
      <c r="I15" s="2542"/>
      <c r="J15" s="2542"/>
      <c r="K15" s="2542"/>
      <c r="L15" s="2542"/>
      <c r="M15" s="2542"/>
      <c r="N15" s="2542"/>
      <c r="O15" s="2542"/>
      <c r="P15" s="2542"/>
      <c r="Q15" s="2542"/>
      <c r="R15" s="2542"/>
      <c r="S15" s="2542"/>
      <c r="T15" s="2542"/>
      <c r="U15" s="2542"/>
      <c r="V15" s="2542"/>
      <c r="W15" s="2542"/>
      <c r="X15" s="2542"/>
      <c r="Y15" s="2542"/>
      <c r="Z15" s="2542"/>
      <c r="AA15" s="2542"/>
      <c r="AB15" s="2542"/>
      <c r="AC15" s="2542"/>
      <c r="AD15" s="2542"/>
      <c r="AE15" s="2542"/>
      <c r="AF15" s="2542"/>
      <c r="AG15" s="2542"/>
      <c r="AH15" s="2542"/>
      <c r="AI15" s="2542"/>
      <c r="AJ15" s="2542"/>
      <c r="AK15" s="2542"/>
      <c r="AL15" s="2542"/>
      <c r="AM15" s="2542"/>
      <c r="AN15" s="2542"/>
      <c r="AO15" s="2542"/>
      <c r="AP15" s="2542"/>
      <c r="AQ15" s="2542"/>
      <c r="AR15" s="2542"/>
      <c r="AS15" s="2542"/>
      <c r="AT15" s="2542"/>
      <c r="AU15" s="2542"/>
      <c r="AV15" s="2542"/>
      <c r="AW15" s="2542"/>
      <c r="AX15" s="2542"/>
      <c r="AY15" s="2542"/>
      <c r="AZ15" s="2542"/>
      <c r="BA15" s="2542"/>
      <c r="BB15" s="2539"/>
      <c r="BC15" s="2539"/>
      <c r="BD15" s="2539"/>
      <c r="BE15" s="2539">
        <f t="shared" si="1"/>
        <v>13.464</v>
      </c>
      <c r="BF15" s="2539"/>
      <c r="BG15" s="2539"/>
      <c r="BH15" s="2539"/>
      <c r="BK15" s="2524">
        <f t="shared" si="2"/>
        <v>13.464</v>
      </c>
    </row>
    <row r="16" spans="2:65" ht="34.950000000000003" hidden="1" customHeight="1">
      <c r="B16" s="2524" t="str">
        <f t="shared" si="0"/>
        <v>LẮP CẦN ĐÈN, ĐÈN CHIẾU SÁNG</v>
      </c>
      <c r="C16" s="2524" t="s">
        <v>5386</v>
      </c>
      <c r="D16" s="2541">
        <v>10</v>
      </c>
      <c r="E16" s="2539"/>
      <c r="F16" s="2544" t="s">
        <v>5341</v>
      </c>
      <c r="G16" s="2541" t="s">
        <v>5342</v>
      </c>
      <c r="H16" s="2539">
        <v>136</v>
      </c>
      <c r="I16" s="2542"/>
      <c r="J16" s="2542"/>
      <c r="K16" s="2542"/>
      <c r="L16" s="2542"/>
      <c r="M16" s="2542"/>
      <c r="N16" s="2542"/>
      <c r="O16" s="2542"/>
      <c r="P16" s="2542"/>
      <c r="Q16" s="2542"/>
      <c r="R16" s="2542"/>
      <c r="S16" s="2542"/>
      <c r="T16" s="2542"/>
      <c r="U16" s="2542"/>
      <c r="V16" s="2542"/>
      <c r="W16" s="2542"/>
      <c r="X16" s="2542"/>
      <c r="Y16" s="2542"/>
      <c r="Z16" s="2542"/>
      <c r="AA16" s="2542"/>
      <c r="AB16" s="2542"/>
      <c r="AC16" s="2542"/>
      <c r="AD16" s="2542"/>
      <c r="AE16" s="2542"/>
      <c r="AF16" s="2542"/>
      <c r="AG16" s="2542"/>
      <c r="AH16" s="2542"/>
      <c r="AI16" s="2542"/>
      <c r="AJ16" s="2542"/>
      <c r="AK16" s="2542"/>
      <c r="AL16" s="2542"/>
      <c r="AM16" s="2542"/>
      <c r="AN16" s="2542"/>
      <c r="AO16" s="2542"/>
      <c r="AP16" s="2542"/>
      <c r="AQ16" s="2542"/>
      <c r="AR16" s="2542"/>
      <c r="AS16" s="2542"/>
      <c r="AT16" s="2542"/>
      <c r="AU16" s="2542"/>
      <c r="AV16" s="2542"/>
      <c r="AW16" s="2542"/>
      <c r="AX16" s="2542"/>
      <c r="AY16" s="2542"/>
      <c r="AZ16" s="2542"/>
      <c r="BA16" s="2542"/>
      <c r="BB16" s="2539"/>
      <c r="BC16" s="2539"/>
      <c r="BD16" s="2539"/>
      <c r="BE16" s="2539">
        <f t="shared" si="1"/>
        <v>136</v>
      </c>
      <c r="BF16" s="2539"/>
      <c r="BG16" s="2539"/>
      <c r="BH16" s="2539"/>
      <c r="BI16" s="2548" t="s">
        <v>512</v>
      </c>
      <c r="BK16" s="2524" t="e">
        <f t="shared" si="2"/>
        <v>#VALUE!</v>
      </c>
    </row>
    <row r="17" spans="1:65" s="2533" customFormat="1" ht="34.950000000000003" hidden="1" customHeight="1">
      <c r="A17" s="2524"/>
      <c r="B17" s="2524" t="str">
        <f t="shared" si="0"/>
        <v>DỰNG CỘT ĐÈN</v>
      </c>
      <c r="C17" s="2524" t="s">
        <v>5385</v>
      </c>
      <c r="D17" s="2541">
        <v>11</v>
      </c>
      <c r="E17" s="2539"/>
      <c r="F17" s="2544" t="s">
        <v>5343</v>
      </c>
      <c r="G17" s="2541" t="s">
        <v>5344</v>
      </c>
      <c r="H17" s="2539">
        <v>34</v>
      </c>
      <c r="I17" s="2542"/>
      <c r="J17" s="2542"/>
      <c r="K17" s="2542"/>
      <c r="L17" s="2542"/>
      <c r="M17" s="2542"/>
      <c r="N17" s="2542"/>
      <c r="O17" s="2542"/>
      <c r="P17" s="2542"/>
      <c r="Q17" s="2542"/>
      <c r="R17" s="2542"/>
      <c r="S17" s="2542"/>
      <c r="T17" s="2542"/>
      <c r="U17" s="2542"/>
      <c r="V17" s="2542"/>
      <c r="W17" s="2542"/>
      <c r="X17" s="2542"/>
      <c r="Y17" s="2542"/>
      <c r="Z17" s="2542"/>
      <c r="AA17" s="2542"/>
      <c r="AB17" s="2542"/>
      <c r="AC17" s="2542"/>
      <c r="AD17" s="2542"/>
      <c r="AE17" s="2542"/>
      <c r="AF17" s="2542"/>
      <c r="AG17" s="2542"/>
      <c r="AH17" s="2542"/>
      <c r="AI17" s="2542"/>
      <c r="AJ17" s="2542"/>
      <c r="AK17" s="2542"/>
      <c r="AL17" s="2542"/>
      <c r="AM17" s="2542"/>
      <c r="AN17" s="2542"/>
      <c r="AO17" s="2542"/>
      <c r="AP17" s="2542"/>
      <c r="AQ17" s="2542"/>
      <c r="AR17" s="2542"/>
      <c r="AS17" s="2542"/>
      <c r="AT17" s="2542"/>
      <c r="AU17" s="2542"/>
      <c r="AV17" s="2542"/>
      <c r="AW17" s="2542"/>
      <c r="AX17" s="2542"/>
      <c r="AY17" s="2542"/>
      <c r="AZ17" s="2542"/>
      <c r="BA17" s="2542"/>
      <c r="BB17" s="2539"/>
      <c r="BC17" s="2539"/>
      <c r="BD17" s="2539"/>
      <c r="BE17" s="2539">
        <f t="shared" si="1"/>
        <v>34</v>
      </c>
      <c r="BF17" s="2539"/>
      <c r="BG17" s="2539"/>
      <c r="BH17" s="2539"/>
      <c r="BI17" s="2548" t="s">
        <v>512</v>
      </c>
      <c r="BJ17" s="2524"/>
      <c r="BK17" s="2524" t="e">
        <f t="shared" si="2"/>
        <v>#VALUE!</v>
      </c>
      <c r="BL17" s="2524"/>
      <c r="BM17" s="2528"/>
    </row>
    <row r="18" spans="1:65" s="2533" customFormat="1" ht="34.950000000000003" hidden="1" customHeight="1">
      <c r="A18" s="2524"/>
      <c r="B18" s="2524" t="str">
        <f t="shared" si="0"/>
        <v>MÓNG TRỤ ĐÈN</v>
      </c>
      <c r="C18" s="2524" t="s">
        <v>5387</v>
      </c>
      <c r="D18" s="2541">
        <v>12</v>
      </c>
      <c r="E18" s="2539"/>
      <c r="F18" s="2544" t="s">
        <v>5345</v>
      </c>
      <c r="G18" s="2541" t="s">
        <v>5346</v>
      </c>
      <c r="H18" s="2539">
        <v>3.1419999999999999</v>
      </c>
      <c r="I18" s="2542"/>
      <c r="J18" s="2542"/>
      <c r="K18" s="2542"/>
      <c r="L18" s="2542"/>
      <c r="M18" s="2542"/>
      <c r="N18" s="2542"/>
      <c r="O18" s="2542"/>
      <c r="P18" s="2542"/>
      <c r="Q18" s="2542"/>
      <c r="R18" s="2542"/>
      <c r="S18" s="2542"/>
      <c r="T18" s="2542"/>
      <c r="U18" s="2542"/>
      <c r="V18" s="2542"/>
      <c r="W18" s="2542"/>
      <c r="X18" s="2542"/>
      <c r="Y18" s="2542"/>
      <c r="Z18" s="2542"/>
      <c r="AA18" s="2542"/>
      <c r="AB18" s="2542"/>
      <c r="AC18" s="2542"/>
      <c r="AD18" s="2542"/>
      <c r="AE18" s="2542"/>
      <c r="AF18" s="2542"/>
      <c r="AG18" s="2542"/>
      <c r="AH18" s="2542"/>
      <c r="AI18" s="2542"/>
      <c r="AJ18" s="2542"/>
      <c r="AK18" s="2542"/>
      <c r="AL18" s="2542"/>
      <c r="AM18" s="2542"/>
      <c r="AN18" s="2542"/>
      <c r="AO18" s="2542"/>
      <c r="AP18" s="2542"/>
      <c r="AQ18" s="2542"/>
      <c r="AR18" s="2542"/>
      <c r="AS18" s="2542"/>
      <c r="AT18" s="2542"/>
      <c r="AU18" s="2542"/>
      <c r="AV18" s="2542"/>
      <c r="AW18" s="2542"/>
      <c r="AX18" s="2542"/>
      <c r="AY18" s="2542"/>
      <c r="AZ18" s="2542"/>
      <c r="BA18" s="2542"/>
      <c r="BB18" s="2539"/>
      <c r="BC18" s="2539"/>
      <c r="BD18" s="2539"/>
      <c r="BE18" s="2539">
        <f t="shared" si="1"/>
        <v>3.1419999999999999</v>
      </c>
      <c r="BF18" s="2539"/>
      <c r="BG18" s="2539"/>
      <c r="BH18" s="2539"/>
      <c r="BI18" s="2524"/>
      <c r="BJ18" s="2524"/>
      <c r="BK18" s="2524">
        <f t="shared" si="2"/>
        <v>3.1419999999999999</v>
      </c>
      <c r="BL18" s="2524"/>
      <c r="BM18" s="2528"/>
    </row>
    <row r="19" spans="1:65" s="2533" customFormat="1" ht="34.950000000000003" hidden="1" customHeight="1">
      <c r="A19" s="2524"/>
      <c r="B19" s="2524" t="str">
        <f t="shared" si="0"/>
        <v>MÓNG TRỤ ĐÈN</v>
      </c>
      <c r="C19" s="2524" t="s">
        <v>5387</v>
      </c>
      <c r="D19" s="2541">
        <v>13</v>
      </c>
      <c r="E19" s="2539"/>
      <c r="F19" s="2544" t="s">
        <v>5347</v>
      </c>
      <c r="G19" s="2541" t="s">
        <v>858</v>
      </c>
      <c r="H19" s="2539">
        <v>107.38</v>
      </c>
      <c r="I19" s="2542"/>
      <c r="J19" s="2542"/>
      <c r="K19" s="2542"/>
      <c r="L19" s="2542"/>
      <c r="M19" s="2542"/>
      <c r="N19" s="2542"/>
      <c r="O19" s="2542"/>
      <c r="P19" s="2542"/>
      <c r="Q19" s="2542"/>
      <c r="R19" s="2542"/>
      <c r="S19" s="2542"/>
      <c r="T19" s="2542"/>
      <c r="U19" s="2542"/>
      <c r="V19" s="2542"/>
      <c r="W19" s="2542"/>
      <c r="X19" s="2542"/>
      <c r="Y19" s="2542"/>
      <c r="Z19" s="2542"/>
      <c r="AA19" s="2542"/>
      <c r="AB19" s="2542"/>
      <c r="AC19" s="2542"/>
      <c r="AD19" s="2542"/>
      <c r="AE19" s="2542"/>
      <c r="AF19" s="2542"/>
      <c r="AG19" s="2542"/>
      <c r="AH19" s="2542"/>
      <c r="AI19" s="2542"/>
      <c r="AJ19" s="2542"/>
      <c r="AK19" s="2542"/>
      <c r="AL19" s="2542"/>
      <c r="AM19" s="2542"/>
      <c r="AN19" s="2542"/>
      <c r="AO19" s="2542"/>
      <c r="AP19" s="2542"/>
      <c r="AQ19" s="2542"/>
      <c r="AR19" s="2542"/>
      <c r="AS19" s="2542"/>
      <c r="AT19" s="2542"/>
      <c r="AU19" s="2542"/>
      <c r="AV19" s="2542"/>
      <c r="AW19" s="2542"/>
      <c r="AX19" s="2542"/>
      <c r="AY19" s="2542"/>
      <c r="AZ19" s="2542"/>
      <c r="BA19" s="2542"/>
      <c r="BB19" s="2539"/>
      <c r="BC19" s="2539"/>
      <c r="BD19" s="2539"/>
      <c r="BE19" s="2539">
        <f t="shared" si="1"/>
        <v>107.38</v>
      </c>
      <c r="BF19" s="2539"/>
      <c r="BG19" s="2539"/>
      <c r="BH19" s="2539"/>
      <c r="BI19" s="2524"/>
      <c r="BJ19" s="2524"/>
      <c r="BK19" s="2524">
        <f t="shared" si="2"/>
        <v>107.38</v>
      </c>
      <c r="BL19" s="2524"/>
      <c r="BM19" s="2528"/>
    </row>
    <row r="20" spans="1:65" ht="34.950000000000003" hidden="1" customHeight="1">
      <c r="B20" s="2524" t="str">
        <f t="shared" si="0"/>
        <v>MÓNG TRỤ ĐÈN</v>
      </c>
      <c r="C20" s="2524" t="s">
        <v>5387</v>
      </c>
      <c r="D20" s="2541">
        <v>14</v>
      </c>
      <c r="E20" s="2539"/>
      <c r="F20" s="2544" t="s">
        <v>5384</v>
      </c>
      <c r="G20" s="2541" t="s">
        <v>858</v>
      </c>
      <c r="H20" s="2539">
        <v>182.54</v>
      </c>
      <c r="I20" s="2542"/>
      <c r="J20" s="2542"/>
      <c r="K20" s="2542"/>
      <c r="L20" s="2542"/>
      <c r="M20" s="2542"/>
      <c r="N20" s="2542"/>
      <c r="O20" s="2542"/>
      <c r="P20" s="2542"/>
      <c r="Q20" s="2542"/>
      <c r="R20" s="2542"/>
      <c r="S20" s="2542"/>
      <c r="T20" s="2542"/>
      <c r="U20" s="2542"/>
      <c r="V20" s="2542"/>
      <c r="W20" s="2542"/>
      <c r="X20" s="2542"/>
      <c r="Y20" s="2542"/>
      <c r="Z20" s="2542"/>
      <c r="AA20" s="2542"/>
      <c r="AB20" s="2542"/>
      <c r="AC20" s="2542"/>
      <c r="AD20" s="2542"/>
      <c r="AE20" s="2542"/>
      <c r="AF20" s="2542"/>
      <c r="AG20" s="2542"/>
      <c r="AH20" s="2542"/>
      <c r="AI20" s="2542"/>
      <c r="AJ20" s="2542"/>
      <c r="AK20" s="2542"/>
      <c r="AL20" s="2542"/>
      <c r="AM20" s="2542"/>
      <c r="AN20" s="2542"/>
      <c r="AO20" s="2542"/>
      <c r="AP20" s="2542"/>
      <c r="AQ20" s="2542"/>
      <c r="AR20" s="2542"/>
      <c r="AS20" s="2542"/>
      <c r="AT20" s="2542"/>
      <c r="AU20" s="2542"/>
      <c r="AV20" s="2542"/>
      <c r="AW20" s="2542"/>
      <c r="AX20" s="2542"/>
      <c r="AY20" s="2542"/>
      <c r="AZ20" s="2542"/>
      <c r="BA20" s="2542"/>
      <c r="BB20" s="2539"/>
      <c r="BC20" s="2539"/>
      <c r="BD20" s="2539"/>
      <c r="BE20" s="2539">
        <f t="shared" si="1"/>
        <v>182.54</v>
      </c>
      <c r="BF20" s="2539"/>
      <c r="BG20" s="2539"/>
      <c r="BH20" s="2539"/>
      <c r="BK20" s="2524">
        <f t="shared" si="2"/>
        <v>182.54</v>
      </c>
    </row>
    <row r="21" spans="1:65" ht="34.950000000000003" hidden="1" customHeight="1">
      <c r="B21" s="2524" t="str">
        <f t="shared" si="0"/>
        <v>MÓNG TRỤ ĐÈN</v>
      </c>
      <c r="C21" s="2524" t="s">
        <v>5387</v>
      </c>
      <c r="D21" s="2541">
        <v>15</v>
      </c>
      <c r="E21" s="2539"/>
      <c r="F21" s="2544" t="s">
        <v>5348</v>
      </c>
      <c r="G21" s="2541" t="s">
        <v>858</v>
      </c>
      <c r="H21" s="2539">
        <v>233.45</v>
      </c>
      <c r="I21" s="2542"/>
      <c r="J21" s="2542"/>
      <c r="K21" s="2542"/>
      <c r="L21" s="2542"/>
      <c r="M21" s="2542"/>
      <c r="N21" s="2542"/>
      <c r="O21" s="2542"/>
      <c r="P21" s="2542"/>
      <c r="Q21" s="2542"/>
      <c r="R21" s="2542"/>
      <c r="S21" s="2542"/>
      <c r="T21" s="2542"/>
      <c r="U21" s="2542"/>
      <c r="V21" s="2542"/>
      <c r="W21" s="2542"/>
      <c r="X21" s="2542"/>
      <c r="Y21" s="2542"/>
      <c r="Z21" s="2542"/>
      <c r="AA21" s="2542"/>
      <c r="AB21" s="2542"/>
      <c r="AC21" s="2542"/>
      <c r="AD21" s="2542"/>
      <c r="AE21" s="2542"/>
      <c r="AF21" s="2542"/>
      <c r="AG21" s="2542"/>
      <c r="AH21" s="2542"/>
      <c r="AI21" s="2542"/>
      <c r="AJ21" s="2542"/>
      <c r="AK21" s="2542"/>
      <c r="AL21" s="2542"/>
      <c r="AM21" s="2542"/>
      <c r="AN21" s="2542"/>
      <c r="AO21" s="2542"/>
      <c r="AP21" s="2542"/>
      <c r="AQ21" s="2542"/>
      <c r="AR21" s="2542"/>
      <c r="AS21" s="2542"/>
      <c r="AT21" s="2542"/>
      <c r="AU21" s="2542"/>
      <c r="AV21" s="2542"/>
      <c r="AW21" s="2542"/>
      <c r="AX21" s="2542"/>
      <c r="AY21" s="2542"/>
      <c r="AZ21" s="2542"/>
      <c r="BA21" s="2542"/>
      <c r="BB21" s="2539"/>
      <c r="BC21" s="2539"/>
      <c r="BD21" s="2539"/>
      <c r="BE21" s="2539">
        <f t="shared" si="1"/>
        <v>233.45</v>
      </c>
      <c r="BF21" s="2539"/>
      <c r="BG21" s="2539"/>
      <c r="BH21" s="2539"/>
      <c r="BK21" s="2524">
        <f t="shared" si="2"/>
        <v>233.45</v>
      </c>
    </row>
    <row r="22" spans="1:65" ht="34.950000000000003" hidden="1" customHeight="1">
      <c r="B22" s="2524" t="str">
        <f t="shared" si="0"/>
        <v>MÓNG TRỤ ĐÈN</v>
      </c>
      <c r="C22" s="2524" t="s">
        <v>5387</v>
      </c>
      <c r="D22" s="2541">
        <v>16</v>
      </c>
      <c r="E22" s="2539"/>
      <c r="F22" s="2544" t="s">
        <v>5349</v>
      </c>
      <c r="G22" s="2541" t="s">
        <v>858</v>
      </c>
      <c r="H22" s="2539">
        <v>98.980999999999995</v>
      </c>
      <c r="I22" s="2542"/>
      <c r="J22" s="2542"/>
      <c r="K22" s="2542"/>
      <c r="L22" s="2542"/>
      <c r="M22" s="2542"/>
      <c r="N22" s="2542"/>
      <c r="O22" s="2542"/>
      <c r="P22" s="2542"/>
      <c r="Q22" s="2542"/>
      <c r="R22" s="2542"/>
      <c r="S22" s="2542"/>
      <c r="T22" s="2542"/>
      <c r="U22" s="2542"/>
      <c r="V22" s="2542"/>
      <c r="W22" s="2542"/>
      <c r="X22" s="2542"/>
      <c r="Y22" s="2542"/>
      <c r="Z22" s="2542"/>
      <c r="AA22" s="2542"/>
      <c r="AB22" s="2542"/>
      <c r="AC22" s="2542"/>
      <c r="AD22" s="2542"/>
      <c r="AE22" s="2542"/>
      <c r="AF22" s="2542"/>
      <c r="AG22" s="2542"/>
      <c r="AH22" s="2542"/>
      <c r="AI22" s="2542"/>
      <c r="AJ22" s="2542"/>
      <c r="AK22" s="2542"/>
      <c r="AL22" s="2542"/>
      <c r="AM22" s="2542"/>
      <c r="AN22" s="2542"/>
      <c r="AO22" s="2542"/>
      <c r="AP22" s="2542"/>
      <c r="AQ22" s="2542"/>
      <c r="AR22" s="2542"/>
      <c r="AS22" s="2542"/>
      <c r="AT22" s="2542"/>
      <c r="AU22" s="2542"/>
      <c r="AV22" s="2542"/>
      <c r="AW22" s="2542"/>
      <c r="AX22" s="2542"/>
      <c r="AY22" s="2542"/>
      <c r="AZ22" s="2542"/>
      <c r="BA22" s="2542"/>
      <c r="BB22" s="2539"/>
      <c r="BC22" s="2539"/>
      <c r="BD22" s="2539"/>
      <c r="BE22" s="2539">
        <f t="shared" si="1"/>
        <v>98.980999999999995</v>
      </c>
      <c r="BF22" s="2539"/>
      <c r="BG22" s="2539"/>
      <c r="BH22" s="2539"/>
      <c r="BK22" s="2524">
        <f t="shared" si="2"/>
        <v>98.980999999999995</v>
      </c>
    </row>
    <row r="23" spans="1:65" ht="34.950000000000003" hidden="1" customHeight="1">
      <c r="B23" s="2524" t="str">
        <f t="shared" si="0"/>
        <v>MÓNG TRỤ ĐÈN</v>
      </c>
      <c r="C23" s="2524" t="s">
        <v>5387</v>
      </c>
      <c r="D23" s="2541">
        <v>17</v>
      </c>
      <c r="E23" s="2539"/>
      <c r="F23" s="2544" t="s">
        <v>5350</v>
      </c>
      <c r="G23" s="2541" t="s">
        <v>3027</v>
      </c>
      <c r="H23" s="2539">
        <v>7248</v>
      </c>
      <c r="I23" s="2542"/>
      <c r="J23" s="2542"/>
      <c r="K23" s="2542"/>
      <c r="L23" s="2542"/>
      <c r="M23" s="2542"/>
      <c r="N23" s="2542"/>
      <c r="O23" s="2542"/>
      <c r="P23" s="2542"/>
      <c r="Q23" s="2542"/>
      <c r="R23" s="2542"/>
      <c r="S23" s="2542"/>
      <c r="T23" s="2542"/>
      <c r="U23" s="2542"/>
      <c r="V23" s="2542"/>
      <c r="W23" s="2542"/>
      <c r="X23" s="2542"/>
      <c r="Y23" s="2542"/>
      <c r="Z23" s="2542"/>
      <c r="AA23" s="2542"/>
      <c r="AB23" s="2542"/>
      <c r="AC23" s="2542"/>
      <c r="AD23" s="2542"/>
      <c r="AE23" s="2542"/>
      <c r="AF23" s="2542"/>
      <c r="AG23" s="2542"/>
      <c r="AH23" s="2542"/>
      <c r="AI23" s="2542"/>
      <c r="AJ23" s="2542"/>
      <c r="AK23" s="2542"/>
      <c r="AL23" s="2542"/>
      <c r="AM23" s="2542"/>
      <c r="AN23" s="2542"/>
      <c r="AO23" s="2542"/>
      <c r="AP23" s="2542"/>
      <c r="AQ23" s="2542"/>
      <c r="AR23" s="2542"/>
      <c r="AS23" s="2542"/>
      <c r="AT23" s="2542"/>
      <c r="AU23" s="2542"/>
      <c r="AV23" s="2542"/>
      <c r="AW23" s="2542"/>
      <c r="AX23" s="2542"/>
      <c r="AY23" s="2542"/>
      <c r="AZ23" s="2542"/>
      <c r="BA23" s="2542"/>
      <c r="BB23" s="2539"/>
      <c r="BC23" s="2539"/>
      <c r="BD23" s="2539"/>
      <c r="BE23" s="2539">
        <f t="shared" si="1"/>
        <v>7248</v>
      </c>
      <c r="BF23" s="2539"/>
      <c r="BG23" s="2539"/>
      <c r="BH23" s="2539"/>
      <c r="BI23" s="2548" t="s">
        <v>512</v>
      </c>
      <c r="BK23" s="2524" t="e">
        <f t="shared" si="2"/>
        <v>#VALUE!</v>
      </c>
    </row>
    <row r="24" spans="1:65" ht="34.950000000000003" hidden="1" customHeight="1">
      <c r="B24" s="2524" t="str">
        <f t="shared" si="0"/>
        <v>CÁP CHIẾU SÁNG</v>
      </c>
      <c r="C24" s="2524" t="s">
        <v>5388</v>
      </c>
      <c r="D24" s="2541">
        <v>18</v>
      </c>
      <c r="E24" s="2539"/>
      <c r="F24" s="2544" t="s">
        <v>5351</v>
      </c>
      <c r="G24" s="2541" t="s">
        <v>1829</v>
      </c>
      <c r="H24" s="2539">
        <v>1389.2</v>
      </c>
      <c r="I24" s="2542"/>
      <c r="J24" s="2542"/>
      <c r="K24" s="2542"/>
      <c r="L24" s="2542"/>
      <c r="M24" s="2542"/>
      <c r="N24" s="2542"/>
      <c r="O24" s="2542"/>
      <c r="P24" s="2542"/>
      <c r="Q24" s="2542"/>
      <c r="R24" s="2542"/>
      <c r="S24" s="2542"/>
      <c r="T24" s="2542"/>
      <c r="U24" s="2542"/>
      <c r="V24" s="2542"/>
      <c r="W24" s="2542"/>
      <c r="X24" s="2542"/>
      <c r="Y24" s="2542"/>
      <c r="Z24" s="2542"/>
      <c r="AA24" s="2542"/>
      <c r="AB24" s="2542"/>
      <c r="AC24" s="2542"/>
      <c r="AD24" s="2542"/>
      <c r="AE24" s="2542"/>
      <c r="AF24" s="2542"/>
      <c r="AG24" s="2542"/>
      <c r="AH24" s="2542"/>
      <c r="AI24" s="2542"/>
      <c r="AJ24" s="2542"/>
      <c r="AK24" s="2542"/>
      <c r="AL24" s="2542"/>
      <c r="AM24" s="2542"/>
      <c r="AN24" s="2542"/>
      <c r="AO24" s="2542"/>
      <c r="AP24" s="2542"/>
      <c r="AQ24" s="2542"/>
      <c r="AR24" s="2542"/>
      <c r="AS24" s="2542"/>
      <c r="AT24" s="2542"/>
      <c r="AU24" s="2542"/>
      <c r="AV24" s="2542"/>
      <c r="AW24" s="2542"/>
      <c r="AX24" s="2542"/>
      <c r="AY24" s="2542"/>
      <c r="AZ24" s="2542"/>
      <c r="BA24" s="2542"/>
      <c r="BB24" s="2539"/>
      <c r="BC24" s="2539"/>
      <c r="BD24" s="2539"/>
      <c r="BE24" s="2539">
        <f t="shared" si="1"/>
        <v>1389.2</v>
      </c>
      <c r="BF24" s="2539"/>
      <c r="BG24" s="2539"/>
      <c r="BH24" s="2539"/>
      <c r="BI24" s="2548" t="s">
        <v>512</v>
      </c>
      <c r="BK24" s="2524" t="e">
        <f t="shared" si="2"/>
        <v>#VALUE!</v>
      </c>
    </row>
    <row r="25" spans="1:65" ht="34.950000000000003" customHeight="1">
      <c r="B25" s="2524" t="str">
        <f t="shared" si="0"/>
        <v>CÁP CHIẾU SÁNG</v>
      </c>
      <c r="C25" s="2524" t="s">
        <v>5388</v>
      </c>
      <c r="D25" s="2541">
        <v>19</v>
      </c>
      <c r="E25" s="2539"/>
      <c r="F25" s="2549" t="s">
        <v>5404</v>
      </c>
      <c r="G25" s="2541" t="s">
        <v>1829</v>
      </c>
      <c r="H25" s="2539">
        <v>1437.7</v>
      </c>
      <c r="I25" s="2542"/>
      <c r="J25" s="2542"/>
      <c r="K25" s="2542"/>
      <c r="L25" s="2542"/>
      <c r="M25" s="2542"/>
      <c r="N25" s="2542"/>
      <c r="O25" s="2542"/>
      <c r="P25" s="2542"/>
      <c r="Q25" s="2542"/>
      <c r="R25" s="2542"/>
      <c r="S25" s="2542"/>
      <c r="T25" s="2542"/>
      <c r="U25" s="2542"/>
      <c r="V25" s="2542"/>
      <c r="W25" s="2542"/>
      <c r="X25" s="2542"/>
      <c r="Y25" s="2542"/>
      <c r="Z25" s="2542"/>
      <c r="AA25" s="2542"/>
      <c r="AB25" s="2542"/>
      <c r="AC25" s="2542"/>
      <c r="AD25" s="2542"/>
      <c r="AE25" s="2542"/>
      <c r="AF25" s="2542"/>
      <c r="AG25" s="2542"/>
      <c r="AH25" s="2542"/>
      <c r="AI25" s="2542"/>
      <c r="AJ25" s="2542"/>
      <c r="AK25" s="2542"/>
      <c r="AL25" s="2542"/>
      <c r="AM25" s="2542"/>
      <c r="AN25" s="2542"/>
      <c r="AO25" s="2542"/>
      <c r="AP25" s="2542"/>
      <c r="AQ25" s="2542"/>
      <c r="AR25" s="2542"/>
      <c r="AS25" s="2542"/>
      <c r="AT25" s="2542"/>
      <c r="AU25" s="2542"/>
      <c r="AV25" s="2542"/>
      <c r="AW25" s="2542"/>
      <c r="AX25" s="2542"/>
      <c r="AY25" s="2542"/>
      <c r="AZ25" s="2542"/>
      <c r="BA25" s="2542"/>
      <c r="BB25" s="2539"/>
      <c r="BC25" s="2539"/>
      <c r="BD25" s="2539"/>
      <c r="BE25" s="2539">
        <f t="shared" si="1"/>
        <v>1437.7</v>
      </c>
      <c r="BF25" s="2539"/>
      <c r="BG25" s="2539"/>
      <c r="BH25" s="2539"/>
      <c r="BK25" s="2524">
        <f t="shared" si="2"/>
        <v>1437.7</v>
      </c>
      <c r="BM25" s="2528" t="s">
        <v>512</v>
      </c>
    </row>
    <row r="26" spans="1:65" ht="34.950000000000003" hidden="1" customHeight="1">
      <c r="B26" s="2524" t="str">
        <f t="shared" si="0"/>
        <v>CÁP CHIẾU SÁNG</v>
      </c>
      <c r="C26" s="2524" t="s">
        <v>5388</v>
      </c>
      <c r="D26" s="2541">
        <v>20</v>
      </c>
      <c r="E26" s="2539"/>
      <c r="F26" s="2544" t="s">
        <v>5352</v>
      </c>
      <c r="G26" s="2541" t="s">
        <v>1829</v>
      </c>
      <c r="H26" s="2539">
        <v>408</v>
      </c>
      <c r="I26" s="2542"/>
      <c r="J26" s="2542"/>
      <c r="K26" s="2542"/>
      <c r="L26" s="2542"/>
      <c r="M26" s="2542"/>
      <c r="N26" s="2542"/>
      <c r="O26" s="2542"/>
      <c r="P26" s="2542"/>
      <c r="Q26" s="2542"/>
      <c r="R26" s="2542"/>
      <c r="S26" s="2542"/>
      <c r="T26" s="2542"/>
      <c r="U26" s="2542"/>
      <c r="V26" s="2542"/>
      <c r="W26" s="2542"/>
      <c r="X26" s="2542"/>
      <c r="Y26" s="2542"/>
      <c r="Z26" s="2542"/>
      <c r="AA26" s="2542"/>
      <c r="AB26" s="2542"/>
      <c r="AC26" s="2542"/>
      <c r="AD26" s="2542"/>
      <c r="AE26" s="2542"/>
      <c r="AF26" s="2542"/>
      <c r="AG26" s="2542"/>
      <c r="AH26" s="2542"/>
      <c r="AI26" s="2542"/>
      <c r="AJ26" s="2542"/>
      <c r="AK26" s="2542"/>
      <c r="AL26" s="2542"/>
      <c r="AM26" s="2542"/>
      <c r="AN26" s="2542"/>
      <c r="AO26" s="2542"/>
      <c r="AP26" s="2542"/>
      <c r="AQ26" s="2542"/>
      <c r="AR26" s="2542"/>
      <c r="AS26" s="2542"/>
      <c r="AT26" s="2542"/>
      <c r="AU26" s="2542"/>
      <c r="AV26" s="2542"/>
      <c r="AW26" s="2542"/>
      <c r="AX26" s="2542"/>
      <c r="AY26" s="2542"/>
      <c r="AZ26" s="2542"/>
      <c r="BA26" s="2542"/>
      <c r="BB26" s="2539"/>
      <c r="BC26" s="2539"/>
      <c r="BD26" s="2539"/>
      <c r="BE26" s="2539">
        <f t="shared" si="1"/>
        <v>408</v>
      </c>
      <c r="BF26" s="2539"/>
      <c r="BG26" s="2539"/>
      <c r="BH26" s="2539"/>
      <c r="BI26" s="2548" t="s">
        <v>512</v>
      </c>
      <c r="BK26" s="2524" t="e">
        <f t="shared" si="2"/>
        <v>#VALUE!</v>
      </c>
    </row>
    <row r="27" spans="1:65" ht="34.950000000000003" hidden="1" customHeight="1">
      <c r="B27" s="2524" t="str">
        <f t="shared" si="0"/>
        <v>CÁP CHIẾU SÁNG</v>
      </c>
      <c r="C27" s="2524" t="s">
        <v>5388</v>
      </c>
      <c r="D27" s="2541">
        <v>21</v>
      </c>
      <c r="E27" s="2539"/>
      <c r="F27" s="2544" t="s">
        <v>5353</v>
      </c>
      <c r="G27" s="2541" t="s">
        <v>5035</v>
      </c>
      <c r="H27" s="2539">
        <v>14.377000000000001</v>
      </c>
      <c r="I27" s="2542"/>
      <c r="J27" s="2542"/>
      <c r="K27" s="2542"/>
      <c r="L27" s="2542"/>
      <c r="M27" s="2542"/>
      <c r="N27" s="2542"/>
      <c r="O27" s="2542"/>
      <c r="P27" s="2542"/>
      <c r="Q27" s="2542"/>
      <c r="R27" s="2542"/>
      <c r="S27" s="2542"/>
      <c r="T27" s="2542"/>
      <c r="U27" s="2542"/>
      <c r="V27" s="2542"/>
      <c r="W27" s="2542"/>
      <c r="X27" s="2542"/>
      <c r="Y27" s="2542"/>
      <c r="Z27" s="2542"/>
      <c r="AA27" s="2542"/>
      <c r="AB27" s="2542"/>
      <c r="AC27" s="2542"/>
      <c r="AD27" s="2542"/>
      <c r="AE27" s="2542"/>
      <c r="AF27" s="2542"/>
      <c r="AG27" s="2542"/>
      <c r="AH27" s="2542"/>
      <c r="AI27" s="2542"/>
      <c r="AJ27" s="2542"/>
      <c r="AK27" s="2542"/>
      <c r="AL27" s="2542"/>
      <c r="AM27" s="2542"/>
      <c r="AN27" s="2542"/>
      <c r="AO27" s="2542"/>
      <c r="AP27" s="2542"/>
      <c r="AQ27" s="2542"/>
      <c r="AR27" s="2542"/>
      <c r="AS27" s="2542"/>
      <c r="AT27" s="2542"/>
      <c r="AU27" s="2542"/>
      <c r="AV27" s="2542"/>
      <c r="AW27" s="2542"/>
      <c r="AX27" s="2542"/>
      <c r="AY27" s="2542"/>
      <c r="AZ27" s="2542"/>
      <c r="BA27" s="2542"/>
      <c r="BB27" s="2539"/>
      <c r="BC27" s="2539"/>
      <c r="BD27" s="2539"/>
      <c r="BE27" s="2539">
        <f t="shared" si="1"/>
        <v>14.377000000000001</v>
      </c>
      <c r="BF27" s="2539"/>
      <c r="BG27" s="2539"/>
      <c r="BH27" s="2539"/>
      <c r="BK27" s="2524">
        <f t="shared" si="2"/>
        <v>14.377000000000001</v>
      </c>
    </row>
    <row r="28" spans="1:65" ht="34.950000000000003" hidden="1" customHeight="1">
      <c r="B28" s="2524" t="str">
        <f t="shared" si="0"/>
        <v>CÁP CHIẾU SÁNG</v>
      </c>
      <c r="C28" s="2524" t="s">
        <v>5388</v>
      </c>
      <c r="D28" s="2541">
        <v>22</v>
      </c>
      <c r="E28" s="2539"/>
      <c r="F28" s="2544" t="s">
        <v>5354</v>
      </c>
      <c r="G28" s="2541" t="s">
        <v>5282</v>
      </c>
      <c r="H28" s="2539">
        <v>34</v>
      </c>
      <c r="I28" s="2542"/>
      <c r="J28" s="2542"/>
      <c r="K28" s="2542"/>
      <c r="L28" s="2542"/>
      <c r="M28" s="2542"/>
      <c r="N28" s="2542"/>
      <c r="O28" s="2542"/>
      <c r="P28" s="2542"/>
      <c r="Q28" s="2542"/>
      <c r="R28" s="2542"/>
      <c r="S28" s="2542"/>
      <c r="T28" s="2542"/>
      <c r="U28" s="2542"/>
      <c r="V28" s="2542"/>
      <c r="W28" s="2542"/>
      <c r="X28" s="2542"/>
      <c r="Y28" s="2542"/>
      <c r="Z28" s="2542"/>
      <c r="AA28" s="2542"/>
      <c r="AB28" s="2542"/>
      <c r="AC28" s="2542"/>
      <c r="AD28" s="2542"/>
      <c r="AE28" s="2542"/>
      <c r="AF28" s="2542"/>
      <c r="AG28" s="2542"/>
      <c r="AH28" s="2542"/>
      <c r="AI28" s="2542"/>
      <c r="AJ28" s="2542"/>
      <c r="AK28" s="2542"/>
      <c r="AL28" s="2542"/>
      <c r="AM28" s="2542"/>
      <c r="AN28" s="2542"/>
      <c r="AO28" s="2542"/>
      <c r="AP28" s="2542"/>
      <c r="AQ28" s="2542"/>
      <c r="AR28" s="2542"/>
      <c r="AS28" s="2542"/>
      <c r="AT28" s="2542"/>
      <c r="AU28" s="2542"/>
      <c r="AV28" s="2542"/>
      <c r="AW28" s="2542"/>
      <c r="AX28" s="2542"/>
      <c r="AY28" s="2542"/>
      <c r="AZ28" s="2542"/>
      <c r="BA28" s="2542"/>
      <c r="BB28" s="2539"/>
      <c r="BC28" s="2539"/>
      <c r="BD28" s="2539"/>
      <c r="BE28" s="2539">
        <f t="shared" si="1"/>
        <v>34</v>
      </c>
      <c r="BF28" s="2539"/>
      <c r="BG28" s="2539"/>
      <c r="BH28" s="2539"/>
      <c r="BK28" s="2524">
        <f t="shared" si="2"/>
        <v>34</v>
      </c>
    </row>
    <row r="29" spans="1:65" ht="34.950000000000003" hidden="1" customHeight="1">
      <c r="B29" s="2524" t="str">
        <f t="shared" si="0"/>
        <v>CÁP CHIẾU SÁNG</v>
      </c>
      <c r="C29" s="2524" t="s">
        <v>5388</v>
      </c>
      <c r="D29" s="2541">
        <v>23</v>
      </c>
      <c r="E29" s="2539"/>
      <c r="F29" s="2544" t="s">
        <v>5355</v>
      </c>
      <c r="G29" s="2541" t="s">
        <v>5035</v>
      </c>
      <c r="H29" s="2539">
        <v>4.08</v>
      </c>
      <c r="I29" s="2542"/>
      <c r="J29" s="2542"/>
      <c r="K29" s="2542"/>
      <c r="L29" s="2542"/>
      <c r="M29" s="2542"/>
      <c r="N29" s="2542"/>
      <c r="O29" s="2542"/>
      <c r="P29" s="2542"/>
      <c r="Q29" s="2542"/>
      <c r="R29" s="2542"/>
      <c r="S29" s="2542"/>
      <c r="T29" s="2542"/>
      <c r="U29" s="2542"/>
      <c r="V29" s="2542"/>
      <c r="W29" s="2542"/>
      <c r="X29" s="2542"/>
      <c r="Y29" s="2542"/>
      <c r="Z29" s="2542"/>
      <c r="AA29" s="2542"/>
      <c r="AB29" s="2542"/>
      <c r="AC29" s="2542"/>
      <c r="AD29" s="2542"/>
      <c r="AE29" s="2542"/>
      <c r="AF29" s="2542"/>
      <c r="AG29" s="2542"/>
      <c r="AH29" s="2542"/>
      <c r="AI29" s="2542"/>
      <c r="AJ29" s="2542"/>
      <c r="AK29" s="2542"/>
      <c r="AL29" s="2542"/>
      <c r="AM29" s="2542"/>
      <c r="AN29" s="2542"/>
      <c r="AO29" s="2542"/>
      <c r="AP29" s="2542"/>
      <c r="AQ29" s="2542"/>
      <c r="AR29" s="2542"/>
      <c r="AS29" s="2542"/>
      <c r="AT29" s="2542"/>
      <c r="AU29" s="2542"/>
      <c r="AV29" s="2542"/>
      <c r="AW29" s="2542"/>
      <c r="AX29" s="2542"/>
      <c r="AY29" s="2542"/>
      <c r="AZ29" s="2542"/>
      <c r="BA29" s="2542"/>
      <c r="BB29" s="2539"/>
      <c r="BC29" s="2539"/>
      <c r="BD29" s="2539"/>
      <c r="BE29" s="2539">
        <f t="shared" si="1"/>
        <v>4.08</v>
      </c>
      <c r="BF29" s="2539"/>
      <c r="BG29" s="2539"/>
      <c r="BH29" s="2539"/>
      <c r="BK29" s="2524">
        <f t="shared" si="2"/>
        <v>4.08</v>
      </c>
    </row>
    <row r="30" spans="1:65" ht="34.950000000000003" hidden="1" customHeight="1">
      <c r="B30" s="2524" t="str">
        <f t="shared" si="0"/>
        <v>CÁP CHIẾU SÁNG</v>
      </c>
      <c r="C30" s="2524" t="s">
        <v>5388</v>
      </c>
      <c r="D30" s="2541">
        <v>24</v>
      </c>
      <c r="E30" s="2539"/>
      <c r="F30" s="2544" t="s">
        <v>5356</v>
      </c>
      <c r="G30" s="2541" t="s">
        <v>2566</v>
      </c>
      <c r="H30" s="2539">
        <v>204</v>
      </c>
      <c r="I30" s="2542"/>
      <c r="J30" s="2542"/>
      <c r="K30" s="2542"/>
      <c r="L30" s="2542"/>
      <c r="M30" s="2542"/>
      <c r="N30" s="2542"/>
      <c r="O30" s="2542"/>
      <c r="P30" s="2542"/>
      <c r="Q30" s="2542"/>
      <c r="R30" s="2542"/>
      <c r="S30" s="2542"/>
      <c r="T30" s="2542"/>
      <c r="U30" s="2542"/>
      <c r="V30" s="2542"/>
      <c r="W30" s="2542"/>
      <c r="X30" s="2542"/>
      <c r="Y30" s="2542"/>
      <c r="Z30" s="2542"/>
      <c r="AA30" s="2542"/>
      <c r="AB30" s="2542"/>
      <c r="AC30" s="2542"/>
      <c r="AD30" s="2542"/>
      <c r="AE30" s="2542"/>
      <c r="AF30" s="2542"/>
      <c r="AG30" s="2542"/>
      <c r="AH30" s="2542"/>
      <c r="AI30" s="2542"/>
      <c r="AJ30" s="2542"/>
      <c r="AK30" s="2542"/>
      <c r="AL30" s="2542"/>
      <c r="AM30" s="2542"/>
      <c r="AN30" s="2542"/>
      <c r="AO30" s="2542"/>
      <c r="AP30" s="2542"/>
      <c r="AQ30" s="2542"/>
      <c r="AR30" s="2542"/>
      <c r="AS30" s="2542"/>
      <c r="AT30" s="2542"/>
      <c r="AU30" s="2542"/>
      <c r="AV30" s="2542"/>
      <c r="AW30" s="2542"/>
      <c r="AX30" s="2542"/>
      <c r="AY30" s="2542"/>
      <c r="AZ30" s="2542"/>
      <c r="BA30" s="2542"/>
      <c r="BB30" s="2539"/>
      <c r="BC30" s="2539"/>
      <c r="BD30" s="2539"/>
      <c r="BE30" s="2539">
        <f t="shared" si="1"/>
        <v>204</v>
      </c>
      <c r="BF30" s="2539"/>
      <c r="BG30" s="2539"/>
      <c r="BH30" s="2539"/>
      <c r="BI30" s="2548" t="s">
        <v>512</v>
      </c>
      <c r="BK30" s="2524" t="e">
        <f t="shared" si="2"/>
        <v>#VALUE!</v>
      </c>
    </row>
    <row r="31" spans="1:65" ht="34.950000000000003" customHeight="1">
      <c r="B31" s="2524" t="str">
        <f t="shared" si="0"/>
        <v>THIẾT BỊ ĐÓNG CẮT</v>
      </c>
      <c r="C31" s="2524" t="s">
        <v>5389</v>
      </c>
      <c r="D31" s="2541">
        <v>25</v>
      </c>
      <c r="E31" s="2539"/>
      <c r="F31" s="2544" t="s">
        <v>5357</v>
      </c>
      <c r="G31" s="2541" t="s">
        <v>2566</v>
      </c>
      <c r="H31" s="2539">
        <v>34</v>
      </c>
      <c r="I31" s="2542"/>
      <c r="J31" s="2542"/>
      <c r="K31" s="2542"/>
      <c r="L31" s="2542"/>
      <c r="M31" s="2542"/>
      <c r="N31" s="2542"/>
      <c r="O31" s="2542"/>
      <c r="P31" s="2542"/>
      <c r="Q31" s="2542"/>
      <c r="R31" s="2542"/>
      <c r="S31" s="2542"/>
      <c r="T31" s="2542"/>
      <c r="U31" s="2542"/>
      <c r="V31" s="2542"/>
      <c r="W31" s="2542"/>
      <c r="X31" s="2542"/>
      <c r="Y31" s="2542"/>
      <c r="Z31" s="2542"/>
      <c r="AA31" s="2542"/>
      <c r="AB31" s="2542"/>
      <c r="AC31" s="2542"/>
      <c r="AD31" s="2542"/>
      <c r="AE31" s="2542"/>
      <c r="AF31" s="2542"/>
      <c r="AG31" s="2542"/>
      <c r="AH31" s="2542"/>
      <c r="AI31" s="2542"/>
      <c r="AJ31" s="2542"/>
      <c r="AK31" s="2542"/>
      <c r="AL31" s="2542"/>
      <c r="AM31" s="2542"/>
      <c r="AN31" s="2542"/>
      <c r="AO31" s="2542"/>
      <c r="AP31" s="2542"/>
      <c r="AQ31" s="2542"/>
      <c r="AR31" s="2542"/>
      <c r="AS31" s="2542"/>
      <c r="AT31" s="2542"/>
      <c r="AU31" s="2542"/>
      <c r="AV31" s="2542"/>
      <c r="AW31" s="2542"/>
      <c r="AX31" s="2542"/>
      <c r="AY31" s="2542"/>
      <c r="AZ31" s="2542"/>
      <c r="BA31" s="2542"/>
      <c r="BB31" s="2539"/>
      <c r="BC31" s="2539"/>
      <c r="BD31" s="2539"/>
      <c r="BE31" s="2539">
        <f t="shared" si="1"/>
        <v>34</v>
      </c>
      <c r="BF31" s="2539"/>
      <c r="BG31" s="2539"/>
      <c r="BH31" s="2539"/>
      <c r="BI31" s="2548" t="s">
        <v>512</v>
      </c>
      <c r="BK31" s="2524" t="e">
        <f t="shared" si="2"/>
        <v>#VALUE!</v>
      </c>
      <c r="BM31" s="2528" t="s">
        <v>512</v>
      </c>
    </row>
    <row r="32" spans="1:65" ht="34.950000000000003" hidden="1" customHeight="1">
      <c r="B32" s="2524" t="str">
        <f t="shared" si="0"/>
        <v>THIẾT BỊ ĐÓNG CẮT</v>
      </c>
      <c r="C32" s="2524" t="s">
        <v>5389</v>
      </c>
      <c r="D32" s="2541">
        <v>26</v>
      </c>
      <c r="E32" s="2539"/>
      <c r="F32" s="2544" t="s">
        <v>5358</v>
      </c>
      <c r="G32" s="2541" t="s">
        <v>2566</v>
      </c>
      <c r="H32" s="2539">
        <v>34</v>
      </c>
      <c r="I32" s="2542"/>
      <c r="J32" s="2542"/>
      <c r="K32" s="2542"/>
      <c r="L32" s="2542"/>
      <c r="M32" s="2542"/>
      <c r="N32" s="2542"/>
      <c r="O32" s="2542"/>
      <c r="P32" s="2542"/>
      <c r="Q32" s="2542"/>
      <c r="R32" s="2542"/>
      <c r="S32" s="2542"/>
      <c r="T32" s="2542"/>
      <c r="U32" s="2542"/>
      <c r="V32" s="2542"/>
      <c r="W32" s="2542"/>
      <c r="X32" s="2542"/>
      <c r="Y32" s="2542"/>
      <c r="Z32" s="2542"/>
      <c r="AA32" s="2542"/>
      <c r="AB32" s="2542"/>
      <c r="AC32" s="2542"/>
      <c r="AD32" s="2542"/>
      <c r="AE32" s="2542"/>
      <c r="AF32" s="2542"/>
      <c r="AG32" s="2542"/>
      <c r="AH32" s="2542"/>
      <c r="AI32" s="2542"/>
      <c r="AJ32" s="2542"/>
      <c r="AK32" s="2542"/>
      <c r="AL32" s="2542"/>
      <c r="AM32" s="2542"/>
      <c r="AN32" s="2542"/>
      <c r="AO32" s="2542"/>
      <c r="AP32" s="2542"/>
      <c r="AQ32" s="2542"/>
      <c r="AR32" s="2542"/>
      <c r="AS32" s="2542"/>
      <c r="AT32" s="2542"/>
      <c r="AU32" s="2542"/>
      <c r="AV32" s="2542"/>
      <c r="AW32" s="2542"/>
      <c r="AX32" s="2542"/>
      <c r="AY32" s="2542"/>
      <c r="AZ32" s="2542"/>
      <c r="BA32" s="2542"/>
      <c r="BB32" s="2539"/>
      <c r="BC32" s="2539"/>
      <c r="BD32" s="2539"/>
      <c r="BE32" s="2539">
        <f t="shared" si="1"/>
        <v>34</v>
      </c>
      <c r="BF32" s="2539"/>
      <c r="BG32" s="2539"/>
      <c r="BH32" s="2539"/>
      <c r="BI32" s="2548" t="s">
        <v>512</v>
      </c>
      <c r="BK32" s="2524" t="e">
        <f t="shared" si="2"/>
        <v>#VALUE!</v>
      </c>
    </row>
    <row r="33" spans="2:65" ht="34.950000000000003" hidden="1" customHeight="1">
      <c r="B33" s="2524" t="str">
        <f t="shared" si="0"/>
        <v>THIẾT BỊ ĐÓNG CẮT</v>
      </c>
      <c r="C33" s="2524" t="s">
        <v>5389</v>
      </c>
      <c r="D33" s="2541">
        <v>27</v>
      </c>
      <c r="E33" s="2539"/>
      <c r="F33" s="2544" t="s">
        <v>5359</v>
      </c>
      <c r="G33" s="2541" t="s">
        <v>2566</v>
      </c>
      <c r="H33" s="2539">
        <v>68</v>
      </c>
      <c r="I33" s="2542"/>
      <c r="J33" s="2542"/>
      <c r="K33" s="2542"/>
      <c r="L33" s="2542"/>
      <c r="M33" s="2542"/>
      <c r="N33" s="2542"/>
      <c r="O33" s="2542"/>
      <c r="P33" s="2542"/>
      <c r="Q33" s="2542"/>
      <c r="R33" s="2542"/>
      <c r="S33" s="2542"/>
      <c r="T33" s="2542"/>
      <c r="U33" s="2542"/>
      <c r="V33" s="2542"/>
      <c r="W33" s="2542"/>
      <c r="X33" s="2542"/>
      <c r="Y33" s="2542"/>
      <c r="Z33" s="2542"/>
      <c r="AA33" s="2542"/>
      <c r="AB33" s="2542"/>
      <c r="AC33" s="2542"/>
      <c r="AD33" s="2542"/>
      <c r="AE33" s="2542"/>
      <c r="AF33" s="2542"/>
      <c r="AG33" s="2542"/>
      <c r="AH33" s="2542"/>
      <c r="AI33" s="2542"/>
      <c r="AJ33" s="2542"/>
      <c r="AK33" s="2542"/>
      <c r="AL33" s="2542"/>
      <c r="AM33" s="2542"/>
      <c r="AN33" s="2542"/>
      <c r="AO33" s="2542"/>
      <c r="AP33" s="2542"/>
      <c r="AQ33" s="2542"/>
      <c r="AR33" s="2542"/>
      <c r="AS33" s="2542"/>
      <c r="AT33" s="2542"/>
      <c r="AU33" s="2542"/>
      <c r="AV33" s="2542"/>
      <c r="AW33" s="2542"/>
      <c r="AX33" s="2542"/>
      <c r="AY33" s="2542"/>
      <c r="AZ33" s="2542"/>
      <c r="BA33" s="2542"/>
      <c r="BB33" s="2539"/>
      <c r="BC33" s="2539"/>
      <c r="BD33" s="2539"/>
      <c r="BE33" s="2539">
        <f t="shared" si="1"/>
        <v>68</v>
      </c>
      <c r="BF33" s="2539"/>
      <c r="BG33" s="2539"/>
      <c r="BH33" s="2539"/>
      <c r="BI33" s="2548" t="s">
        <v>512</v>
      </c>
      <c r="BK33" s="2524" t="e">
        <f t="shared" si="2"/>
        <v>#VALUE!</v>
      </c>
    </row>
    <row r="34" spans="2:65" ht="34.950000000000003" hidden="1" customHeight="1">
      <c r="B34" s="2524" t="str">
        <f t="shared" si="0"/>
        <v>THIẾT BỊ ĐÓNG CẮT</v>
      </c>
      <c r="C34" s="2524" t="s">
        <v>5389</v>
      </c>
      <c r="D34" s="2541">
        <v>28</v>
      </c>
      <c r="E34" s="2539"/>
      <c r="F34" s="2544" t="s">
        <v>5360</v>
      </c>
      <c r="G34" s="2541" t="s">
        <v>2566</v>
      </c>
      <c r="H34" s="2539">
        <v>34</v>
      </c>
      <c r="I34" s="2542"/>
      <c r="J34" s="2542"/>
      <c r="K34" s="2542"/>
      <c r="L34" s="2542"/>
      <c r="M34" s="2542"/>
      <c r="N34" s="2542"/>
      <c r="O34" s="2542"/>
      <c r="P34" s="2542"/>
      <c r="Q34" s="2542"/>
      <c r="R34" s="2542"/>
      <c r="S34" s="2542"/>
      <c r="T34" s="2542"/>
      <c r="U34" s="2542"/>
      <c r="V34" s="2542"/>
      <c r="W34" s="2542"/>
      <c r="X34" s="2542"/>
      <c r="Y34" s="2542"/>
      <c r="Z34" s="2542"/>
      <c r="AA34" s="2542"/>
      <c r="AB34" s="2542"/>
      <c r="AC34" s="2542"/>
      <c r="AD34" s="2542"/>
      <c r="AE34" s="2542"/>
      <c r="AF34" s="2542"/>
      <c r="AG34" s="2542"/>
      <c r="AH34" s="2542"/>
      <c r="AI34" s="2542"/>
      <c r="AJ34" s="2542"/>
      <c r="AK34" s="2542"/>
      <c r="AL34" s="2542"/>
      <c r="AM34" s="2542"/>
      <c r="AN34" s="2542"/>
      <c r="AO34" s="2542"/>
      <c r="AP34" s="2542"/>
      <c r="AQ34" s="2542"/>
      <c r="AR34" s="2542"/>
      <c r="AS34" s="2542"/>
      <c r="AT34" s="2542"/>
      <c r="AU34" s="2542"/>
      <c r="AV34" s="2542"/>
      <c r="AW34" s="2542"/>
      <c r="AX34" s="2542"/>
      <c r="AY34" s="2542"/>
      <c r="AZ34" s="2542"/>
      <c r="BA34" s="2542"/>
      <c r="BB34" s="2539"/>
      <c r="BC34" s="2539"/>
      <c r="BD34" s="2539"/>
      <c r="BE34" s="2539">
        <f t="shared" si="1"/>
        <v>34</v>
      </c>
      <c r="BF34" s="2539"/>
      <c r="BG34" s="2539"/>
      <c r="BH34" s="2539"/>
      <c r="BI34" s="2548" t="s">
        <v>512</v>
      </c>
      <c r="BK34" s="2524" t="e">
        <f t="shared" si="2"/>
        <v>#VALUE!</v>
      </c>
    </row>
    <row r="35" spans="2:65" ht="34.950000000000003" hidden="1" customHeight="1">
      <c r="B35" s="2524" t="str">
        <f t="shared" si="0"/>
        <v>THIẾT BỊ ĐÓNG CẮT</v>
      </c>
      <c r="C35" s="2524" t="s">
        <v>5389</v>
      </c>
      <c r="D35" s="2541">
        <v>29</v>
      </c>
      <c r="E35" s="2539"/>
      <c r="F35" s="2544" t="s">
        <v>5361</v>
      </c>
      <c r="G35" s="2541" t="s">
        <v>5362</v>
      </c>
      <c r="H35" s="2539">
        <v>34</v>
      </c>
      <c r="I35" s="2542"/>
      <c r="J35" s="2542"/>
      <c r="K35" s="2542"/>
      <c r="L35" s="2542"/>
      <c r="M35" s="2542"/>
      <c r="N35" s="2542"/>
      <c r="O35" s="2542"/>
      <c r="P35" s="2542"/>
      <c r="Q35" s="2542"/>
      <c r="R35" s="2542"/>
      <c r="S35" s="2542"/>
      <c r="T35" s="2542"/>
      <c r="U35" s="2542"/>
      <c r="V35" s="2542"/>
      <c r="W35" s="2542"/>
      <c r="X35" s="2542"/>
      <c r="Y35" s="2542"/>
      <c r="Z35" s="2542"/>
      <c r="AA35" s="2542"/>
      <c r="AB35" s="2542"/>
      <c r="AC35" s="2542"/>
      <c r="AD35" s="2542"/>
      <c r="AE35" s="2542"/>
      <c r="AF35" s="2542"/>
      <c r="AG35" s="2542"/>
      <c r="AH35" s="2542"/>
      <c r="AI35" s="2542"/>
      <c r="AJ35" s="2542"/>
      <c r="AK35" s="2542"/>
      <c r="AL35" s="2542"/>
      <c r="AM35" s="2542"/>
      <c r="AN35" s="2542"/>
      <c r="AO35" s="2542"/>
      <c r="AP35" s="2542"/>
      <c r="AQ35" s="2542"/>
      <c r="AR35" s="2542"/>
      <c r="AS35" s="2542"/>
      <c r="AT35" s="2542"/>
      <c r="AU35" s="2542"/>
      <c r="AV35" s="2542"/>
      <c r="AW35" s="2542"/>
      <c r="AX35" s="2542"/>
      <c r="AY35" s="2542"/>
      <c r="AZ35" s="2542"/>
      <c r="BA35" s="2542"/>
      <c r="BB35" s="2539"/>
      <c r="BC35" s="2539"/>
      <c r="BD35" s="2539"/>
      <c r="BE35" s="2539">
        <f t="shared" si="1"/>
        <v>34</v>
      </c>
      <c r="BF35" s="2539"/>
      <c r="BG35" s="2539"/>
      <c r="BH35" s="2539"/>
      <c r="BK35" s="2524">
        <f t="shared" si="2"/>
        <v>34</v>
      </c>
    </row>
    <row r="36" spans="2:65" ht="34.950000000000003" hidden="1" customHeight="1">
      <c r="B36" s="2524" t="str">
        <f t="shared" si="0"/>
        <v>THIẾT BỊ ĐÓNG CẮT</v>
      </c>
      <c r="C36" s="2524" t="s">
        <v>5389</v>
      </c>
      <c r="D36" s="2541">
        <v>30</v>
      </c>
      <c r="E36" s="2539"/>
      <c r="F36" s="2544" t="s">
        <v>5363</v>
      </c>
      <c r="G36" s="2541" t="s">
        <v>5364</v>
      </c>
      <c r="H36" s="2539">
        <v>34</v>
      </c>
      <c r="I36" s="2542"/>
      <c r="J36" s="2542"/>
      <c r="K36" s="2542"/>
      <c r="L36" s="2542"/>
      <c r="M36" s="2542"/>
      <c r="N36" s="2542"/>
      <c r="O36" s="2542"/>
      <c r="P36" s="2542"/>
      <c r="Q36" s="2542"/>
      <c r="R36" s="2542"/>
      <c r="S36" s="2542"/>
      <c r="T36" s="2542"/>
      <c r="U36" s="2542"/>
      <c r="V36" s="2542"/>
      <c r="W36" s="2542"/>
      <c r="X36" s="2542"/>
      <c r="Y36" s="2542"/>
      <c r="Z36" s="2542"/>
      <c r="AA36" s="2542"/>
      <c r="AB36" s="2542"/>
      <c r="AC36" s="2542"/>
      <c r="AD36" s="2542"/>
      <c r="AE36" s="2542"/>
      <c r="AF36" s="2542"/>
      <c r="AG36" s="2542"/>
      <c r="AH36" s="2542"/>
      <c r="AI36" s="2542"/>
      <c r="AJ36" s="2542"/>
      <c r="AK36" s="2542"/>
      <c r="AL36" s="2542"/>
      <c r="AM36" s="2542"/>
      <c r="AN36" s="2542"/>
      <c r="AO36" s="2542"/>
      <c r="AP36" s="2542"/>
      <c r="AQ36" s="2542"/>
      <c r="AR36" s="2542"/>
      <c r="AS36" s="2542"/>
      <c r="AT36" s="2542"/>
      <c r="AU36" s="2542"/>
      <c r="AV36" s="2542"/>
      <c r="AW36" s="2542"/>
      <c r="AX36" s="2542"/>
      <c r="AY36" s="2542"/>
      <c r="AZ36" s="2542"/>
      <c r="BA36" s="2542"/>
      <c r="BB36" s="2539"/>
      <c r="BC36" s="2539"/>
      <c r="BD36" s="2539"/>
      <c r="BE36" s="2539">
        <f t="shared" si="1"/>
        <v>34</v>
      </c>
      <c r="BF36" s="2539"/>
      <c r="BG36" s="2539"/>
      <c r="BH36" s="2539"/>
      <c r="BK36" s="2524">
        <f t="shared" si="2"/>
        <v>34</v>
      </c>
    </row>
    <row r="37" spans="2:65" ht="34.950000000000003" hidden="1" customHeight="1">
      <c r="B37" s="2524" t="str">
        <f t="shared" si="0"/>
        <v>TIẾP ĐỊA</v>
      </c>
      <c r="C37" s="2524" t="s">
        <v>4513</v>
      </c>
      <c r="D37" s="2541">
        <v>31</v>
      </c>
      <c r="E37" s="2539"/>
      <c r="F37" s="2544" t="s">
        <v>5365</v>
      </c>
      <c r="G37" s="2541" t="s">
        <v>5366</v>
      </c>
      <c r="H37" s="2539">
        <v>34</v>
      </c>
      <c r="I37" s="2542"/>
      <c r="J37" s="2542"/>
      <c r="K37" s="2542"/>
      <c r="L37" s="2542"/>
      <c r="M37" s="2542"/>
      <c r="N37" s="2542"/>
      <c r="O37" s="2542"/>
      <c r="P37" s="2542"/>
      <c r="Q37" s="2542"/>
      <c r="R37" s="2542"/>
      <c r="S37" s="2542"/>
      <c r="T37" s="2542"/>
      <c r="U37" s="2542"/>
      <c r="V37" s="2542"/>
      <c r="W37" s="2542"/>
      <c r="X37" s="2542"/>
      <c r="Y37" s="2542"/>
      <c r="Z37" s="2542"/>
      <c r="AA37" s="2542"/>
      <c r="AB37" s="2542"/>
      <c r="AC37" s="2542"/>
      <c r="AD37" s="2542"/>
      <c r="AE37" s="2542"/>
      <c r="AF37" s="2542"/>
      <c r="AG37" s="2542"/>
      <c r="AH37" s="2542"/>
      <c r="AI37" s="2542"/>
      <c r="AJ37" s="2542"/>
      <c r="AK37" s="2542"/>
      <c r="AL37" s="2542"/>
      <c r="AM37" s="2542"/>
      <c r="AN37" s="2542"/>
      <c r="AO37" s="2542"/>
      <c r="AP37" s="2542"/>
      <c r="AQ37" s="2542"/>
      <c r="AR37" s="2542"/>
      <c r="AS37" s="2542"/>
      <c r="AT37" s="2542"/>
      <c r="AU37" s="2542"/>
      <c r="AV37" s="2542"/>
      <c r="AW37" s="2542"/>
      <c r="AX37" s="2542"/>
      <c r="AY37" s="2542"/>
      <c r="AZ37" s="2542"/>
      <c r="BA37" s="2542"/>
      <c r="BB37" s="2539"/>
      <c r="BC37" s="2539"/>
      <c r="BD37" s="2539"/>
      <c r="BE37" s="2539">
        <f t="shared" si="1"/>
        <v>34</v>
      </c>
      <c r="BF37" s="2539"/>
      <c r="BG37" s="2539"/>
      <c r="BH37" s="2539"/>
      <c r="BI37" s="2548" t="s">
        <v>512</v>
      </c>
      <c r="BK37" s="2524" t="e">
        <f t="shared" si="2"/>
        <v>#VALUE!</v>
      </c>
    </row>
    <row r="38" spans="2:65" ht="34.950000000000003" hidden="1" customHeight="1">
      <c r="B38" s="2524" t="str">
        <f t="shared" si="0"/>
        <v>TIẾP ĐỊA</v>
      </c>
      <c r="C38" s="2524" t="s">
        <v>4513</v>
      </c>
      <c r="D38" s="2541">
        <v>32</v>
      </c>
      <c r="E38" s="2539"/>
      <c r="F38" s="2544" t="s">
        <v>5367</v>
      </c>
      <c r="G38" s="2541" t="s">
        <v>2566</v>
      </c>
      <c r="H38" s="2539">
        <v>34</v>
      </c>
      <c r="I38" s="2542"/>
      <c r="J38" s="2542"/>
      <c r="K38" s="2542"/>
      <c r="L38" s="2542"/>
      <c r="M38" s="2542"/>
      <c r="N38" s="2542"/>
      <c r="O38" s="2542"/>
      <c r="P38" s="2542"/>
      <c r="Q38" s="2542"/>
      <c r="R38" s="2542"/>
      <c r="S38" s="2542"/>
      <c r="T38" s="2542"/>
      <c r="U38" s="2542"/>
      <c r="V38" s="2542"/>
      <c r="W38" s="2542"/>
      <c r="X38" s="2542"/>
      <c r="Y38" s="2542"/>
      <c r="Z38" s="2542"/>
      <c r="AA38" s="2542"/>
      <c r="AB38" s="2542"/>
      <c r="AC38" s="2542"/>
      <c r="AD38" s="2542"/>
      <c r="AE38" s="2542"/>
      <c r="AF38" s="2542"/>
      <c r="AG38" s="2542"/>
      <c r="AH38" s="2542"/>
      <c r="AI38" s="2542"/>
      <c r="AJ38" s="2542"/>
      <c r="AK38" s="2542"/>
      <c r="AL38" s="2542"/>
      <c r="AM38" s="2542"/>
      <c r="AN38" s="2542"/>
      <c r="AO38" s="2542"/>
      <c r="AP38" s="2542"/>
      <c r="AQ38" s="2542"/>
      <c r="AR38" s="2542"/>
      <c r="AS38" s="2542"/>
      <c r="AT38" s="2542"/>
      <c r="AU38" s="2542"/>
      <c r="AV38" s="2542"/>
      <c r="AW38" s="2542"/>
      <c r="AX38" s="2542"/>
      <c r="AY38" s="2542"/>
      <c r="AZ38" s="2542"/>
      <c r="BA38" s="2542"/>
      <c r="BB38" s="2539"/>
      <c r="BC38" s="2539"/>
      <c r="BD38" s="2539"/>
      <c r="BE38" s="2539">
        <f t="shared" si="1"/>
        <v>34</v>
      </c>
      <c r="BF38" s="2539"/>
      <c r="BG38" s="2539"/>
      <c r="BH38" s="2539"/>
      <c r="BI38" s="2548" t="s">
        <v>512</v>
      </c>
      <c r="BK38" s="2524" t="e">
        <f t="shared" si="2"/>
        <v>#VALUE!</v>
      </c>
    </row>
    <row r="39" spans="2:65" ht="34.950000000000003" hidden="1" customHeight="1">
      <c r="B39" s="2524" t="str">
        <f t="shared" si="0"/>
        <v>TIẾP ĐỊA</v>
      </c>
      <c r="C39" s="2524" t="s">
        <v>4513</v>
      </c>
      <c r="D39" s="2541">
        <v>33</v>
      </c>
      <c r="E39" s="2539"/>
      <c r="F39" s="2544" t="s">
        <v>5368</v>
      </c>
      <c r="G39" s="2541" t="s">
        <v>2566</v>
      </c>
      <c r="H39" s="2539">
        <v>34</v>
      </c>
      <c r="I39" s="2542"/>
      <c r="J39" s="2542"/>
      <c r="K39" s="2542"/>
      <c r="L39" s="2542"/>
      <c r="M39" s="2542"/>
      <c r="N39" s="2542"/>
      <c r="O39" s="2542"/>
      <c r="P39" s="2542"/>
      <c r="Q39" s="2542"/>
      <c r="R39" s="2542"/>
      <c r="S39" s="2542"/>
      <c r="T39" s="2542"/>
      <c r="U39" s="2542"/>
      <c r="V39" s="2542"/>
      <c r="W39" s="2542"/>
      <c r="X39" s="2542"/>
      <c r="Y39" s="2542"/>
      <c r="Z39" s="2542"/>
      <c r="AA39" s="2542"/>
      <c r="AB39" s="2542"/>
      <c r="AC39" s="2542"/>
      <c r="AD39" s="2542"/>
      <c r="AE39" s="2542"/>
      <c r="AF39" s="2542"/>
      <c r="AG39" s="2542"/>
      <c r="AH39" s="2542"/>
      <c r="AI39" s="2542"/>
      <c r="AJ39" s="2542"/>
      <c r="AK39" s="2542"/>
      <c r="AL39" s="2542"/>
      <c r="AM39" s="2542"/>
      <c r="AN39" s="2542"/>
      <c r="AO39" s="2542"/>
      <c r="AP39" s="2542"/>
      <c r="AQ39" s="2542"/>
      <c r="AR39" s="2542"/>
      <c r="AS39" s="2542"/>
      <c r="AT39" s="2542"/>
      <c r="AU39" s="2542"/>
      <c r="AV39" s="2542"/>
      <c r="AW39" s="2542"/>
      <c r="AX39" s="2542"/>
      <c r="AY39" s="2542"/>
      <c r="AZ39" s="2542"/>
      <c r="BA39" s="2542"/>
      <c r="BB39" s="2539"/>
      <c r="BC39" s="2539"/>
      <c r="BD39" s="2539"/>
      <c r="BE39" s="2539">
        <f t="shared" si="1"/>
        <v>34</v>
      </c>
      <c r="BF39" s="2539"/>
      <c r="BG39" s="2539"/>
      <c r="BH39" s="2539"/>
      <c r="BI39" s="2548" t="s">
        <v>512</v>
      </c>
      <c r="BK39" s="2524" t="e">
        <f t="shared" si="2"/>
        <v>#VALUE!</v>
      </c>
    </row>
    <row r="40" spans="2:65" ht="34.950000000000003" hidden="1" customHeight="1">
      <c r="B40" s="2524" t="str">
        <f t="shared" si="0"/>
        <v>TIẾP ĐỊA</v>
      </c>
      <c r="C40" s="2524" t="s">
        <v>4513</v>
      </c>
      <c r="D40" s="2541">
        <v>34</v>
      </c>
      <c r="E40" s="2539"/>
      <c r="F40" s="2544" t="s">
        <v>5369</v>
      </c>
      <c r="G40" s="2541" t="s">
        <v>2448</v>
      </c>
      <c r="H40" s="2539">
        <v>34</v>
      </c>
      <c r="I40" s="2542"/>
      <c r="J40" s="2542"/>
      <c r="K40" s="2542"/>
      <c r="L40" s="2542"/>
      <c r="M40" s="2542"/>
      <c r="N40" s="2542"/>
      <c r="O40" s="2542"/>
      <c r="P40" s="2542"/>
      <c r="Q40" s="2542"/>
      <c r="R40" s="2542"/>
      <c r="S40" s="2542"/>
      <c r="T40" s="2542"/>
      <c r="U40" s="2542"/>
      <c r="V40" s="2542"/>
      <c r="W40" s="2542"/>
      <c r="X40" s="2542"/>
      <c r="Y40" s="2542"/>
      <c r="Z40" s="2542"/>
      <c r="AA40" s="2542"/>
      <c r="AB40" s="2542"/>
      <c r="AC40" s="2542"/>
      <c r="AD40" s="2542"/>
      <c r="AE40" s="2542"/>
      <c r="AF40" s="2542"/>
      <c r="AG40" s="2542"/>
      <c r="AH40" s="2542"/>
      <c r="AI40" s="2542"/>
      <c r="AJ40" s="2542"/>
      <c r="AK40" s="2542"/>
      <c r="AL40" s="2542"/>
      <c r="AM40" s="2542"/>
      <c r="AN40" s="2542"/>
      <c r="AO40" s="2542"/>
      <c r="AP40" s="2542"/>
      <c r="AQ40" s="2542"/>
      <c r="AR40" s="2542"/>
      <c r="AS40" s="2542"/>
      <c r="AT40" s="2542"/>
      <c r="AU40" s="2542"/>
      <c r="AV40" s="2542"/>
      <c r="AW40" s="2542"/>
      <c r="AX40" s="2542"/>
      <c r="AY40" s="2542"/>
      <c r="AZ40" s="2542"/>
      <c r="BA40" s="2542"/>
      <c r="BB40" s="2539"/>
      <c r="BC40" s="2539"/>
      <c r="BD40" s="2539"/>
      <c r="BE40" s="2539">
        <f t="shared" si="1"/>
        <v>34</v>
      </c>
      <c r="BF40" s="2539"/>
      <c r="BG40" s="2539"/>
      <c r="BH40" s="2539"/>
      <c r="BI40" s="2548" t="s">
        <v>512</v>
      </c>
      <c r="BK40" s="2524" t="e">
        <f t="shared" si="2"/>
        <v>#VALUE!</v>
      </c>
    </row>
    <row r="41" spans="2:65" ht="34.950000000000003" hidden="1" customHeight="1">
      <c r="B41" s="2524" t="str">
        <f t="shared" si="0"/>
        <v>TIẾP ĐỊA</v>
      </c>
      <c r="C41" s="2524" t="s">
        <v>4513</v>
      </c>
      <c r="D41" s="2541">
        <v>35</v>
      </c>
      <c r="E41" s="2539"/>
      <c r="F41" s="2544" t="s">
        <v>5370</v>
      </c>
      <c r="G41" s="2541" t="s">
        <v>2256</v>
      </c>
      <c r="H41" s="2539">
        <v>298</v>
      </c>
      <c r="I41" s="2542"/>
      <c r="J41" s="2542"/>
      <c r="K41" s="2542"/>
      <c r="L41" s="2542"/>
      <c r="M41" s="2542"/>
      <c r="N41" s="2542"/>
      <c r="O41" s="2542"/>
      <c r="P41" s="2542"/>
      <c r="Q41" s="2542"/>
      <c r="R41" s="2542"/>
      <c r="S41" s="2542"/>
      <c r="T41" s="2542"/>
      <c r="U41" s="2542"/>
      <c r="V41" s="2542"/>
      <c r="W41" s="2542"/>
      <c r="X41" s="2542"/>
      <c r="Y41" s="2542"/>
      <c r="Z41" s="2542"/>
      <c r="AA41" s="2542"/>
      <c r="AB41" s="2542"/>
      <c r="AC41" s="2542"/>
      <c r="AD41" s="2542"/>
      <c r="AE41" s="2542"/>
      <c r="AF41" s="2542"/>
      <c r="AG41" s="2542"/>
      <c r="AH41" s="2542"/>
      <c r="AI41" s="2542"/>
      <c r="AJ41" s="2542"/>
      <c r="AK41" s="2542"/>
      <c r="AL41" s="2542"/>
      <c r="AM41" s="2542"/>
      <c r="AN41" s="2542"/>
      <c r="AO41" s="2542"/>
      <c r="AP41" s="2542"/>
      <c r="AQ41" s="2542"/>
      <c r="AR41" s="2542"/>
      <c r="AS41" s="2542"/>
      <c r="AT41" s="2542"/>
      <c r="AU41" s="2542"/>
      <c r="AV41" s="2542"/>
      <c r="AW41" s="2542"/>
      <c r="AX41" s="2542"/>
      <c r="AY41" s="2542"/>
      <c r="AZ41" s="2542"/>
      <c r="BA41" s="2542"/>
      <c r="BB41" s="2539"/>
      <c r="BC41" s="2539"/>
      <c r="BD41" s="2539"/>
      <c r="BE41" s="2539">
        <f t="shared" si="1"/>
        <v>298</v>
      </c>
      <c r="BF41" s="2539"/>
      <c r="BG41" s="2539"/>
      <c r="BH41" s="2539"/>
      <c r="BI41" s="2548" t="s">
        <v>512</v>
      </c>
      <c r="BK41" s="2524" t="e">
        <f t="shared" si="2"/>
        <v>#VALUE!</v>
      </c>
    </row>
    <row r="42" spans="2:65" ht="34.950000000000003" hidden="1" customHeight="1">
      <c r="B42" s="2524" t="str">
        <f t="shared" si="0"/>
        <v>TIẾP ĐỊA</v>
      </c>
      <c r="C42" s="2524" t="s">
        <v>4513</v>
      </c>
      <c r="D42" s="2541">
        <v>36</v>
      </c>
      <c r="E42" s="2539"/>
      <c r="F42" s="2544" t="s">
        <v>5371</v>
      </c>
      <c r="G42" s="2541" t="s">
        <v>3468</v>
      </c>
      <c r="H42" s="2539">
        <v>102</v>
      </c>
      <c r="I42" s="2542"/>
      <c r="J42" s="2542"/>
      <c r="K42" s="2542"/>
      <c r="L42" s="2542"/>
      <c r="M42" s="2542"/>
      <c r="N42" s="2542"/>
      <c r="O42" s="2542"/>
      <c r="P42" s="2542"/>
      <c r="Q42" s="2542"/>
      <c r="R42" s="2542"/>
      <c r="S42" s="2542"/>
      <c r="T42" s="2542"/>
      <c r="U42" s="2542"/>
      <c r="V42" s="2542"/>
      <c r="W42" s="2542"/>
      <c r="X42" s="2542"/>
      <c r="Y42" s="2542"/>
      <c r="Z42" s="2542"/>
      <c r="AA42" s="2542"/>
      <c r="AB42" s="2542"/>
      <c r="AC42" s="2542"/>
      <c r="AD42" s="2542"/>
      <c r="AE42" s="2542"/>
      <c r="AF42" s="2542"/>
      <c r="AG42" s="2542"/>
      <c r="AH42" s="2542"/>
      <c r="AI42" s="2542"/>
      <c r="AJ42" s="2542"/>
      <c r="AK42" s="2542"/>
      <c r="AL42" s="2542"/>
      <c r="AM42" s="2542"/>
      <c r="AN42" s="2542"/>
      <c r="AO42" s="2542"/>
      <c r="AP42" s="2542"/>
      <c r="AQ42" s="2542"/>
      <c r="AR42" s="2542"/>
      <c r="AS42" s="2542"/>
      <c r="AT42" s="2542"/>
      <c r="AU42" s="2542"/>
      <c r="AV42" s="2542"/>
      <c r="AW42" s="2542"/>
      <c r="AX42" s="2542"/>
      <c r="AY42" s="2542"/>
      <c r="AZ42" s="2542"/>
      <c r="BA42" s="2542"/>
      <c r="BB42" s="2539"/>
      <c r="BC42" s="2539"/>
      <c r="BD42" s="2539"/>
      <c r="BE42" s="2539">
        <f t="shared" si="1"/>
        <v>102</v>
      </c>
      <c r="BF42" s="2539"/>
      <c r="BG42" s="2539"/>
      <c r="BH42" s="2539"/>
      <c r="BI42" s="2548" t="s">
        <v>512</v>
      </c>
      <c r="BK42" s="2524" t="e">
        <f t="shared" si="2"/>
        <v>#VALUE!</v>
      </c>
    </row>
    <row r="43" spans="2:65" ht="34.950000000000003" hidden="1" customHeight="1">
      <c r="B43" s="2524" t="str">
        <f t="shared" si="0"/>
        <v>TIẾP ĐỊA</v>
      </c>
      <c r="C43" s="2524" t="s">
        <v>4513</v>
      </c>
      <c r="D43" s="2541">
        <v>37</v>
      </c>
      <c r="E43" s="2539"/>
      <c r="F43" s="2544" t="s">
        <v>5372</v>
      </c>
      <c r="G43" s="2541" t="s">
        <v>5335</v>
      </c>
      <c r="H43" s="2539">
        <v>34</v>
      </c>
      <c r="I43" s="2542"/>
      <c r="J43" s="2542"/>
      <c r="K43" s="2542"/>
      <c r="L43" s="2542"/>
      <c r="M43" s="2542"/>
      <c r="N43" s="2542"/>
      <c r="O43" s="2542"/>
      <c r="P43" s="2542"/>
      <c r="Q43" s="2542"/>
      <c r="R43" s="2542"/>
      <c r="S43" s="2542"/>
      <c r="T43" s="2542"/>
      <c r="U43" s="2542"/>
      <c r="V43" s="2542"/>
      <c r="W43" s="2542"/>
      <c r="X43" s="2542"/>
      <c r="Y43" s="2542"/>
      <c r="Z43" s="2542"/>
      <c r="AA43" s="2542"/>
      <c r="AB43" s="2542"/>
      <c r="AC43" s="2542"/>
      <c r="AD43" s="2542"/>
      <c r="AE43" s="2542"/>
      <c r="AF43" s="2542"/>
      <c r="AG43" s="2542"/>
      <c r="AH43" s="2542"/>
      <c r="AI43" s="2542"/>
      <c r="AJ43" s="2542"/>
      <c r="AK43" s="2542"/>
      <c r="AL43" s="2542"/>
      <c r="AM43" s="2542"/>
      <c r="AN43" s="2542"/>
      <c r="AO43" s="2542"/>
      <c r="AP43" s="2542"/>
      <c r="AQ43" s="2542"/>
      <c r="AR43" s="2542"/>
      <c r="AS43" s="2542"/>
      <c r="AT43" s="2542"/>
      <c r="AU43" s="2542"/>
      <c r="AV43" s="2542"/>
      <c r="AW43" s="2542"/>
      <c r="AX43" s="2542"/>
      <c r="AY43" s="2542"/>
      <c r="AZ43" s="2542"/>
      <c r="BA43" s="2542"/>
      <c r="BB43" s="2539"/>
      <c r="BC43" s="2539"/>
      <c r="BD43" s="2539"/>
      <c r="BE43" s="2539">
        <f t="shared" si="1"/>
        <v>34</v>
      </c>
      <c r="BF43" s="2539"/>
      <c r="BG43" s="2539"/>
      <c r="BH43" s="2539"/>
      <c r="BK43" s="2524">
        <f t="shared" si="2"/>
        <v>34</v>
      </c>
    </row>
    <row r="44" spans="2:65" ht="70.2" customHeight="1">
      <c r="B44" s="2524" t="str">
        <f t="shared" si="0"/>
        <v>THIẾT BỊ ĐÓNG CẮT</v>
      </c>
      <c r="C44" s="2524" t="s">
        <v>5389</v>
      </c>
      <c r="D44" s="2541">
        <v>38</v>
      </c>
      <c r="E44" s="2539"/>
      <c r="F44" s="2544" t="s">
        <v>5373</v>
      </c>
      <c r="G44" s="2541" t="s">
        <v>5335</v>
      </c>
      <c r="H44" s="2539">
        <v>1</v>
      </c>
      <c r="I44" s="2542"/>
      <c r="J44" s="2542"/>
      <c r="K44" s="2542"/>
      <c r="L44" s="2542"/>
      <c r="M44" s="2542"/>
      <c r="N44" s="2542"/>
      <c r="O44" s="2542"/>
      <c r="P44" s="2542"/>
      <c r="Q44" s="2542"/>
      <c r="R44" s="2542"/>
      <c r="S44" s="2542"/>
      <c r="T44" s="2542"/>
      <c r="U44" s="2542"/>
      <c r="V44" s="2542"/>
      <c r="W44" s="2542"/>
      <c r="X44" s="2542"/>
      <c r="Y44" s="2542"/>
      <c r="Z44" s="2542"/>
      <c r="AA44" s="2542"/>
      <c r="AB44" s="2542"/>
      <c r="AC44" s="2542"/>
      <c r="AD44" s="2542"/>
      <c r="AE44" s="2542"/>
      <c r="AF44" s="2542"/>
      <c r="AG44" s="2542"/>
      <c r="AH44" s="2542"/>
      <c r="AI44" s="2542"/>
      <c r="AJ44" s="2542"/>
      <c r="AK44" s="2542"/>
      <c r="AL44" s="2542"/>
      <c r="AM44" s="2542"/>
      <c r="AN44" s="2542"/>
      <c r="AO44" s="2542"/>
      <c r="AP44" s="2542"/>
      <c r="AQ44" s="2542"/>
      <c r="AR44" s="2542"/>
      <c r="AS44" s="2542"/>
      <c r="AT44" s="2542"/>
      <c r="AU44" s="2542"/>
      <c r="AV44" s="2542"/>
      <c r="AW44" s="2542"/>
      <c r="AX44" s="2542"/>
      <c r="AY44" s="2542"/>
      <c r="AZ44" s="2542"/>
      <c r="BA44" s="2542"/>
      <c r="BB44" s="2539"/>
      <c r="BC44" s="2539"/>
      <c r="BD44" s="2539"/>
      <c r="BE44" s="2539">
        <f t="shared" si="1"/>
        <v>1</v>
      </c>
      <c r="BF44" s="2539"/>
      <c r="BG44" s="2539"/>
      <c r="BH44" s="2539"/>
      <c r="BI44" s="2548" t="s">
        <v>512</v>
      </c>
      <c r="BK44" s="2524" t="e">
        <f t="shared" si="2"/>
        <v>#VALUE!</v>
      </c>
      <c r="BM44" s="2528" t="s">
        <v>512</v>
      </c>
    </row>
    <row r="45" spans="2:65" ht="34.950000000000003" hidden="1" customHeight="1">
      <c r="B45" s="2524" t="str">
        <f t="shared" si="0"/>
        <v>THIẾT BỊ ĐÓNG CẮT</v>
      </c>
      <c r="C45" s="2524" t="s">
        <v>5389</v>
      </c>
      <c r="D45" s="2541">
        <v>39</v>
      </c>
      <c r="E45" s="2539"/>
      <c r="F45" s="2544" t="s">
        <v>5374</v>
      </c>
      <c r="G45" s="2541" t="s">
        <v>5335</v>
      </c>
      <c r="H45" s="2539">
        <v>1</v>
      </c>
      <c r="I45" s="2542"/>
      <c r="J45" s="2542"/>
      <c r="K45" s="2542"/>
      <c r="L45" s="2542"/>
      <c r="M45" s="2542"/>
      <c r="N45" s="2542"/>
      <c r="O45" s="2542"/>
      <c r="P45" s="2542"/>
      <c r="Q45" s="2542"/>
      <c r="R45" s="2542"/>
      <c r="S45" s="2542"/>
      <c r="T45" s="2542"/>
      <c r="U45" s="2542"/>
      <c r="V45" s="2542"/>
      <c r="W45" s="2542"/>
      <c r="X45" s="2542"/>
      <c r="Y45" s="2542"/>
      <c r="Z45" s="2542"/>
      <c r="AA45" s="2542"/>
      <c r="AB45" s="2542"/>
      <c r="AC45" s="2542"/>
      <c r="AD45" s="2542"/>
      <c r="AE45" s="2542"/>
      <c r="AF45" s="2542"/>
      <c r="AG45" s="2542"/>
      <c r="AH45" s="2542"/>
      <c r="AI45" s="2542"/>
      <c r="AJ45" s="2542"/>
      <c r="AK45" s="2542"/>
      <c r="AL45" s="2542"/>
      <c r="AM45" s="2542"/>
      <c r="AN45" s="2542"/>
      <c r="AO45" s="2542"/>
      <c r="AP45" s="2542"/>
      <c r="AQ45" s="2542"/>
      <c r="AR45" s="2542"/>
      <c r="AS45" s="2542"/>
      <c r="AT45" s="2542"/>
      <c r="AU45" s="2542"/>
      <c r="AV45" s="2542"/>
      <c r="AW45" s="2542"/>
      <c r="AX45" s="2542"/>
      <c r="AY45" s="2542"/>
      <c r="AZ45" s="2542"/>
      <c r="BA45" s="2542"/>
      <c r="BB45" s="2539"/>
      <c r="BC45" s="2539"/>
      <c r="BD45" s="2539"/>
      <c r="BE45" s="2539">
        <f t="shared" si="1"/>
        <v>1</v>
      </c>
      <c r="BF45" s="2539"/>
      <c r="BG45" s="2539"/>
      <c r="BH45" s="2539"/>
      <c r="BK45" s="2524">
        <f t="shared" si="2"/>
        <v>1</v>
      </c>
    </row>
    <row r="46" spans="2:65" ht="34.950000000000003" hidden="1" customHeight="1">
      <c r="B46" s="2524" t="str">
        <f t="shared" si="0"/>
        <v/>
      </c>
      <c r="D46" s="2541">
        <v>40</v>
      </c>
      <c r="E46" s="2539"/>
      <c r="F46" s="2544" t="s">
        <v>5375</v>
      </c>
      <c r="G46" s="2541" t="s">
        <v>5376</v>
      </c>
      <c r="H46" s="2539">
        <v>3.4</v>
      </c>
      <c r="I46" s="2542"/>
      <c r="J46" s="2542"/>
      <c r="K46" s="2542"/>
      <c r="L46" s="2542"/>
      <c r="M46" s="2542"/>
      <c r="N46" s="2542"/>
      <c r="O46" s="2542"/>
      <c r="P46" s="2542"/>
      <c r="Q46" s="2542"/>
      <c r="R46" s="2542"/>
      <c r="S46" s="2542"/>
      <c r="T46" s="2542"/>
      <c r="U46" s="2542"/>
      <c r="V46" s="2542"/>
      <c r="W46" s="2542"/>
      <c r="X46" s="2542"/>
      <c r="Y46" s="2542"/>
      <c r="Z46" s="2542"/>
      <c r="AA46" s="2542"/>
      <c r="AB46" s="2542"/>
      <c r="AC46" s="2542"/>
      <c r="AD46" s="2542"/>
      <c r="AE46" s="2542"/>
      <c r="AF46" s="2542"/>
      <c r="AG46" s="2542"/>
      <c r="AH46" s="2542"/>
      <c r="AI46" s="2542"/>
      <c r="AJ46" s="2542"/>
      <c r="AK46" s="2542"/>
      <c r="AL46" s="2542"/>
      <c r="AM46" s="2542"/>
      <c r="AN46" s="2542"/>
      <c r="AO46" s="2542"/>
      <c r="AP46" s="2542"/>
      <c r="AQ46" s="2542"/>
      <c r="AR46" s="2542"/>
      <c r="AS46" s="2542"/>
      <c r="AT46" s="2542"/>
      <c r="AU46" s="2542"/>
      <c r="AV46" s="2542"/>
      <c r="AW46" s="2542"/>
      <c r="AX46" s="2542"/>
      <c r="AY46" s="2542"/>
      <c r="AZ46" s="2542"/>
      <c r="BA46" s="2542"/>
      <c r="BB46" s="2539"/>
      <c r="BC46" s="2539"/>
      <c r="BD46" s="2539"/>
      <c r="BE46" s="2539">
        <f t="shared" si="1"/>
        <v>3.4</v>
      </c>
      <c r="BF46" s="2539"/>
      <c r="BG46" s="2539"/>
      <c r="BH46" s="2539"/>
      <c r="BK46" s="2524">
        <f t="shared" si="2"/>
        <v>3.4</v>
      </c>
    </row>
    <row r="47" spans="2:65" ht="34.950000000000003" hidden="1" customHeight="1">
      <c r="B47" s="2524" t="str">
        <f t="shared" si="0"/>
        <v/>
      </c>
      <c r="D47" s="2541">
        <v>41</v>
      </c>
      <c r="E47" s="2539"/>
      <c r="F47" s="2544" t="s">
        <v>5377</v>
      </c>
      <c r="G47" s="2541" t="s">
        <v>5378</v>
      </c>
      <c r="H47" s="2539">
        <v>34</v>
      </c>
      <c r="I47" s="2542"/>
      <c r="J47" s="2542"/>
      <c r="K47" s="2542"/>
      <c r="L47" s="2542"/>
      <c r="M47" s="2542"/>
      <c r="N47" s="2542"/>
      <c r="O47" s="2542"/>
      <c r="P47" s="2542"/>
      <c r="Q47" s="2542"/>
      <c r="R47" s="2542"/>
      <c r="S47" s="2542"/>
      <c r="T47" s="2542"/>
      <c r="U47" s="2542"/>
      <c r="V47" s="2542"/>
      <c r="W47" s="2542"/>
      <c r="X47" s="2542"/>
      <c r="Y47" s="2542"/>
      <c r="Z47" s="2542"/>
      <c r="AA47" s="2542"/>
      <c r="AB47" s="2542"/>
      <c r="AC47" s="2542"/>
      <c r="AD47" s="2542"/>
      <c r="AE47" s="2542"/>
      <c r="AF47" s="2542"/>
      <c r="AG47" s="2542"/>
      <c r="AH47" s="2542"/>
      <c r="AI47" s="2542"/>
      <c r="AJ47" s="2542"/>
      <c r="AK47" s="2542"/>
      <c r="AL47" s="2542"/>
      <c r="AM47" s="2542"/>
      <c r="AN47" s="2542"/>
      <c r="AO47" s="2542"/>
      <c r="AP47" s="2542"/>
      <c r="AQ47" s="2542"/>
      <c r="AR47" s="2542"/>
      <c r="AS47" s="2542"/>
      <c r="AT47" s="2542"/>
      <c r="AU47" s="2542"/>
      <c r="AV47" s="2542"/>
      <c r="AW47" s="2542"/>
      <c r="AX47" s="2542"/>
      <c r="AY47" s="2542"/>
      <c r="AZ47" s="2542"/>
      <c r="BA47" s="2542"/>
      <c r="BB47" s="2539"/>
      <c r="BC47" s="2539"/>
      <c r="BD47" s="2539"/>
      <c r="BE47" s="2539">
        <f t="shared" si="1"/>
        <v>34</v>
      </c>
      <c r="BF47" s="2539"/>
      <c r="BG47" s="2539"/>
      <c r="BH47" s="2539"/>
      <c r="BK47" s="2524">
        <f t="shared" si="2"/>
        <v>34</v>
      </c>
    </row>
    <row r="48" spans="2:65" ht="34.950000000000003" hidden="1" customHeight="1">
      <c r="D48" s="2541">
        <v>42</v>
      </c>
      <c r="E48" s="2539"/>
      <c r="F48" s="2544" t="s">
        <v>5379</v>
      </c>
      <c r="G48" s="2541" t="s">
        <v>5380</v>
      </c>
      <c r="H48" s="2539">
        <v>18</v>
      </c>
      <c r="I48" s="2542"/>
      <c r="J48" s="2542"/>
      <c r="K48" s="2542"/>
      <c r="L48" s="2542"/>
      <c r="M48" s="2542"/>
      <c r="N48" s="2542"/>
      <c r="O48" s="2542"/>
      <c r="P48" s="2542"/>
      <c r="Q48" s="2542"/>
      <c r="R48" s="2542"/>
      <c r="S48" s="2542"/>
      <c r="T48" s="2542"/>
      <c r="U48" s="2542"/>
      <c r="V48" s="2542"/>
      <c r="W48" s="2542"/>
      <c r="X48" s="2542"/>
      <c r="Y48" s="2542"/>
      <c r="Z48" s="2542"/>
      <c r="AA48" s="2542"/>
      <c r="AB48" s="2542"/>
      <c r="AC48" s="2542"/>
      <c r="AD48" s="2542"/>
      <c r="AE48" s="2542"/>
      <c r="AF48" s="2542"/>
      <c r="AG48" s="2542"/>
      <c r="AH48" s="2542"/>
      <c r="AI48" s="2542"/>
      <c r="AJ48" s="2542"/>
      <c r="AK48" s="2542"/>
      <c r="AL48" s="2542"/>
      <c r="AM48" s="2542"/>
      <c r="AN48" s="2542"/>
      <c r="AO48" s="2542"/>
      <c r="AP48" s="2542"/>
      <c r="AQ48" s="2542"/>
      <c r="AR48" s="2542"/>
      <c r="AS48" s="2542"/>
      <c r="AT48" s="2542"/>
      <c r="AU48" s="2542"/>
      <c r="AV48" s="2542"/>
      <c r="AW48" s="2542"/>
      <c r="AX48" s="2542"/>
      <c r="AY48" s="2542"/>
      <c r="AZ48" s="2542"/>
      <c r="BA48" s="2542"/>
      <c r="BB48" s="2539"/>
      <c r="BC48" s="2539"/>
      <c r="BD48" s="2539"/>
      <c r="BE48" s="2539">
        <f t="shared" si="1"/>
        <v>18</v>
      </c>
      <c r="BF48" s="2539"/>
      <c r="BG48" s="2539"/>
      <c r="BH48" s="2539"/>
      <c r="BK48" s="2524">
        <f t="shared" si="2"/>
        <v>18</v>
      </c>
    </row>
    <row r="49" spans="4:63" ht="34.950000000000003" hidden="1" customHeight="1">
      <c r="D49" s="2541">
        <v>43</v>
      </c>
      <c r="E49" s="2539"/>
      <c r="F49" s="2544" t="s">
        <v>5381</v>
      </c>
      <c r="G49" s="2541" t="s">
        <v>5382</v>
      </c>
      <c r="H49" s="2539">
        <v>1</v>
      </c>
      <c r="I49" s="2542"/>
      <c r="J49" s="2542"/>
      <c r="K49" s="2542"/>
      <c r="L49" s="2542"/>
      <c r="M49" s="2542"/>
      <c r="N49" s="2542"/>
      <c r="O49" s="2542"/>
      <c r="P49" s="2542"/>
      <c r="Q49" s="2542"/>
      <c r="R49" s="2542"/>
      <c r="S49" s="2542"/>
      <c r="T49" s="2542"/>
      <c r="U49" s="2542"/>
      <c r="V49" s="2542"/>
      <c r="W49" s="2542"/>
      <c r="X49" s="2542"/>
      <c r="Y49" s="2542"/>
      <c r="Z49" s="2542"/>
      <c r="AA49" s="2542"/>
      <c r="AB49" s="2542"/>
      <c r="AC49" s="2542"/>
      <c r="AD49" s="2542"/>
      <c r="AE49" s="2542"/>
      <c r="AF49" s="2542"/>
      <c r="AG49" s="2542"/>
      <c r="AH49" s="2542"/>
      <c r="AI49" s="2542"/>
      <c r="AJ49" s="2542"/>
      <c r="AK49" s="2542"/>
      <c r="AL49" s="2542"/>
      <c r="AM49" s="2542"/>
      <c r="AN49" s="2542"/>
      <c r="AO49" s="2542"/>
      <c r="AP49" s="2542"/>
      <c r="AQ49" s="2542"/>
      <c r="AR49" s="2542"/>
      <c r="AS49" s="2542"/>
      <c r="AT49" s="2542"/>
      <c r="AU49" s="2542"/>
      <c r="AV49" s="2542"/>
      <c r="AW49" s="2542"/>
      <c r="AX49" s="2542"/>
      <c r="AY49" s="2542"/>
      <c r="AZ49" s="2542"/>
      <c r="BA49" s="2542"/>
      <c r="BB49" s="2539"/>
      <c r="BC49" s="2539"/>
      <c r="BD49" s="2539"/>
      <c r="BE49" s="2539">
        <f t="shared" si="1"/>
        <v>1</v>
      </c>
      <c r="BF49" s="2539"/>
      <c r="BG49" s="2539"/>
      <c r="BH49" s="2539"/>
      <c r="BK49" s="2524">
        <f t="shared" si="2"/>
        <v>1</v>
      </c>
    </row>
  </sheetData>
  <autoFilter ref="A5:BM49" xr:uid="{00000000-0009-0000-0000-000016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filterColumn colId="64">
      <customFilters>
        <customFilter operator="notEqual" val=" "/>
      </customFilters>
    </filterColumn>
  </autoFilter>
  <mergeCells count="4">
    <mergeCell ref="Y5:AA5"/>
    <mergeCell ref="AB5:AD5"/>
    <mergeCell ref="AW5:AZ5"/>
    <mergeCell ref="BA5:BD5"/>
  </mergeCells>
  <conditionalFormatting sqref="F1:F1048576">
    <cfRule type="duplicateValues" dxfId="41" priority="1"/>
  </conditionalFormatting>
  <pageMargins left="0.74803149606299202" right="0" top="0.65" bottom="0.25" header="0.27559055118110198" footer="0.15748031496063"/>
  <pageSetup paperSize="9" orientation="landscape"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ht="33.6">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A000000}"/>
  <conditionalFormatting sqref="B1:B1048576">
    <cfRule type="duplicateValues" dxfId="40"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5171</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39" priority="6"/>
  </conditionalFormatting>
  <conditionalFormatting sqref="B6:B8">
    <cfRule type="duplicateValues" dxfId="38" priority="5"/>
  </conditionalFormatting>
  <conditionalFormatting sqref="B9">
    <cfRule type="duplicateValues" dxfId="37" priority="4"/>
  </conditionalFormatting>
  <conditionalFormatting sqref="B10">
    <cfRule type="duplicateValues" dxfId="36" priority="3"/>
  </conditionalFormatting>
  <conditionalFormatting sqref="B68 B70:B72">
    <cfRule type="duplicateValues" dxfId="35" priority="2"/>
  </conditionalFormatting>
  <conditionalFormatting sqref="B30:B31">
    <cfRule type="duplicateValues" dxfId="34"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800" t="s">
        <v>1714</v>
      </c>
      <c r="D3" s="1470" t="s">
        <v>4510</v>
      </c>
      <c r="E3" s="2801" t="s">
        <v>4235</v>
      </c>
      <c r="F3" s="2802" t="s">
        <v>4512</v>
      </c>
      <c r="G3" s="2802"/>
      <c r="H3" s="2803" t="s">
        <v>4201</v>
      </c>
      <c r="I3" s="1461" t="s">
        <v>512</v>
      </c>
    </row>
    <row r="4" spans="1:11">
      <c r="C4" s="2800"/>
      <c r="D4" s="1471" t="s">
        <v>4511</v>
      </c>
      <c r="E4" s="2801"/>
      <c r="F4" s="1469" t="s">
        <v>4236</v>
      </c>
      <c r="G4" s="1469" t="s">
        <v>4202</v>
      </c>
      <c r="H4" s="2804"/>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50.4">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5171</v>
      </c>
      <c r="G1" s="1748" t="s">
        <v>4202</v>
      </c>
      <c r="H1" s="1747" t="s">
        <v>4201</v>
      </c>
      <c r="I1" s="1451" t="s">
        <v>4599</v>
      </c>
    </row>
    <row r="2" spans="2:10" ht="25.95" customHeight="1">
      <c r="B2" s="1749">
        <f>'NT-VT'!A10</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'NT-VT'!A11</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'NT-VT'!A12</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'NT-VT'!A13</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'NT-VT'!A14</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'NT-VT'!A15</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'NT-VT'!A16</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'NT-VT'!A17</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'NT-VT'!A19</f>
        <v>10</v>
      </c>
      <c r="C11" s="1752">
        <f>SUM($I$2:I11)</f>
        <v>6</v>
      </c>
      <c r="D11" s="1745"/>
      <c r="E11" s="1750"/>
      <c r="F11" s="1750"/>
      <c r="G11" s="1750"/>
      <c r="H11" s="1745"/>
      <c r="I11" s="1451">
        <f t="shared" si="0"/>
        <v>0</v>
      </c>
    </row>
    <row r="12" spans="2:10" hidden="1">
      <c r="B12" s="1749">
        <f>'NT-VT'!A20</f>
        <v>11</v>
      </c>
      <c r="C12" s="1752">
        <f>SUM($I$2:I12)</f>
        <v>6</v>
      </c>
      <c r="D12" s="1745"/>
      <c r="E12" s="1750"/>
      <c r="F12" s="1750"/>
      <c r="G12" s="1750"/>
      <c r="H12" s="1745"/>
      <c r="I12" s="1451">
        <f t="shared" si="0"/>
        <v>0</v>
      </c>
    </row>
    <row r="13" spans="2:10" hidden="1">
      <c r="B13" s="1749">
        <f>'NT-VT'!A21</f>
        <v>12</v>
      </c>
      <c r="C13" s="1752">
        <f>SUM($I$2:I13)</f>
        <v>6</v>
      </c>
      <c r="D13" s="1745"/>
      <c r="E13" s="1750"/>
      <c r="F13" s="1750"/>
      <c r="G13" s="1750"/>
      <c r="H13" s="1745"/>
      <c r="I13" s="1451">
        <f t="shared" si="0"/>
        <v>0</v>
      </c>
      <c r="J13" s="1451"/>
    </row>
    <row r="14" spans="2:10">
      <c r="B14" s="1749">
        <f>'NT-VT'!A22</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'NT-VT'!A23</f>
        <v>14</v>
      </c>
      <c r="C15" s="1752">
        <f>SUM($I$2:I15)</f>
        <v>7</v>
      </c>
      <c r="D15" s="1745" t="e">
        <f>VLOOKUP(B15,DG!A:D,3,0)</f>
        <v>#N/A</v>
      </c>
      <c r="E15" s="1750" t="e">
        <f>VLOOKUP(B15,DG!A:D,4,0)</f>
        <v>#N/A</v>
      </c>
      <c r="F15" s="1750">
        <f>SUMIF('NT-VT'!A:A,'8TB'!B15,'NT-VT'!E:E)</f>
        <v>68</v>
      </c>
      <c r="G15" s="1750" t="e">
        <f>VLOOKUP(B15,Solieu!G:L,6,0)</f>
        <v>#N/A</v>
      </c>
      <c r="H15" s="1745"/>
    </row>
    <row r="16" spans="2:10" hidden="1">
      <c r="B16" s="1749">
        <f>'NT-VT'!A24</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805" t="str">
        <f>"- Tiếp địa TBA tại vị trí trụ số:"&amp;F4&amp;"."</f>
        <v>- Tiếp địa TBA tại vị trí trụ số:015/002.</v>
      </c>
      <c r="E4" s="2805"/>
      <c r="F4" s="1452" t="s">
        <v>4597</v>
      </c>
    </row>
    <row r="5" spans="2:11">
      <c r="D5" s="2805" t="str">
        <f>"- Tiếp địa lặp lại đường dây trung thế tại vị trí trụ số: "&amp;F5&amp;"."</f>
        <v>- Tiếp địa lặp lại đường dây trung thế tại vị trí trụ số: 015.</v>
      </c>
      <c r="E5" s="2805"/>
      <c r="F5" s="1743" t="s">
        <v>4591</v>
      </c>
    </row>
    <row r="6" spans="2:11">
      <c r="D6" s="2805" t="str">
        <f>"- Tiếp địa lặp lại đường dây trung thế tại vị trí trụ số: "&amp;F6&amp;"."</f>
        <v>- Tiếp địa lặp lại đường dây trung thế tại vị trí trụ số: .</v>
      </c>
      <c r="E6" s="2805"/>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806" t="s">
        <v>4231</v>
      </c>
      <c r="D6" s="2806"/>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'NT-VT'!A28</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'NT-VT'!A29</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'NT-VT'!A30</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'NT-VT'!A31</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'NT-VT'!A32</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'NT-VT'!A33</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'NT-VT'!A34</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'NT-VT'!A35</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'NT-VT'!A36</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'NT-VT'!A37</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'NT-VT'!A38</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'NT-VT'!A39</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'NT-VT'!A40</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'NT-VT'!A41</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'NT-VT'!A42</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'NT-VT'!A43</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'NT-VT'!A44</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'NT-VT'!A45</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'NT-VT'!A46</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'NT-VT'!A47</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'NT-VT'!A48</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'NT-VT'!A49</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'NT-VT'!A50</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'NT-VT'!A51</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'NT-VT'!A52</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'NT-VT'!A53</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'NT-VT'!A54</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'NT-VT'!A55</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'NT-VT'!A56</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'NT-VT'!A57</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'NT-VT'!A58</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'NT-VT'!A59</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'NT-VT'!A60</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'NT-VT'!A61</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'NT-VT'!A62</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'NT-VT'!A63</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'NT-VT'!A64</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'NT-VT'!A65</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'NT-VT'!A66</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'NT-VT'!A67</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'NT-VT'!A68</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'NT-VT'!A69</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'NT-VT'!A70</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'NT-VT'!A71</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'NT-VT'!A72</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'NT-VT'!A73</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'NT-VT'!A74</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'NT-VT'!A75</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'NT-VT'!A76</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'NT-VT'!A77</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'NT-VT'!A78</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'NT-VT'!A79</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'NT-VT'!A80</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'NT-VT'!A81</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'NT-VT'!A82</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'NT-VT'!A83</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'NT-VT'!A84</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'NT-VT'!A85</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'NT-VT'!A86</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'NT-VT'!A87</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'NT-VT'!A88</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'NT-VT'!A89</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'NT-VT'!A90</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'NT-VT'!A91</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'NT-VT'!A92</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'NT-VT'!A94</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'NT-VT'!A95</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'NT-VT'!A96</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'NT-VT'!A97</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'NT-VT'!A98</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'NT-VT'!A99</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'NT-VT'!A100</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'NT-VT'!A101</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'NT-VT'!A102</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'NT-VT'!A103</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'NT-VT'!A104</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'NT-VT'!A105</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'NT-VT'!A106</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'NT-VT'!A107</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'NT-VT'!A108</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'NT-VT'!A109</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'NT-VT'!A110</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'NT-VT'!A112</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'NT-VT'!A113</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'NT-VT'!A114</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'NT-VT'!A115</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'NT-VT'!A116</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'NT-VT'!A117</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'NT-VT'!A118</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'NT-VT'!A119</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'NT-VT'!A120</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'NT-VT'!A121</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'NT-VT'!A122</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'NT-VT'!A123</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'NT-VT'!A124</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'NT-VT'!A125</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'NT-VT'!A126</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'NT-VT'!A127</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'NT-VT'!A128</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'NT-VT'!A129</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'NT-VT'!A130</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'NT-VT'!A131</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'NT-VT'!A132</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'NT-VT'!A133</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'NT-VT'!A134</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'NT-VT'!A135</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'NT-VT'!A136</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'NT-VT'!A137</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'NT-VT'!A138</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'NT-VT'!A139</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'NT-VT'!A140</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'NT-VT'!A141</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'NT-VT'!A142</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3" priority="13"/>
  </conditionalFormatting>
  <conditionalFormatting sqref="G44">
    <cfRule type="duplicateValues" dxfId="32" priority="12"/>
  </conditionalFormatting>
  <conditionalFormatting sqref="G47">
    <cfRule type="duplicateValues" dxfId="31" priority="11"/>
  </conditionalFormatting>
  <conditionalFormatting sqref="G52">
    <cfRule type="duplicateValues" dxfId="30" priority="10"/>
  </conditionalFormatting>
  <conditionalFormatting sqref="G53:G55">
    <cfRule type="duplicateValues" dxfId="29" priority="9"/>
  </conditionalFormatting>
  <conditionalFormatting sqref="G56:G57">
    <cfRule type="duplicateValues" dxfId="28" priority="8"/>
  </conditionalFormatting>
  <conditionalFormatting sqref="G43">
    <cfRule type="duplicateValues" dxfId="27" priority="7"/>
  </conditionalFormatting>
  <conditionalFormatting sqref="G203:G1048576 G149:G193 G1:G145">
    <cfRule type="duplicateValues" dxfId="26" priority="6"/>
  </conditionalFormatting>
  <conditionalFormatting sqref="Q23 Q25:Q30 Q33:Q1048576 Q1:Q21">
    <cfRule type="duplicateValues" dxfId="25" priority="5"/>
  </conditionalFormatting>
  <conditionalFormatting sqref="Q22">
    <cfRule type="duplicateValues" dxfId="24" priority="4"/>
  </conditionalFormatting>
  <conditionalFormatting sqref="Q24">
    <cfRule type="duplicateValues" dxfId="23" priority="3"/>
  </conditionalFormatting>
  <conditionalFormatting sqref="Q31">
    <cfRule type="duplicateValues" dxfId="22" priority="2"/>
  </conditionalFormatting>
  <conditionalFormatting sqref="Q32">
    <cfRule type="duplicateValues" dxfId="21"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00"/>
  </sheetPr>
  <dimension ref="A1:BM51"/>
  <sheetViews>
    <sheetView topLeftCell="A29" zoomScaleNormal="100" workbookViewId="0">
      <selection activeCell="BK8" sqref="BK8"/>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6.81640625" style="2466" customWidth="1" collapsed="1"/>
    <col min="58" max="59" width="7" style="2466" hidden="1" customWidth="1" outlineLevel="1"/>
    <col min="60" max="60" width="12.1796875" style="2466" customWidth="1" collapsed="1"/>
    <col min="61" max="63" width="7.453125" style="2466"/>
    <col min="64" max="64" width="14.6328125" style="2466" customWidth="1"/>
    <col min="65" max="65" width="10.453125" style="2470" customWidth="1"/>
    <col min="66" max="16384" width="7.453125" style="2466"/>
  </cols>
  <sheetData>
    <row r="1" spans="1:65" ht="30" customHeight="1">
      <c r="D1" s="2467" t="s">
        <v>5319</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5315</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5316</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5238</v>
      </c>
      <c r="F5" s="2326" t="s">
        <v>5321</v>
      </c>
      <c r="G5" s="2326" t="s">
        <v>2604</v>
      </c>
      <c r="H5" s="2326" t="s">
        <v>5239</v>
      </c>
      <c r="I5" s="2478" t="s">
        <v>5240</v>
      </c>
      <c r="J5" s="2478" t="s">
        <v>5241</v>
      </c>
      <c r="K5" s="2478" t="s">
        <v>5242</v>
      </c>
      <c r="L5" s="2478"/>
      <c r="M5" s="2478"/>
      <c r="N5" s="2478"/>
      <c r="O5" s="2478" t="s">
        <v>5243</v>
      </c>
      <c r="P5" s="2478"/>
      <c r="Q5" s="2478"/>
      <c r="R5" s="2478"/>
      <c r="S5" s="2478"/>
      <c r="T5" s="2478"/>
      <c r="U5" s="2478"/>
      <c r="V5" s="2478"/>
      <c r="W5" s="2478"/>
      <c r="X5" s="2478"/>
      <c r="Y5" s="2807" t="s">
        <v>5244</v>
      </c>
      <c r="Z5" s="2807"/>
      <c r="AA5" s="2807"/>
      <c r="AB5" s="2807" t="s">
        <v>5245</v>
      </c>
      <c r="AC5" s="2807"/>
      <c r="AD5" s="2807"/>
      <c r="AE5" s="2478" t="s">
        <v>5246</v>
      </c>
      <c r="AF5" s="2478" t="s">
        <v>5247</v>
      </c>
      <c r="AG5" s="2479" t="s">
        <v>5248</v>
      </c>
      <c r="AH5" s="2479" t="s">
        <v>5249</v>
      </c>
      <c r="AI5" s="2479" t="s">
        <v>5250</v>
      </c>
      <c r="AJ5" s="2479" t="s">
        <v>5251</v>
      </c>
      <c r="AK5" s="2479" t="s">
        <v>5252</v>
      </c>
      <c r="AL5" s="2479" t="s">
        <v>5253</v>
      </c>
      <c r="AM5" s="2479" t="s">
        <v>5254</v>
      </c>
      <c r="AN5" s="2479" t="s">
        <v>5255</v>
      </c>
      <c r="AO5" s="2479" t="s">
        <v>5256</v>
      </c>
      <c r="AP5" s="2479" t="s">
        <v>5257</v>
      </c>
      <c r="AQ5" s="2479" t="s">
        <v>5258</v>
      </c>
      <c r="AR5" s="2479" t="s">
        <v>5259</v>
      </c>
      <c r="AS5" s="2479" t="s">
        <v>5260</v>
      </c>
      <c r="AT5" s="2478" t="s">
        <v>5261</v>
      </c>
      <c r="AU5" s="2480" t="s">
        <v>5262</v>
      </c>
      <c r="AV5" s="2480" t="s">
        <v>5263</v>
      </c>
      <c r="AW5" s="2808" t="s">
        <v>5264</v>
      </c>
      <c r="AX5" s="2808"/>
      <c r="AY5" s="2808"/>
      <c r="AZ5" s="2808"/>
      <c r="BA5" s="2808" t="s">
        <v>5265</v>
      </c>
      <c r="BB5" s="2808"/>
      <c r="BC5" s="2808"/>
      <c r="BD5" s="2808"/>
      <c r="BE5" s="2326" t="s">
        <v>4311</v>
      </c>
      <c r="BF5" s="2326" t="s">
        <v>4499</v>
      </c>
      <c r="BG5" s="2326" t="s">
        <v>4500</v>
      </c>
      <c r="BH5" s="2326" t="s">
        <v>2610</v>
      </c>
      <c r="BI5" s="2476" t="s">
        <v>5320</v>
      </c>
      <c r="BJ5" s="2476" t="s">
        <v>4519</v>
      </c>
      <c r="BK5" s="2476" t="s">
        <v>5266</v>
      </c>
      <c r="BL5" s="2476" t="s">
        <v>5267</v>
      </c>
      <c r="BM5" s="2481" t="s">
        <v>5268</v>
      </c>
    </row>
    <row r="6" spans="1:65" ht="31.95" customHeight="1">
      <c r="C6" s="2476" t="s">
        <v>512</v>
      </c>
      <c r="D6" s="2326" t="s">
        <v>5269</v>
      </c>
      <c r="E6" s="2326" t="s">
        <v>501</v>
      </c>
      <c r="F6" s="2482" t="s">
        <v>5270</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5" customHeight="1">
      <c r="D7" s="2486"/>
      <c r="E7" s="2326"/>
      <c r="F7" s="2487" t="s">
        <v>5271</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5" customHeight="1">
      <c r="D8" s="2486">
        <v>1</v>
      </c>
      <c r="E8" s="2486" t="s">
        <v>5272</v>
      </c>
      <c r="F8" s="2485" t="s">
        <v>5273</v>
      </c>
      <c r="G8" s="2486" t="s">
        <v>5274</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5" customHeight="1">
      <c r="D9" s="2486"/>
      <c r="E9" s="2486"/>
      <c r="F9" s="2488" t="s">
        <v>5275</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5" customHeight="1">
      <c r="C10" s="2466">
        <v>5</v>
      </c>
      <c r="D10" s="2486">
        <v>2</v>
      </c>
      <c r="E10" s="2486">
        <v>2</v>
      </c>
      <c r="F10" s="2485" t="s">
        <v>5276</v>
      </c>
      <c r="G10" s="2486" t="s">
        <v>5277</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5" customHeight="1">
      <c r="C11" s="2466">
        <v>1</v>
      </c>
      <c r="D11" s="2486">
        <v>3</v>
      </c>
      <c r="E11" s="2486">
        <v>3</v>
      </c>
      <c r="F11" s="2485" t="s">
        <v>5278</v>
      </c>
      <c r="G11" s="2486" t="s">
        <v>5277</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5279</v>
      </c>
      <c r="BM11" s="2470">
        <v>43915</v>
      </c>
    </row>
    <row r="12" spans="1:65" ht="31.95" customHeight="1">
      <c r="D12" s="2486">
        <v>4</v>
      </c>
      <c r="E12" s="2486" t="s">
        <v>5280</v>
      </c>
      <c r="F12" s="2489" t="s">
        <v>5281</v>
      </c>
      <c r="G12" s="2483" t="s">
        <v>5282</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5280</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5" customHeight="1">
      <c r="D13" s="2486"/>
      <c r="E13" s="2486"/>
      <c r="F13" s="2488" t="s">
        <v>5283</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5" customHeight="1">
      <c r="C14" s="2466">
        <v>6</v>
      </c>
      <c r="D14" s="2486">
        <v>5</v>
      </c>
      <c r="E14" s="2486">
        <v>1</v>
      </c>
      <c r="F14" s="2489" t="s">
        <v>5284</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5" customHeight="1">
      <c r="C15" s="2466">
        <v>7</v>
      </c>
      <c r="D15" s="2486">
        <v>6</v>
      </c>
      <c r="E15" s="2486">
        <v>2</v>
      </c>
      <c r="F15" s="2489" t="s">
        <v>5285</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5" customHeight="1">
      <c r="C16" s="2466">
        <v>8</v>
      </c>
      <c r="D16" s="2486">
        <v>7</v>
      </c>
      <c r="E16" s="2486">
        <v>3</v>
      </c>
      <c r="F16" s="2489" t="s">
        <v>5286</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5" customHeight="1">
      <c r="C17" s="2466">
        <v>9</v>
      </c>
      <c r="D17" s="2486">
        <v>8</v>
      </c>
      <c r="E17" s="2486">
        <v>4</v>
      </c>
      <c r="F17" s="2489" t="s">
        <v>5287</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5" customHeight="1">
      <c r="C18" s="2466">
        <v>10</v>
      </c>
      <c r="D18" s="2486">
        <v>10</v>
      </c>
      <c r="E18" s="2486">
        <v>6</v>
      </c>
      <c r="F18" s="2489" t="s">
        <v>5288</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5" customHeight="1">
      <c r="D19" s="2486">
        <v>11</v>
      </c>
      <c r="E19" s="2486" t="s">
        <v>5289</v>
      </c>
      <c r="F19" s="2484" t="s">
        <v>5290</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5" customHeight="1">
      <c r="D20" s="2326" t="s">
        <v>941</v>
      </c>
      <c r="E20" s="2326" t="s">
        <v>1903</v>
      </c>
      <c r="F20" s="2490" t="s">
        <v>5291</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5" customHeight="1">
      <c r="D21" s="2492">
        <f>COUNTIF($BI$5:BI21,BI21)</f>
        <v>1</v>
      </c>
      <c r="E21" s="2492">
        <v>1</v>
      </c>
      <c r="F21" s="2493" t="s">
        <v>5292</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5" customHeight="1">
      <c r="C22" s="2491">
        <v>11</v>
      </c>
      <c r="D22" s="2492">
        <f>COUNTIF($BI$5:BI22,BI22)</f>
        <v>2</v>
      </c>
      <c r="E22" s="2492"/>
      <c r="F22" s="2493" t="s">
        <v>5293</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5" customHeight="1">
      <c r="C23" s="2491">
        <v>2</v>
      </c>
      <c r="D23" s="2492">
        <f>COUNTIF($BI$5:BI23,BI23)</f>
        <v>3</v>
      </c>
      <c r="E23" s="2492">
        <v>2</v>
      </c>
      <c r="F23" s="2493" t="s">
        <v>5294</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5295</v>
      </c>
      <c r="BM23" s="2470">
        <v>43915</v>
      </c>
    </row>
    <row r="24" spans="3:65" s="2491" customFormat="1" ht="31.95" customHeight="1">
      <c r="C24" s="2491">
        <v>12</v>
      </c>
      <c r="D24" s="2492">
        <f>COUNTIF($BI$5:BI24,BI24)</f>
        <v>4</v>
      </c>
      <c r="E24" s="2492">
        <v>3</v>
      </c>
      <c r="F24" s="2493" t="s">
        <v>5296</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5" customHeight="1">
      <c r="C25" s="2491">
        <v>3</v>
      </c>
      <c r="D25" s="2492">
        <f>COUNTIF($BI$5:BI25,BI25)</f>
        <v>5</v>
      </c>
      <c r="E25" s="2492"/>
      <c r="F25" s="2493" t="s">
        <v>5297</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5298</v>
      </c>
      <c r="BM25" s="2470">
        <v>43915</v>
      </c>
    </row>
    <row r="26" spans="3:65" ht="31.95" customHeight="1">
      <c r="C26" s="2466">
        <v>13</v>
      </c>
      <c r="D26" s="2492">
        <f>COUNTIF($BI$5:BI26,BI26)</f>
        <v>6</v>
      </c>
      <c r="E26" s="2486"/>
      <c r="F26" s="2485" t="s">
        <v>5299</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5" customHeight="1">
      <c r="C27" s="2466">
        <v>14</v>
      </c>
      <c r="D27" s="2492">
        <f>COUNTIF($BI$5:BI27,BI27)</f>
        <v>7</v>
      </c>
      <c r="E27" s="2486"/>
      <c r="F27" s="2485" t="s">
        <v>5300</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5" customHeight="1">
      <c r="C28" s="2466">
        <v>15</v>
      </c>
      <c r="D28" s="2492">
        <f>COUNTIF($BI$5:BI28,BI28)</f>
        <v>8</v>
      </c>
      <c r="E28" s="2486">
        <v>3</v>
      </c>
      <c r="F28" s="2484" t="s">
        <v>5301</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5" customHeight="1">
      <c r="C29" s="2466">
        <v>16</v>
      </c>
      <c r="D29" s="2492">
        <f>COUNTIF($BI$5:BI29,BI29)</f>
        <v>9</v>
      </c>
      <c r="E29" s="2486"/>
      <c r="F29" s="2484" t="s">
        <v>5302</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5" customHeight="1">
      <c r="D30" s="2492">
        <f>COUNTIF($BI$5:BI30,BI30)</f>
        <v>10</v>
      </c>
      <c r="E30" s="2486"/>
      <c r="F30" s="2484" t="s">
        <v>5303</v>
      </c>
      <c r="G30" s="2486" t="s">
        <v>5304</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5" customHeight="1">
      <c r="C31" s="2466">
        <v>17</v>
      </c>
      <c r="D31" s="2492">
        <f>COUNTIF($BI$5:BI31,BI31)</f>
        <v>11</v>
      </c>
      <c r="E31" s="2486"/>
      <c r="F31" s="2484" t="s">
        <v>5305</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5" customHeight="1">
      <c r="D32" s="2495" t="s">
        <v>1620</v>
      </c>
      <c r="E32" s="2490" t="s">
        <v>5306</v>
      </c>
      <c r="F32" s="2490" t="s">
        <v>5306</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5" customHeight="1">
      <c r="C33" s="2466">
        <v>18</v>
      </c>
      <c r="D33" s="2492">
        <f>COUNTIF($BI$5:BI33,BI33)</f>
        <v>1</v>
      </c>
      <c r="E33" s="2497" t="s">
        <v>5307</v>
      </c>
      <c r="F33" s="2498" t="s">
        <v>5307</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5" customHeight="1">
      <c r="C34" s="2466">
        <v>19</v>
      </c>
      <c r="D34" s="2492">
        <f>COUNTIF($BI$5:BI34,BI34)</f>
        <v>2</v>
      </c>
      <c r="E34" s="2497" t="s">
        <v>5308</v>
      </c>
      <c r="F34" s="2498" t="s">
        <v>5308</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5" customHeight="1">
      <c r="C35" s="2466">
        <v>20</v>
      </c>
      <c r="D35" s="2492">
        <f>COUNTIF($BI$5:BI35,BI35)</f>
        <v>3</v>
      </c>
      <c r="E35" s="2497" t="s">
        <v>5309</v>
      </c>
      <c r="F35" s="2498" t="s">
        <v>5310</v>
      </c>
      <c r="G35" s="2499" t="s">
        <v>5311</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5" customHeight="1">
      <c r="D36" s="2492">
        <f>COUNTIF($BI$5:BI36,BI36)</f>
        <v>4</v>
      </c>
      <c r="E36" s="2497" t="s">
        <v>5312</v>
      </c>
      <c r="F36" s="2498" t="s">
        <v>5312</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809"/>
      <c r="E45" s="2809"/>
      <c r="F45" s="2809"/>
      <c r="G45" s="2809"/>
      <c r="H45" s="2809"/>
      <c r="I45" s="2809"/>
      <c r="J45" s="2809"/>
      <c r="K45" s="2809"/>
      <c r="L45" s="2809"/>
      <c r="M45" s="2809"/>
      <c r="N45" s="2809"/>
      <c r="O45" s="2809"/>
      <c r="P45" s="2809"/>
      <c r="Q45" s="2809"/>
      <c r="R45" s="2809"/>
      <c r="S45" s="2809"/>
      <c r="T45" s="2809"/>
      <c r="U45" s="2809"/>
      <c r="V45" s="2809"/>
      <c r="W45" s="2809"/>
      <c r="X45" s="2809"/>
      <c r="Y45" s="2809"/>
      <c r="Z45" s="2809"/>
      <c r="AA45" s="2809"/>
      <c r="AB45" s="2809"/>
      <c r="AC45" s="2809"/>
      <c r="AD45" s="2809"/>
      <c r="AE45" s="2809"/>
      <c r="AF45" s="2809"/>
      <c r="AG45" s="2809"/>
      <c r="AH45" s="2809"/>
      <c r="AI45" s="2809"/>
      <c r="AJ45" s="2809"/>
      <c r="AK45" s="2809"/>
      <c r="AL45" s="2809"/>
      <c r="AM45" s="2809"/>
      <c r="AN45" s="2809"/>
      <c r="AO45" s="2809"/>
      <c r="AP45" s="2809"/>
      <c r="AQ45" s="2809"/>
      <c r="AR45" s="2809"/>
      <c r="AS45" s="2809"/>
      <c r="AT45" s="2809"/>
    </row>
    <row r="46" spans="3:65">
      <c r="F46" s="2506"/>
    </row>
    <row r="47" spans="3:65">
      <c r="F47" s="2471"/>
    </row>
    <row r="48" spans="3:65">
      <c r="F48" s="2471"/>
    </row>
    <row r="49" spans="6:6">
      <c r="F49" s="2471"/>
    </row>
    <row r="50" spans="6:6">
      <c r="F50" s="2471"/>
    </row>
    <row r="51" spans="6:6">
      <c r="F51" s="2506"/>
    </row>
  </sheetData>
  <autoFilter ref="A5:BL36" xr:uid="{00000000-0009-0000-0000-000022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20"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E272"/>
  <sheetViews>
    <sheetView workbookViewId="0">
      <pane ySplit="2" topLeftCell="A15" activePane="bottomLeft" state="frozen"/>
      <selection activeCell="B1" sqref="B1"/>
      <selection pane="bottomLeft" activeCell="F23" sqref="F23:H23"/>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2"/>
      <c r="D2" s="2513"/>
      <c r="E2" s="2514" t="s">
        <v>1714</v>
      </c>
      <c r="F2" s="2511" t="s">
        <v>5326</v>
      </c>
      <c r="G2" s="2508" t="s">
        <v>2604</v>
      </c>
      <c r="H2" s="2509" t="s">
        <v>5239</v>
      </c>
      <c r="I2" s="2510" t="s">
        <v>4311</v>
      </c>
      <c r="J2" s="1972">
        <v>13</v>
      </c>
      <c r="K2" s="1973">
        <f>IF(J2&lt;2000,COUNTIF($B$2:B2,B2),0)</f>
        <v>1</v>
      </c>
      <c r="L2" s="2461"/>
      <c r="M2" s="1935"/>
      <c r="N2" s="812"/>
      <c r="O2" s="1935"/>
    </row>
    <row r="3" spans="1:15" ht="25.2" customHeight="1">
      <c r="A3" s="2170">
        <f>COUNTIF($K$1:K3,1)</f>
        <v>1</v>
      </c>
      <c r="B3" s="2281">
        <f t="shared" si="0"/>
        <v>0</v>
      </c>
      <c r="C3" s="1983"/>
      <c r="D3" s="1984"/>
      <c r="E3" s="1985">
        <v>5</v>
      </c>
      <c r="F3" s="2511" t="s">
        <v>5390</v>
      </c>
      <c r="G3" s="2074" t="s">
        <v>5335</v>
      </c>
      <c r="H3" s="2075">
        <v>73</v>
      </c>
      <c r="I3" s="2075">
        <v>73</v>
      </c>
      <c r="J3" s="1972">
        <v>13</v>
      </c>
      <c r="K3" s="1973">
        <f>IF(J3&lt;2000,COUNTIF($B$2:B3,B3),0)</f>
        <v>2</v>
      </c>
      <c r="L3" s="1430"/>
    </row>
    <row r="4" spans="1:15" s="1285" customFormat="1" ht="25.2" customHeight="1">
      <c r="A4" s="2170">
        <f>COUNTIF($K$1:K4,1)</f>
        <v>1</v>
      </c>
      <c r="B4" s="2281">
        <f t="shared" si="0"/>
        <v>0</v>
      </c>
      <c r="C4" s="1289"/>
      <c r="D4" s="1977"/>
      <c r="E4" s="1506">
        <v>6</v>
      </c>
      <c r="F4" s="1978" t="s">
        <v>5391</v>
      </c>
      <c r="G4" s="1987" t="s">
        <v>5337</v>
      </c>
      <c r="H4" s="1988">
        <v>73</v>
      </c>
      <c r="I4" s="1988">
        <v>73</v>
      </c>
      <c r="J4" s="1972">
        <v>13</v>
      </c>
      <c r="K4" s="1973">
        <f>IF(J4&lt;2000,COUNTIF($B$2:B4,B4),0)</f>
        <v>3</v>
      </c>
      <c r="L4" s="1430"/>
      <c r="M4" s="1510"/>
      <c r="O4" s="1510"/>
    </row>
    <row r="5" spans="1:15" s="1285" customFormat="1" ht="25.2" customHeight="1">
      <c r="A5" s="2170">
        <f>COUNTIF($K$1:K5,1)</f>
        <v>1</v>
      </c>
      <c r="B5" s="2281">
        <f t="shared" si="0"/>
        <v>0</v>
      </c>
      <c r="C5" s="1289"/>
      <c r="D5" s="1977"/>
      <c r="E5" s="2222">
        <v>10</v>
      </c>
      <c r="F5" s="2227" t="s">
        <v>5392</v>
      </c>
      <c r="G5" s="2232" t="s">
        <v>5342</v>
      </c>
      <c r="H5" s="2232">
        <v>136</v>
      </c>
      <c r="I5" s="2232">
        <v>136</v>
      </c>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v>11</v>
      </c>
      <c r="F6" s="2227" t="s">
        <v>5393</v>
      </c>
      <c r="G6" s="2232" t="s">
        <v>5344</v>
      </c>
      <c r="H6" s="2232">
        <v>34</v>
      </c>
      <c r="I6" s="2232">
        <v>34</v>
      </c>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v>17</v>
      </c>
      <c r="F7" s="1986" t="s">
        <v>5394</v>
      </c>
      <c r="G7" s="2076" t="s">
        <v>3027</v>
      </c>
      <c r="H7" s="2075">
        <v>7248</v>
      </c>
      <c r="I7" s="2075">
        <v>7248</v>
      </c>
      <c r="J7" s="1972">
        <v>50</v>
      </c>
      <c r="K7" s="1973">
        <f>IF(J7&lt;2000,COUNTIF($B$2:B7,B7),0)</f>
        <v>6</v>
      </c>
      <c r="L7" s="1430"/>
      <c r="M7" s="1510"/>
      <c r="O7" s="1510"/>
    </row>
    <row r="8" spans="1:15" s="1285" customFormat="1" ht="25.2" customHeight="1">
      <c r="A8" s="2170">
        <f>COUNTIF($K$1:K8,1)</f>
        <v>1</v>
      </c>
      <c r="B8" s="2281">
        <f t="shared" si="0"/>
        <v>0</v>
      </c>
      <c r="C8" s="1289"/>
      <c r="D8" s="1977"/>
      <c r="E8" s="1506">
        <v>18</v>
      </c>
      <c r="F8" s="1978" t="s">
        <v>5395</v>
      </c>
      <c r="G8" s="1987" t="s">
        <v>1829</v>
      </c>
      <c r="H8" s="1988">
        <v>1389.2</v>
      </c>
      <c r="I8" s="1988">
        <v>1389.2</v>
      </c>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v>20</v>
      </c>
      <c r="F9" s="1986" t="s">
        <v>5396</v>
      </c>
      <c r="G9" s="2074" t="s">
        <v>1829</v>
      </c>
      <c r="H9" s="2075">
        <v>408</v>
      </c>
      <c r="I9" s="2075">
        <v>408</v>
      </c>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v>24</v>
      </c>
      <c r="F10" s="1986" t="s">
        <v>5356</v>
      </c>
      <c r="G10" s="2074" t="s">
        <v>2566</v>
      </c>
      <c r="H10" s="2075">
        <v>204</v>
      </c>
      <c r="I10" s="2075">
        <v>204</v>
      </c>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v>25</v>
      </c>
      <c r="F11" s="2227" t="s">
        <v>5397</v>
      </c>
      <c r="G11" s="2232" t="s">
        <v>2566</v>
      </c>
      <c r="H11" s="2232">
        <v>34</v>
      </c>
      <c r="I11" s="2232">
        <v>34</v>
      </c>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v>26</v>
      </c>
      <c r="F12" s="1978" t="s">
        <v>5358</v>
      </c>
      <c r="G12" s="1987" t="s">
        <v>2566</v>
      </c>
      <c r="H12" s="1988">
        <v>34</v>
      </c>
      <c r="I12" s="1988">
        <v>34</v>
      </c>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v>27</v>
      </c>
      <c r="F13" s="1986" t="s">
        <v>5359</v>
      </c>
      <c r="G13" s="2074" t="s">
        <v>2566</v>
      </c>
      <c r="H13" s="2075">
        <v>68</v>
      </c>
      <c r="I13" s="2075">
        <v>68</v>
      </c>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v>28</v>
      </c>
      <c r="F14" s="1986" t="s">
        <v>5360</v>
      </c>
      <c r="G14" s="2074" t="s">
        <v>2566</v>
      </c>
      <c r="H14" s="2075">
        <v>34</v>
      </c>
      <c r="I14" s="2075">
        <v>34</v>
      </c>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v>31</v>
      </c>
      <c r="F15" s="1986" t="s">
        <v>5365</v>
      </c>
      <c r="G15" s="2074" t="s">
        <v>5366</v>
      </c>
      <c r="H15" s="2075">
        <v>34</v>
      </c>
      <c r="I15" s="2075">
        <v>34</v>
      </c>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v>32</v>
      </c>
      <c r="F16" s="1986" t="s">
        <v>5367</v>
      </c>
      <c r="G16" s="2074" t="s">
        <v>2566</v>
      </c>
      <c r="H16" s="2075">
        <v>34</v>
      </c>
      <c r="I16" s="2075">
        <v>34</v>
      </c>
      <c r="J16" s="1972">
        <f>IFERROR(VLOOKUP(B16,DG!A:F,6,0),3000)</f>
        <v>3000</v>
      </c>
      <c r="K16" s="1973">
        <f>IF(J16&lt;2000,COUNTIF($B$2:B16,B16),0)</f>
        <v>0</v>
      </c>
      <c r="L16" s="1430"/>
      <c r="M16" s="1510"/>
      <c r="O16" s="1510"/>
    </row>
    <row r="17" spans="1:57" s="1285" customFormat="1" ht="25.2" customHeight="1">
      <c r="A17" s="2170">
        <f>COUNTIF($K$1:K17,1)</f>
        <v>1</v>
      </c>
      <c r="B17" s="2281">
        <f t="shared" si="0"/>
        <v>0</v>
      </c>
      <c r="C17" s="1983"/>
      <c r="D17" s="1984"/>
      <c r="E17" s="1985">
        <v>33</v>
      </c>
      <c r="F17" s="1986" t="s">
        <v>5368</v>
      </c>
      <c r="G17" s="2074" t="s">
        <v>2566</v>
      </c>
      <c r="H17" s="2075">
        <v>34</v>
      </c>
      <c r="I17" s="2075">
        <v>34</v>
      </c>
      <c r="J17" s="1972">
        <f>IFERROR(VLOOKUP(B17,DG!A:F,6,0),3000)</f>
        <v>3000</v>
      </c>
      <c r="K17" s="1973">
        <f>IF(J17&lt;2000,COUNTIF($B$2:B17,B17),0)</f>
        <v>0</v>
      </c>
      <c r="L17" s="1430"/>
      <c r="M17" s="1510"/>
      <c r="O17" s="1510"/>
    </row>
    <row r="18" spans="1:57" s="1285" customFormat="1" ht="25.2" customHeight="1">
      <c r="A18" s="2170">
        <f>COUNTIF($K$1:K18,1)</f>
        <v>1</v>
      </c>
      <c r="B18" s="2281">
        <f t="shared" si="0"/>
        <v>0</v>
      </c>
      <c r="C18" s="2079"/>
      <c r="D18" s="2080"/>
      <c r="E18" s="1985">
        <v>34</v>
      </c>
      <c r="F18" s="1986" t="s">
        <v>5369</v>
      </c>
      <c r="G18" s="2074" t="s">
        <v>2448</v>
      </c>
      <c r="H18" s="2075">
        <v>34</v>
      </c>
      <c r="I18" s="2075">
        <v>34</v>
      </c>
      <c r="J18" s="1972">
        <f>IFERROR(VLOOKUP(B18,DG!A:F,6,0),3000)</f>
        <v>3000</v>
      </c>
      <c r="K18" s="1973">
        <f>IF(J18&lt;2000,COUNTIF($B$2:B18,B18),0)</f>
        <v>0</v>
      </c>
      <c r="L18" s="1430"/>
      <c r="M18" s="1510"/>
      <c r="O18" s="1510"/>
    </row>
    <row r="19" spans="1:57" s="1285" customFormat="1" ht="25.2" customHeight="1">
      <c r="A19" s="2170">
        <f>COUNTIF($K$1:K19,1)</f>
        <v>1</v>
      </c>
      <c r="B19" s="2281">
        <f t="shared" si="0"/>
        <v>0</v>
      </c>
      <c r="C19" s="1983"/>
      <c r="D19" s="1984"/>
      <c r="E19" s="1985">
        <v>35</v>
      </c>
      <c r="F19" s="1986" t="s">
        <v>5370</v>
      </c>
      <c r="G19" s="2074" t="s">
        <v>2256</v>
      </c>
      <c r="H19" s="2075">
        <v>298</v>
      </c>
      <c r="I19" s="2075">
        <v>298</v>
      </c>
      <c r="J19" s="1972">
        <f>IFERROR(VLOOKUP(B19,DG!A:F,6,0),3000)</f>
        <v>3000</v>
      </c>
      <c r="K19" s="1973">
        <f>IF(J19&lt;2000,COUNTIF($B$2:B19,B19),0)</f>
        <v>0</v>
      </c>
      <c r="L19" s="1430"/>
      <c r="M19" s="1510"/>
      <c r="O19" s="1510"/>
    </row>
    <row r="20" spans="1:57" s="1285" customFormat="1" ht="25.2" customHeight="1">
      <c r="A20" s="2170">
        <f>COUNTIF($K$1:K20,1)</f>
        <v>1</v>
      </c>
      <c r="B20" s="2281">
        <f t="shared" si="0"/>
        <v>0</v>
      </c>
      <c r="C20" s="1983"/>
      <c r="D20" s="1984"/>
      <c r="E20" s="1985">
        <v>36</v>
      </c>
      <c r="F20" s="1986" t="s">
        <v>5371</v>
      </c>
      <c r="G20" s="1987" t="s">
        <v>3468</v>
      </c>
      <c r="H20" s="1988">
        <v>102</v>
      </c>
      <c r="I20" s="1988">
        <v>102</v>
      </c>
      <c r="J20" s="1972">
        <f>IFERROR(VLOOKUP(B20,DG!A:F,6,0),3000)</f>
        <v>3000</v>
      </c>
      <c r="K20" s="1973">
        <f>IF(J20&lt;2000,COUNTIF($B$2:B20,B20),0)</f>
        <v>0</v>
      </c>
      <c r="L20" s="1430"/>
      <c r="M20" s="1510"/>
      <c r="O20" s="1510"/>
    </row>
    <row r="21" spans="1:57" s="1285" customFormat="1" ht="25.2" customHeight="1">
      <c r="A21" s="2170">
        <f>COUNTIF($K$1:K21,1)</f>
        <v>1</v>
      </c>
      <c r="B21" s="2281">
        <f t="shared" si="0"/>
        <v>0</v>
      </c>
      <c r="C21" s="1983"/>
      <c r="D21" s="1984"/>
      <c r="E21" s="1985">
        <v>38</v>
      </c>
      <c r="F21" s="1986" t="s">
        <v>5398</v>
      </c>
      <c r="G21" s="2074" t="s">
        <v>5335</v>
      </c>
      <c r="H21" s="2075">
        <v>1</v>
      </c>
      <c r="I21" s="2075">
        <v>1</v>
      </c>
      <c r="J21" s="1972">
        <f>IFERROR(VLOOKUP(B21,DG!A:F,6,0),3000)</f>
        <v>3000</v>
      </c>
      <c r="K21" s="1973">
        <f>IF(J21&lt;2000,COUNTIF($B$2:B21,B21),0)</f>
        <v>0</v>
      </c>
      <c r="L21" s="1430"/>
      <c r="M21" s="1510"/>
      <c r="O21" s="1510"/>
    </row>
    <row r="22" spans="1:57" s="1285" customFormat="1" ht="25.2" customHeight="1">
      <c r="A22" s="2170">
        <f>COUNTIF($K$1:K22,1)</f>
        <v>1</v>
      </c>
      <c r="B22" s="2281">
        <f t="shared" si="0"/>
        <v>0</v>
      </c>
      <c r="C22" s="1289"/>
      <c r="D22" s="1977"/>
      <c r="E22" s="1506"/>
      <c r="F22" s="1978" t="s">
        <v>5399</v>
      </c>
      <c r="G22" s="1987" t="s">
        <v>3468</v>
      </c>
      <c r="H22" s="1988">
        <v>2</v>
      </c>
      <c r="I22" s="1988">
        <v>2</v>
      </c>
      <c r="J22" s="1972">
        <f>IFERROR(VLOOKUP(B22,DG!A:F,6,0),3000)</f>
        <v>3000</v>
      </c>
      <c r="K22" s="1973">
        <f>IF(J22&lt;2000,COUNTIF($B$2:B22,B22),0)</f>
        <v>0</v>
      </c>
      <c r="L22" s="1430"/>
      <c r="M22" s="1510"/>
      <c r="O22" s="1510"/>
    </row>
    <row r="23" spans="1:57" s="1285" customFormat="1" ht="25.2" customHeight="1">
      <c r="A23" s="2170">
        <f>COUNTIF($K$1:K23,1)</f>
        <v>1</v>
      </c>
      <c r="B23" s="2281">
        <f t="shared" si="0"/>
        <v>0</v>
      </c>
      <c r="C23" s="1983"/>
      <c r="D23" s="1984"/>
      <c r="E23" s="1985"/>
      <c r="F23" s="1986" t="s">
        <v>5404</v>
      </c>
      <c r="G23" s="2074" t="s">
        <v>1829</v>
      </c>
      <c r="H23" s="2075">
        <v>1437.7</v>
      </c>
      <c r="I23" s="2075"/>
      <c r="J23" s="1972"/>
      <c r="K23" s="1973"/>
      <c r="L23" s="1430"/>
      <c r="M23" s="1510"/>
      <c r="O23" s="1510"/>
      <c r="BE23" s="1285">
        <v>1437.7</v>
      </c>
    </row>
    <row r="24" spans="1:57"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57"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57"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57"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57"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57"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57"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57"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57"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v>3</v>
      </c>
      <c r="F254" s="2228" t="s">
        <v>5278</v>
      </c>
      <c r="G254" s="2234" t="s">
        <v>5277</v>
      </c>
      <c r="H254" s="2238">
        <v>340</v>
      </c>
      <c r="I254" s="2238">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v>3</v>
      </c>
      <c r="F255" s="2228" t="s">
        <v>5294</v>
      </c>
      <c r="G255" s="2236" t="s">
        <v>1829</v>
      </c>
      <c r="H255" s="2239">
        <v>320</v>
      </c>
      <c r="I255" s="2237">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v>5</v>
      </c>
      <c r="F256" s="2228" t="s">
        <v>5297</v>
      </c>
      <c r="G256" s="2234" t="s">
        <v>1829</v>
      </c>
      <c r="H256" s="2238">
        <v>2000</v>
      </c>
      <c r="I256" s="2238">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v>2</v>
      </c>
      <c r="F257" s="2228" t="s">
        <v>5276</v>
      </c>
      <c r="G257" s="2234" t="s">
        <v>5277</v>
      </c>
      <c r="H257" s="2238">
        <v>340</v>
      </c>
      <c r="I257" s="2237">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v>5</v>
      </c>
      <c r="F258" s="2228" t="s">
        <v>5284</v>
      </c>
      <c r="G258" s="2234" t="s">
        <v>2286</v>
      </c>
      <c r="H258" s="2238">
        <v>17</v>
      </c>
      <c r="I258" s="2238">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v>6</v>
      </c>
      <c r="F259" s="2516" t="s">
        <v>5285</v>
      </c>
      <c r="G259" s="2519" t="s">
        <v>2566</v>
      </c>
      <c r="H259" s="2519">
        <v>17</v>
      </c>
      <c r="I259" s="2242">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v>7</v>
      </c>
      <c r="F260" s="2517" t="s">
        <v>5286</v>
      </c>
      <c r="G260" s="2520" t="s">
        <v>2566</v>
      </c>
      <c r="H260" s="2520">
        <v>17</v>
      </c>
      <c r="I260" s="2520">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v>8</v>
      </c>
      <c r="F261" s="2516" t="s">
        <v>5287</v>
      </c>
      <c r="G261" s="2519" t="s">
        <v>2448</v>
      </c>
      <c r="H261" s="2519">
        <v>17</v>
      </c>
      <c r="I261" s="2242">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v>10</v>
      </c>
      <c r="F262" s="2228" t="s">
        <v>5288</v>
      </c>
      <c r="G262" s="2234" t="s">
        <v>2566</v>
      </c>
      <c r="H262" s="2238">
        <v>34</v>
      </c>
      <c r="I262" s="2238">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v>2</v>
      </c>
      <c r="F263" s="2465" t="s">
        <v>5293</v>
      </c>
      <c r="G263" s="2518" t="s">
        <v>2394</v>
      </c>
      <c r="H263" s="2518">
        <v>16</v>
      </c>
      <c r="I263" s="2242">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v>4</v>
      </c>
      <c r="F264" s="2465" t="s">
        <v>5296</v>
      </c>
      <c r="G264" s="2518" t="s">
        <v>2448</v>
      </c>
      <c r="H264" s="2518">
        <v>16</v>
      </c>
      <c r="I264" s="2242">
        <v>16</v>
      </c>
      <c r="J264" s="1972">
        <f>IFERROR(VLOOKUP(B264,DG!A:F,6,0),3000)</f>
        <v>3000</v>
      </c>
      <c r="K264" s="1973">
        <f>IF(J264&lt;2000,COUNTIF($B$2:B264,B264),0)</f>
        <v>0</v>
      </c>
    </row>
    <row r="265" spans="1:15" ht="25.2" customHeight="1">
      <c r="A265" s="2170">
        <f>COUNTIF($K$1:K265,1)</f>
        <v>2</v>
      </c>
      <c r="B265" s="2281">
        <f t="shared" si="4"/>
        <v>13</v>
      </c>
      <c r="D265" s="1977">
        <f>'Du thau'!C26</f>
        <v>13</v>
      </c>
      <c r="E265" s="2225">
        <v>6</v>
      </c>
      <c r="F265" s="2228" t="s">
        <v>5299</v>
      </c>
      <c r="G265" s="2234" t="s">
        <v>2601</v>
      </c>
      <c r="H265" s="2238">
        <v>275</v>
      </c>
      <c r="I265" s="2237">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v>7</v>
      </c>
      <c r="F266" s="2228" t="s">
        <v>5300</v>
      </c>
      <c r="G266" s="2236" t="s">
        <v>2566</v>
      </c>
      <c r="H266" s="2239">
        <v>68</v>
      </c>
      <c r="I266" s="2237">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v>8</v>
      </c>
      <c r="F267" s="2228" t="s">
        <v>5301</v>
      </c>
      <c r="G267" s="2234" t="s">
        <v>2448</v>
      </c>
      <c r="H267" s="2238">
        <v>68</v>
      </c>
      <c r="I267" s="2238">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v>9</v>
      </c>
      <c r="F268" s="2231" t="s">
        <v>5302</v>
      </c>
      <c r="G268" s="2236" t="s">
        <v>2448</v>
      </c>
      <c r="H268" s="2239">
        <v>2</v>
      </c>
      <c r="I268" s="2460">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v>11</v>
      </c>
      <c r="F269" s="2231" t="s">
        <v>5305</v>
      </c>
      <c r="G269" s="2236" t="s">
        <v>2566</v>
      </c>
      <c r="H269" s="2239">
        <v>16</v>
      </c>
      <c r="I269" s="2238">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v>1</v>
      </c>
      <c r="F270" s="2228" t="s">
        <v>5307</v>
      </c>
      <c r="G270" s="2234" t="s">
        <v>1829</v>
      </c>
      <c r="H270" s="2238">
        <v>680</v>
      </c>
      <c r="I270" s="2238">
        <v>680</v>
      </c>
      <c r="J270" s="1972">
        <v>10</v>
      </c>
      <c r="K270" s="1973">
        <f>IF(J270&lt;2000,COUNTIF($B$2:B270,B270),0)</f>
        <v>1</v>
      </c>
      <c r="L270" s="1430"/>
    </row>
    <row r="271" spans="1:15" ht="25.2" customHeight="1">
      <c r="A271" s="2170">
        <f>COUNTIF($K$1:K271,1)</f>
        <v>3</v>
      </c>
      <c r="B271" s="2281">
        <f t="shared" si="4"/>
        <v>19</v>
      </c>
      <c r="C271" s="1983"/>
      <c r="D271" s="1984">
        <f>'Du thau'!C34</f>
        <v>19</v>
      </c>
      <c r="E271" s="2515">
        <v>2</v>
      </c>
      <c r="F271" s="2465" t="s">
        <v>5308</v>
      </c>
      <c r="G271" s="2518" t="s">
        <v>2448</v>
      </c>
      <c r="H271" s="2518">
        <v>34</v>
      </c>
      <c r="I271" s="2518">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v>3</v>
      </c>
      <c r="F272" s="2228" t="s">
        <v>5310</v>
      </c>
      <c r="G272" s="2233" t="s">
        <v>5311</v>
      </c>
      <c r="H272" s="2237">
        <v>34</v>
      </c>
      <c r="I272" s="2237">
        <v>34</v>
      </c>
      <c r="J272" s="1972">
        <v>12</v>
      </c>
      <c r="K272" s="1973">
        <f>IF(J272&lt;2000,COUNTIF($B$2:B272,B272),0)</f>
        <v>1</v>
      </c>
      <c r="L272" s="1430"/>
    </row>
  </sheetData>
  <autoFilter ref="B1:O272" xr:uid="{00000000-0009-0000-0000-000023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9" priority="20" operator="containsText" text="phần">
      <formula>NOT(ISERROR(SEARCH("phần",E2)))</formula>
    </cfRule>
    <cfRule type="containsText" dxfId="18" priority="21" operator="containsText" text="bộ">
      <formula>NOT(ISERROR(SEARCH("bộ",E2)))</formula>
    </cfRule>
    <cfRule type="containsText" dxfId="17" priority="22" operator="containsText" text="đóng">
      <formula>NOT(ISERROR(SEARCH("đóng",E2)))</formula>
    </cfRule>
    <cfRule type="containsText" dxfId="16" priority="23" operator="containsText" text="kéo">
      <formula>NOT(ISERROR(SEARCH("kéo",E2)))</formula>
    </cfRule>
    <cfRule type="cellIs" dxfId="15" priority="24" operator="equal">
      <formula>"đóng"</formula>
    </cfRule>
    <cfRule type="containsText" dxfId="14" priority="25" operator="containsText" text="đổ">
      <formula>NOT(ISERROR(SEARCH("đổ",E2)))</formula>
    </cfRule>
    <cfRule type="containsText" dxfId="13" priority="26" operator="containsText" text="đắp">
      <formula>NOT(ISERROR(SEARCH("đắp",E2)))</formula>
    </cfRule>
    <cfRule type="containsText" dxfId="12" priority="27" operator="containsText" text="Đào">
      <formula>NOT(ISERROR(SEARCH("Đào",E2)))</formula>
    </cfRule>
  </conditionalFormatting>
  <conditionalFormatting sqref="E4:E203 F53:I54">
    <cfRule type="containsText" dxfId="11" priority="1" operator="containsText" text="phần">
      <formula>NOT(ISERROR(SEARCH("phần",E4)))</formula>
    </cfRule>
    <cfRule type="containsText" dxfId="10" priority="2" operator="containsText" text="bộ">
      <formula>NOT(ISERROR(SEARCH("bộ",E4)))</formula>
    </cfRule>
    <cfRule type="containsText" dxfId="9" priority="3" operator="containsText" text="đóng">
      <formula>NOT(ISERROR(SEARCH("đóng",E4)))</formula>
    </cfRule>
    <cfRule type="containsText" dxfId="8" priority="4" operator="containsText" text="kéo">
      <formula>NOT(ISERROR(SEARCH("kéo",E4)))</formula>
    </cfRule>
    <cfRule type="cellIs" dxfId="7" priority="5" operator="equal">
      <formula>"đóng"</formula>
    </cfRule>
    <cfRule type="containsText" dxfId="6" priority="6" operator="containsText" text="đổ">
      <formula>NOT(ISERROR(SEARCH("đổ",E4)))</formula>
    </cfRule>
    <cfRule type="containsText" dxfId="5" priority="7" operator="containsText" text="đắp">
      <formula>NOT(ISERROR(SEARCH("đắp",E4)))</formula>
    </cfRule>
    <cfRule type="containsText" dxfId="4" priority="8" operator="containsText" text="Đào">
      <formula>NOT(ISERROR(SEARCH("Đào",E4)))</formula>
    </cfRule>
  </conditionalFormatting>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AA144"/>
  <sheetViews>
    <sheetView showZeros="0" topLeftCell="A2" zoomScale="85" zoomScaleNormal="85" workbookViewId="0">
      <selection activeCell="L12" sqref="L12"/>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179687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811" t="s">
        <v>4205</v>
      </c>
      <c r="C1" s="2811"/>
      <c r="D1" s="2811"/>
      <c r="E1" s="2811"/>
      <c r="F1" s="2811"/>
      <c r="G1" s="2811"/>
      <c r="H1" s="2811"/>
      <c r="I1" s="2811"/>
      <c r="J1" s="2811"/>
      <c r="K1" s="2812"/>
      <c r="L1" s="2811"/>
      <c r="M1" s="2811"/>
      <c r="N1" s="2811"/>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06 (Xây Dựng): Hệ thống điện chiếu sáng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813" t="str">
        <f>WORD!W2&amp;", ngày            tháng           năm 2020"</f>
        <v>Xuân Lộc, ngày            tháng           năm 2020</v>
      </c>
      <c r="C3" s="2813"/>
      <c r="D3" s="2813"/>
      <c r="E3" s="2813"/>
      <c r="F3" s="2813"/>
      <c r="G3" s="2813"/>
      <c r="H3" s="2814"/>
      <c r="I3" s="2814"/>
      <c r="J3" s="2813"/>
      <c r="K3" s="2815"/>
      <c r="L3" s="2813"/>
      <c r="M3" s="2813"/>
      <c r="N3" s="2813"/>
      <c r="O3" s="987"/>
      <c r="P3" s="987"/>
      <c r="Q3" s="1493"/>
      <c r="R3" s="1277"/>
      <c r="S3" s="1277"/>
      <c r="T3" s="1277"/>
      <c r="U3" s="1277"/>
      <c r="V3" s="1277"/>
      <c r="W3" s="1277"/>
      <c r="X3" s="1277"/>
      <c r="Y3" s="1277"/>
      <c r="Z3" s="1277"/>
      <c r="AA3" s="1277"/>
    </row>
    <row r="4" spans="1:27" s="863" customFormat="1" ht="44.25" customHeight="1">
      <c r="A4" s="1480"/>
      <c r="B4" s="2810" t="s">
        <v>1714</v>
      </c>
      <c r="C4" s="2810" t="s">
        <v>4207</v>
      </c>
      <c r="D4" s="2810" t="s">
        <v>4208</v>
      </c>
      <c r="E4" s="2810" t="s">
        <v>4209</v>
      </c>
      <c r="F4" s="2810" t="s">
        <v>4210</v>
      </c>
      <c r="G4" s="2810" t="s">
        <v>4211</v>
      </c>
      <c r="H4" s="2810" t="s">
        <v>4518</v>
      </c>
      <c r="I4" s="2810"/>
      <c r="J4" s="2810" t="s">
        <v>5314</v>
      </c>
      <c r="K4" s="2816"/>
      <c r="L4" s="2810" t="s">
        <v>5313</v>
      </c>
      <c r="M4" s="2810"/>
      <c r="N4" s="1476" t="s">
        <v>4212</v>
      </c>
      <c r="O4" s="1482"/>
      <c r="P4" s="1439" t="s">
        <v>4504</v>
      </c>
      <c r="Q4" s="1440"/>
      <c r="R4" s="1481"/>
      <c r="S4" s="862"/>
      <c r="T4" s="862"/>
      <c r="U4" s="862"/>
      <c r="V4" s="862"/>
      <c r="W4" s="862"/>
      <c r="X4" s="862"/>
      <c r="Y4" s="862"/>
      <c r="Z4" s="862"/>
      <c r="AA4" s="862"/>
    </row>
    <row r="5" spans="1:27" s="863" customFormat="1" ht="24.9" customHeight="1">
      <c r="A5" s="1480"/>
      <c r="B5" s="2810"/>
      <c r="C5" s="2810"/>
      <c r="D5" s="2810"/>
      <c r="E5" s="2810"/>
      <c r="F5" s="2810"/>
      <c r="G5" s="2810"/>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30" customHeight="1">
      <c r="A6" s="2171">
        <v>1</v>
      </c>
      <c r="B6" s="1736">
        <f>ROW()-5</f>
        <v>1</v>
      </c>
      <c r="C6" s="2521" t="s">
        <v>5401</v>
      </c>
      <c r="D6" s="2522" t="s">
        <v>3468</v>
      </c>
      <c r="E6" s="2522">
        <v>2</v>
      </c>
      <c r="F6" s="2523">
        <f>TongHopKL!I250</f>
        <v>0</v>
      </c>
      <c r="G6" s="1736" t="str">
        <f>IFERROR(VLOOKUP(A6,Solieu!G:M,3,0),"")</f>
        <v/>
      </c>
      <c r="H6" s="1736"/>
      <c r="I6" s="1740"/>
      <c r="J6" s="1741" t="str">
        <f>IFERROR(VLOOKUP(A6,Solieu!G:M,4,0),"")</f>
        <v/>
      </c>
      <c r="K6" s="1742" t="str">
        <f>IFERROR(VLOOKUP(A6,Solieu!G:M,5,0),"")</f>
        <v/>
      </c>
      <c r="L6" s="1955" t="s">
        <v>5400</v>
      </c>
      <c r="M6" s="1740">
        <v>43915</v>
      </c>
      <c r="N6" s="1268" t="s">
        <v>4217</v>
      </c>
      <c r="O6" s="1483">
        <f t="shared" ref="O6:O8" si="0">IF(ISERROR(C6),"",1)</f>
        <v>1</v>
      </c>
      <c r="P6" s="52">
        <f>VLOOKUP(A6,TongHopKL!D:M,8,0)</f>
        <v>1</v>
      </c>
      <c r="Q6" s="1441"/>
      <c r="R6" s="1484"/>
      <c r="S6" s="864"/>
      <c r="T6" s="864"/>
      <c r="U6" s="862"/>
      <c r="V6" s="862"/>
      <c r="W6" s="862"/>
      <c r="X6" s="862"/>
      <c r="Y6" s="862"/>
      <c r="Z6" s="862"/>
      <c r="AA6" s="862"/>
    </row>
    <row r="7" spans="1:27" s="863" customFormat="1" ht="30" customHeight="1">
      <c r="A7" s="2171">
        <v>1</v>
      </c>
      <c r="B7" s="1736">
        <f t="shared" ref="B7:B68" si="1">ROW()-5</f>
        <v>2</v>
      </c>
      <c r="C7" s="2521" t="s">
        <v>5402</v>
      </c>
      <c r="D7" s="2522" t="s">
        <v>3468</v>
      </c>
      <c r="E7" s="2522">
        <v>6</v>
      </c>
      <c r="F7" s="2523">
        <f>TongHopKL!I251</f>
        <v>0</v>
      </c>
      <c r="G7" s="1736" t="str">
        <f>IFERROR(VLOOKUP(A7,Solieu!G:M,3,0),"")</f>
        <v/>
      </c>
      <c r="H7" s="1736"/>
      <c r="I7" s="1740"/>
      <c r="J7" s="1741" t="str">
        <f>IFERROR(VLOOKUP(A7,Solieu!G:M,4,0),"")</f>
        <v/>
      </c>
      <c r="K7" s="1742" t="str">
        <f>IFERROR(VLOOKUP(A7,Solieu!G:M,5,0),"")</f>
        <v/>
      </c>
      <c r="L7" s="1955" t="s">
        <v>5403</v>
      </c>
      <c r="M7" s="1740">
        <v>43915</v>
      </c>
      <c r="N7" s="1268" t="s">
        <v>4217</v>
      </c>
      <c r="O7" s="1483">
        <f t="shared" si="0"/>
        <v>1</v>
      </c>
      <c r="P7" s="52">
        <f>VLOOKUP(A7,TongHopKL!D:M,8,0)</f>
        <v>1</v>
      </c>
      <c r="Q7" s="1441"/>
      <c r="R7" s="1484"/>
      <c r="S7" s="864"/>
      <c r="T7" s="864"/>
      <c r="U7" s="862"/>
      <c r="V7" s="862"/>
      <c r="W7" s="862"/>
      <c r="X7" s="862"/>
      <c r="Y7" s="862"/>
      <c r="Z7" s="862"/>
      <c r="AA7" s="862"/>
    </row>
    <row r="8" spans="1:27" s="863" customFormat="1" ht="30" customHeight="1">
      <c r="A8" s="2171">
        <v>1</v>
      </c>
      <c r="B8" s="1736">
        <f t="shared" si="1"/>
        <v>3</v>
      </c>
      <c r="C8" s="2521" t="s">
        <v>5404</v>
      </c>
      <c r="D8" s="2522" t="s">
        <v>1829</v>
      </c>
      <c r="E8" s="2522">
        <v>1437.7</v>
      </c>
      <c r="F8" s="2523">
        <f>TongHopKL!I252</f>
        <v>0</v>
      </c>
      <c r="G8" s="1736" t="str">
        <f>IFERROR(VLOOKUP(A8,Solieu!G:M,3,0),"")</f>
        <v/>
      </c>
      <c r="H8" s="1736"/>
      <c r="I8" s="1740"/>
      <c r="J8" s="1741" t="str">
        <f>IFERROR(VLOOKUP(A8,Solieu!G:M,4,0),"")</f>
        <v/>
      </c>
      <c r="K8" s="1742" t="str">
        <f>IFERROR(VLOOKUP(A8,Solieu!G:M,5,0),"")</f>
        <v/>
      </c>
      <c r="L8" s="1955" t="s">
        <v>5405</v>
      </c>
      <c r="M8" s="1740">
        <v>43915</v>
      </c>
      <c r="N8" s="1268" t="s">
        <v>4217</v>
      </c>
      <c r="O8" s="1483">
        <f t="shared" si="0"/>
        <v>1</v>
      </c>
      <c r="P8" s="52">
        <f>VLOOKUP(A8,TongHopKL!D:M,8,0)</f>
        <v>1</v>
      </c>
      <c r="Q8" s="1441"/>
      <c r="R8" s="1484"/>
      <c r="S8" s="864"/>
      <c r="T8" s="864"/>
      <c r="U8" s="862"/>
      <c r="V8" s="862"/>
      <c r="W8" s="862"/>
      <c r="X8" s="862"/>
      <c r="Y8" s="862"/>
      <c r="Z8" s="862"/>
      <c r="AA8" s="862"/>
    </row>
    <row r="9" spans="1:27" s="863" customFormat="1" ht="30" customHeight="1">
      <c r="A9" s="2171">
        <v>1</v>
      </c>
      <c r="B9" s="1736">
        <f t="shared" si="1"/>
        <v>4</v>
      </c>
      <c r="C9" s="2521" t="s">
        <v>5396</v>
      </c>
      <c r="D9" s="2522" t="s">
        <v>2566</v>
      </c>
      <c r="E9" s="2522">
        <v>17</v>
      </c>
      <c r="F9" s="2523">
        <f>TongHopKL!I252</f>
        <v>0</v>
      </c>
      <c r="G9" s="1736" t="str">
        <f>IFERROR(VLOOKUP(A9,Solieu!G:M,3,0),"")</f>
        <v/>
      </c>
      <c r="H9" s="1736"/>
      <c r="I9" s="1740"/>
      <c r="J9" s="1741" t="str">
        <f>IFERROR(VLOOKUP(A9,Solieu!G:M,4,0),"")</f>
        <v/>
      </c>
      <c r="K9" s="1742" t="str">
        <f>IFERROR(VLOOKUP(A9,Solieu!G:M,5,0),"")</f>
        <v/>
      </c>
      <c r="L9" s="1955" t="s">
        <v>5406</v>
      </c>
      <c r="M9" s="1740">
        <v>43915</v>
      </c>
      <c r="N9" s="1268" t="s">
        <v>4217</v>
      </c>
      <c r="O9" s="1483">
        <f t="shared" ref="O9" si="2">IF(ISERROR(C9),"",1)</f>
        <v>1</v>
      </c>
      <c r="P9" s="52">
        <f>VLOOKUP(A9,TongHopKL!D:M,8,0)</f>
        <v>1</v>
      </c>
      <c r="Q9" s="1441"/>
      <c r="R9" s="1484"/>
      <c r="S9" s="864"/>
      <c r="T9" s="864"/>
      <c r="U9" s="862"/>
      <c r="V9" s="862"/>
      <c r="W9" s="862"/>
      <c r="X9" s="862"/>
      <c r="Y9" s="862"/>
      <c r="Z9" s="862"/>
      <c r="AA9" s="862"/>
    </row>
    <row r="10" spans="1:27" s="863" customFormat="1" ht="30" customHeight="1">
      <c r="A10" s="2171">
        <v>1</v>
      </c>
      <c r="B10" s="1736">
        <f t="shared" si="1"/>
        <v>5</v>
      </c>
      <c r="C10" s="2521" t="str">
        <f>TongHopKL!F3</f>
        <v>Đèn chiếu sáng LED 150W-220V</v>
      </c>
      <c r="D10" s="2522" t="str">
        <f>TongHopKL!G254</f>
        <v>mét</v>
      </c>
      <c r="E10" s="2522">
        <f>TongHopKL!H254</f>
        <v>340</v>
      </c>
      <c r="F10" s="2523">
        <f>TongHopKL!I254</f>
        <v>340</v>
      </c>
      <c r="G10" s="1736" t="str">
        <f>IFERROR(VLOOKUP(A10,Solieu!G:M,3,0),"")</f>
        <v/>
      </c>
      <c r="H10" s="1736"/>
      <c r="I10" s="1740"/>
      <c r="J10" s="1741" t="str">
        <f>IFERROR(VLOOKUP(A10,Solieu!G:M,4,0),"")</f>
        <v/>
      </c>
      <c r="K10" s="1742" t="str">
        <f>IFERROR(VLOOKUP(A10,Solieu!G:M,5,0),"")</f>
        <v/>
      </c>
      <c r="L10" s="1955"/>
      <c r="M10" s="1740"/>
      <c r="N10" s="1268" t="s">
        <v>4217</v>
      </c>
      <c r="O10" s="1483">
        <f>IF(ISERROR(C10),"",1)</f>
        <v>1</v>
      </c>
      <c r="P10" s="52">
        <f>VLOOKUP(A10,TongHopKL!D:M,8,0)</f>
        <v>1</v>
      </c>
      <c r="Q10" s="1441"/>
      <c r="R10" s="1484"/>
      <c r="S10" s="864"/>
      <c r="T10" s="864"/>
      <c r="U10" s="862"/>
      <c r="V10" s="862"/>
      <c r="W10" s="862"/>
      <c r="X10" s="862"/>
      <c r="Y10" s="862"/>
      <c r="Z10" s="862"/>
      <c r="AA10" s="862"/>
    </row>
    <row r="11" spans="1:27" s="863" customFormat="1" ht="30" customHeight="1">
      <c r="A11" s="2171">
        <v>2</v>
      </c>
      <c r="B11" s="1736">
        <f t="shared" si="1"/>
        <v>6</v>
      </c>
      <c r="C11" s="2521" t="str">
        <f>TongHopKL!F4</f>
        <v>Chóa cao áp</v>
      </c>
      <c r="D11" s="2522" t="str">
        <f>TongHopKL!G255</f>
        <v>m</v>
      </c>
      <c r="E11" s="2522">
        <f>TongHopKL!H255</f>
        <v>320</v>
      </c>
      <c r="F11" s="2523">
        <f>TongHopKL!I255</f>
        <v>320</v>
      </c>
      <c r="G11" s="1736" t="str">
        <f>IFERROR(VLOOKUP(A11,Solieu!G:M,3,0),"")</f>
        <v/>
      </c>
      <c r="H11" s="1736"/>
      <c r="I11" s="1740"/>
      <c r="J11" s="1741" t="str">
        <f>IFERROR(VLOOKUP(A11,Solieu!G:M,4,0),"")</f>
        <v/>
      </c>
      <c r="K11" s="1742" t="str">
        <f>IFERROR(VLOOKUP(A11,Solieu!G:M,5,0),"")</f>
        <v/>
      </c>
      <c r="L11" s="1955"/>
      <c r="M11" s="1740"/>
      <c r="N11" s="1268" t="s">
        <v>4217</v>
      </c>
      <c r="O11" s="1483">
        <f t="shared" ref="O11:O74" si="3">IF(ISERROR(C11),"",1)</f>
        <v>1</v>
      </c>
      <c r="P11" s="52">
        <f>VLOOKUP(A11,TongHopKL!D:M,8,0)</f>
        <v>0</v>
      </c>
      <c r="Q11" s="1441"/>
      <c r="R11" s="1484"/>
      <c r="S11" s="864"/>
      <c r="T11" s="865"/>
      <c r="U11" s="862"/>
      <c r="V11" s="862"/>
      <c r="W11" s="862"/>
      <c r="X11" s="862"/>
      <c r="Y11" s="862"/>
      <c r="Z11" s="862"/>
      <c r="AA11" s="862"/>
    </row>
    <row r="12" spans="1:27" s="863" customFormat="1" ht="30" customHeight="1">
      <c r="A12" s="2171">
        <v>3</v>
      </c>
      <c r="B12" s="1736">
        <f t="shared" si="1"/>
        <v>7</v>
      </c>
      <c r="C12" s="2521" t="str">
        <f>TongHopKL!F5</f>
        <v>Bulon các loại</v>
      </c>
      <c r="D12" s="2522" t="str">
        <f>TongHopKL!G256</f>
        <v>m</v>
      </c>
      <c r="E12" s="2522">
        <f>TongHopKL!H256</f>
        <v>2000</v>
      </c>
      <c r="F12" s="2523">
        <f>TongHopKL!I256</f>
        <v>2000</v>
      </c>
      <c r="G12" s="1736" t="str">
        <f>IFERROR(VLOOKUP(A12,Solieu!G:M,3,0),"")</f>
        <v/>
      </c>
      <c r="H12" s="1736"/>
      <c r="I12" s="1740"/>
      <c r="J12" s="1741" t="str">
        <f>IFERROR(VLOOKUP(A12,Solieu!G:M,4,0),"")</f>
        <v/>
      </c>
      <c r="K12" s="1742" t="str">
        <f>IFERROR(VLOOKUP(A12,Solieu!G:M,5,0),"")</f>
        <v/>
      </c>
      <c r="L12" s="1955"/>
      <c r="M12" s="1740"/>
      <c r="N12" s="1268" t="s">
        <v>4217</v>
      </c>
      <c r="O12" s="1483">
        <f t="shared" si="3"/>
        <v>1</v>
      </c>
      <c r="P12" s="52">
        <f>VLOOKUP(A12,TongHopKL!D:M,8,0)</f>
        <v>0</v>
      </c>
      <c r="Q12" s="1441"/>
      <c r="R12" s="1484"/>
      <c r="S12" s="864"/>
      <c r="T12" s="865"/>
      <c r="U12" s="862"/>
      <c r="V12" s="862"/>
      <c r="W12" s="862"/>
      <c r="X12" s="862"/>
      <c r="Y12" s="862"/>
      <c r="Z12" s="862"/>
      <c r="AA12" s="862"/>
    </row>
    <row r="13" spans="1:27" s="863" customFormat="1" ht="30" customHeight="1">
      <c r="A13" s="2171">
        <v>4</v>
      </c>
      <c r="B13" s="1736">
        <f t="shared" si="1"/>
        <v>8</v>
      </c>
      <c r="C13" s="2521" t="str">
        <f>TongHopKL!F6</f>
        <v>Bộ bu lông ren 24-1100</v>
      </c>
      <c r="D13" s="2522" t="str">
        <f>TongHopKL!G257</f>
        <v>mét</v>
      </c>
      <c r="E13" s="2522">
        <f>TongHopKL!H257</f>
        <v>340</v>
      </c>
      <c r="F13" s="2523">
        <f>TongHopKL!I257</f>
        <v>340</v>
      </c>
      <c r="G13" s="1736" t="str">
        <f>IFERROR(VLOOKUP(A13,Solieu!G:M,3,0),"")</f>
        <v/>
      </c>
      <c r="H13" s="1736"/>
      <c r="I13" s="1740"/>
      <c r="J13" s="1741" t="str">
        <f>IFERROR(VLOOKUP(A13,Solieu!G:M,4,0),"")</f>
        <v/>
      </c>
      <c r="K13" s="1742" t="str">
        <f>IFERROR(VLOOKUP(A13,Solieu!G:M,5,0),"")</f>
        <v/>
      </c>
      <c r="L13" s="1955" t="str">
        <f>IFERROR(VLOOKUP(A13,'Du thau'!C:BM,62,0),"")</f>
        <v/>
      </c>
      <c r="M13" s="1740" t="str">
        <f>IFERROR(VLOOKUP(A13,'Du thau'!C:BM,63,0),"")</f>
        <v/>
      </c>
      <c r="N13" s="1268" t="s">
        <v>4217</v>
      </c>
      <c r="O13" s="1483">
        <f t="shared" si="3"/>
        <v>1</v>
      </c>
      <c r="P13" s="52" t="e">
        <f>VLOOKUP(A13,TongHopKL!D:M,8,0)</f>
        <v>#N/A</v>
      </c>
      <c r="Q13" s="1441"/>
      <c r="R13" s="1481"/>
      <c r="S13" s="862"/>
      <c r="T13" s="865"/>
      <c r="U13" s="862"/>
      <c r="V13" s="862"/>
      <c r="W13" s="862"/>
      <c r="X13" s="862"/>
      <c r="Y13" s="862"/>
      <c r="Z13" s="862"/>
      <c r="AA13" s="862"/>
    </row>
    <row r="14" spans="1:27" s="863" customFormat="1" ht="30" customHeight="1">
      <c r="A14" s="2171">
        <v>5</v>
      </c>
      <c r="B14" s="1736">
        <f t="shared" si="1"/>
        <v>9</v>
      </c>
      <c r="C14" s="2521" t="str">
        <f>TongHopKL!F7</f>
        <v>Gạch thẻ làm dấu (6 viên/m)</v>
      </c>
      <c r="D14" s="2522" t="str">
        <f>TongHopKL!G258</f>
        <v>cọc</v>
      </c>
      <c r="E14" s="2522">
        <f>TongHopKL!H258</f>
        <v>17</v>
      </c>
      <c r="F14" s="2523">
        <f>TongHopKL!I258</f>
        <v>17</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3"/>
        <v>1</v>
      </c>
      <c r="P14" s="52">
        <f>VLOOKUP(A14,TongHopKL!D:M,8,0)</f>
        <v>0</v>
      </c>
      <c r="Q14" s="1441"/>
      <c r="R14" s="1481"/>
      <c r="S14" s="862"/>
      <c r="T14" s="865"/>
      <c r="U14" s="862"/>
      <c r="V14" s="862"/>
      <c r="W14" s="862"/>
      <c r="X14" s="862"/>
      <c r="Y14" s="862"/>
      <c r="Z14" s="862"/>
      <c r="AA14" s="862"/>
    </row>
    <row r="15" spans="1:27" s="1267" customFormat="1" ht="30" customHeight="1">
      <c r="A15" s="2171">
        <v>6</v>
      </c>
      <c r="B15" s="1736">
        <f t="shared" si="1"/>
        <v>10</v>
      </c>
      <c r="C15" s="2521" t="str">
        <f>TongHopKL!F8</f>
        <v>Ố́ng nhựa HDPE xoắn 65/50</v>
      </c>
      <c r="D15" s="2522" t="str">
        <f>TongHopKL!G259</f>
        <v>cái</v>
      </c>
      <c r="E15" s="2522">
        <f>TongHopKL!H259</f>
        <v>17</v>
      </c>
      <c r="F15" s="2523">
        <f>TongHopKL!I259</f>
        <v>17</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3"/>
        <v>1</v>
      </c>
      <c r="P15" s="52">
        <f>VLOOKUP(A15,TongHopKL!D:M,8,0)</f>
        <v>0</v>
      </c>
      <c r="Q15" s="1441"/>
      <c r="R15" s="1266"/>
      <c r="S15" s="1265"/>
      <c r="T15" s="1265"/>
      <c r="U15" s="1265"/>
      <c r="V15" s="1265"/>
      <c r="W15" s="1265"/>
      <c r="X15" s="1265"/>
      <c r="Y15" s="1265"/>
      <c r="Z15" s="1265"/>
      <c r="AA15" s="1265"/>
    </row>
    <row r="16" spans="1:27" s="1267" customFormat="1" ht="30" customHeight="1">
      <c r="A16" s="2171">
        <v>7</v>
      </c>
      <c r="B16" s="1736">
        <f t="shared" si="1"/>
        <v>11</v>
      </c>
      <c r="C16" s="2521" t="str">
        <f>TongHopKL!F9</f>
        <v>Cáp bọc đồng CVV 2x3.0 mm2</v>
      </c>
      <c r="D16" s="2522" t="str">
        <f>TongHopKL!G260</f>
        <v>cái</v>
      </c>
      <c r="E16" s="2522">
        <f>TongHopKL!H260</f>
        <v>17</v>
      </c>
      <c r="F16" s="2523">
        <f>TongHopKL!I260</f>
        <v>17</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3"/>
        <v>1</v>
      </c>
      <c r="P16" s="52">
        <f>VLOOKUP(A16,TongHopKL!D:M,8,0)</f>
        <v>0</v>
      </c>
      <c r="Q16" s="1441"/>
      <c r="R16" s="1266"/>
      <c r="S16" s="1265"/>
      <c r="T16" s="1265"/>
      <c r="U16" s="1265"/>
      <c r="V16" s="1265"/>
      <c r="W16" s="1265"/>
      <c r="X16" s="1265"/>
      <c r="Y16" s="1265"/>
      <c r="Z16" s="1265"/>
      <c r="AA16" s="1265"/>
    </row>
    <row r="17" spans="1:27" s="1267" customFormat="1" ht="30" customHeight="1">
      <c r="A17" s="2171">
        <v>8</v>
      </c>
      <c r="B17" s="1736">
        <f t="shared" si="1"/>
        <v>12</v>
      </c>
      <c r="C17" s="2521" t="str">
        <f>TongHopKL!F10</f>
        <v>Đầu coss ép dây đồng Cu 16mm2</v>
      </c>
      <c r="D17" s="2522" t="str">
        <f>TongHopKL!G261</f>
        <v>bộ</v>
      </c>
      <c r="E17" s="2522">
        <f>TongHopKL!H261</f>
        <v>17</v>
      </c>
      <c r="F17" s="2523">
        <f>TongHopKL!I261</f>
        <v>17</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3"/>
        <v>1</v>
      </c>
      <c r="P17" s="52">
        <f>VLOOKUP(A17,TongHopKL!D:M,8,0)</f>
        <v>0</v>
      </c>
      <c r="Q17" s="1441"/>
      <c r="R17" s="1442"/>
      <c r="S17" s="1442"/>
      <c r="T17" s="1270"/>
      <c r="U17" s="1265"/>
      <c r="V17" s="1265"/>
      <c r="W17" s="1265"/>
      <c r="X17" s="1265"/>
      <c r="Y17" s="1265"/>
      <c r="Z17" s="1265"/>
      <c r="AA17" s="1265"/>
    </row>
    <row r="18" spans="1:27" s="863" customFormat="1" ht="30" customHeight="1">
      <c r="A18" s="2171">
        <v>9</v>
      </c>
      <c r="B18" s="1736">
        <f t="shared" si="1"/>
        <v>13</v>
      </c>
      <c r="C18" s="2521" t="str">
        <f>TongHopKL!F11</f>
        <v>Hộp Domino 4p-60A</v>
      </c>
      <c r="D18" s="2522" t="str">
        <f>TongHopKL!G262</f>
        <v>cái</v>
      </c>
      <c r="E18" s="2522">
        <f>TongHopKL!H262</f>
        <v>34</v>
      </c>
      <c r="F18" s="2523">
        <f>TongHopKL!I262</f>
        <v>34</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3"/>
        <v>1</v>
      </c>
      <c r="P18" s="52">
        <f>VLOOKUP(A18,TongHopKL!D:M,8,0)</f>
        <v>0</v>
      </c>
      <c r="Q18" s="1441"/>
      <c r="R18" s="1484"/>
      <c r="S18" s="864"/>
      <c r="T18" s="865"/>
      <c r="U18" s="862"/>
      <c r="V18" s="862"/>
      <c r="W18" s="862"/>
      <c r="X18" s="862"/>
      <c r="Y18" s="862"/>
      <c r="Z18" s="862"/>
      <c r="AA18" s="862"/>
    </row>
    <row r="19" spans="1:27" s="863" customFormat="1" ht="30" customHeight="1">
      <c r="A19" s="2171">
        <v>10</v>
      </c>
      <c r="B19" s="1736">
        <f t="shared" si="1"/>
        <v>14</v>
      </c>
      <c r="C19" s="2521" t="str">
        <f>TongHopKL!F12</f>
        <v>Bảng gỗ phíp cách điện</v>
      </c>
      <c r="D19" s="2522" t="str">
        <f>TongHopKL!G263</f>
        <v>Bộ</v>
      </c>
      <c r="E19" s="2172">
        <f>TongHopKL!H263</f>
        <v>16</v>
      </c>
      <c r="F19" s="2523">
        <f>TongHopKL!I263</f>
        <v>16</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3"/>
        <v>1</v>
      </c>
      <c r="P19" s="52">
        <f>VLOOKUP(A19,TongHopKL!D:M,8,0)</f>
        <v>0</v>
      </c>
      <c r="Q19" s="1441"/>
      <c r="R19" s="1442"/>
      <c r="S19" s="1443"/>
      <c r="T19" s="862"/>
      <c r="U19" s="862"/>
      <c r="V19" s="862"/>
      <c r="W19" s="862"/>
      <c r="X19" s="862"/>
      <c r="Y19" s="862"/>
      <c r="Z19" s="862"/>
      <c r="AA19" s="862"/>
    </row>
    <row r="20" spans="1:27" s="863" customFormat="1" ht="30" customHeight="1">
      <c r="A20" s="2171">
        <v>11</v>
      </c>
      <c r="B20" s="1736">
        <f t="shared" si="1"/>
        <v>15</v>
      </c>
      <c r="C20" s="2521" t="str">
        <f>TongHopKL!F13</f>
        <v>Vít bắt hộp domino</v>
      </c>
      <c r="D20" s="2522" t="str">
        <f>TongHopKL!G264</f>
        <v>bộ</v>
      </c>
      <c r="E20" s="2522">
        <f>TongHopKL!H264</f>
        <v>16</v>
      </c>
      <c r="F20" s="2523">
        <f>TongHopKL!I264</f>
        <v>16</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3"/>
        <v>1</v>
      </c>
      <c r="P20" s="52">
        <f>VLOOKUP(A20,TongHopKL!D:M,8,0)</f>
        <v>0</v>
      </c>
      <c r="Q20" s="1441"/>
      <c r="R20" s="1484"/>
      <c r="S20" s="862"/>
      <c r="T20" s="862"/>
      <c r="U20" s="862"/>
      <c r="V20" s="862"/>
      <c r="W20" s="862"/>
      <c r="X20" s="862"/>
      <c r="Y20" s="862"/>
      <c r="Z20" s="862"/>
      <c r="AA20" s="862"/>
    </row>
    <row r="21" spans="1:27" s="863" customFormat="1" ht="30" customHeight="1">
      <c r="A21" s="2171">
        <v>12</v>
      </c>
      <c r="B21" s="1736">
        <f t="shared" si="1"/>
        <v>16</v>
      </c>
      <c r="C21" s="2521" t="str">
        <f>TongHopKL!F14</f>
        <v>Cầu chì hộp</v>
      </c>
      <c r="D21" s="2522" t="str">
        <f>TongHopKL!G265</f>
        <v>cây</v>
      </c>
      <c r="E21" s="2172">
        <f>TongHopKL!H265</f>
        <v>275</v>
      </c>
      <c r="F21" s="2523">
        <f>TongHopKL!I265</f>
        <v>275</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3"/>
        <v>1</v>
      </c>
      <c r="P21" s="52">
        <f>VLOOKUP(A21,TongHopKL!D:M,8,0)</f>
        <v>0</v>
      </c>
      <c r="Q21" s="1438"/>
      <c r="R21" s="1484"/>
      <c r="S21" s="862"/>
      <c r="T21" s="862"/>
      <c r="U21" s="862"/>
      <c r="V21" s="862"/>
      <c r="W21" s="862"/>
      <c r="X21" s="862"/>
      <c r="Y21" s="862"/>
      <c r="Z21" s="862"/>
      <c r="AA21" s="862"/>
    </row>
    <row r="22" spans="1:27" s="863" customFormat="1" ht="30" customHeight="1">
      <c r="A22" s="2171">
        <v>13</v>
      </c>
      <c r="B22" s="1736">
        <f t="shared" si="1"/>
        <v>17</v>
      </c>
      <c r="C22" s="2521" t="str">
        <f>TongHopKL!F15</f>
        <v>Cọc tiếp đất D16 x 2400mm, mạ đồng</v>
      </c>
      <c r="D22" s="2522" t="str">
        <f>TongHopKL!G266</f>
        <v>cái</v>
      </c>
      <c r="E22" s="2172">
        <f>TongHopKL!H266</f>
        <v>68</v>
      </c>
      <c r="F22" s="2523">
        <f>TongHopKL!I266</f>
        <v>68</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3"/>
        <v>1</v>
      </c>
      <c r="P22" s="52">
        <f>VLOOKUP(A22,TongHopKL!D:M,8,0)</f>
        <v>0</v>
      </c>
      <c r="Q22" s="1438"/>
      <c r="R22" s="1484"/>
      <c r="S22" s="862"/>
      <c r="T22" s="862"/>
      <c r="U22" s="862"/>
      <c r="V22" s="862"/>
      <c r="W22" s="862"/>
      <c r="X22" s="862"/>
      <c r="Y22" s="862"/>
      <c r="Z22" s="862"/>
      <c r="AA22" s="862"/>
    </row>
    <row r="23" spans="1:27" s="863" customFormat="1" ht="30" customHeight="1">
      <c r="A23" s="2171">
        <v>14</v>
      </c>
      <c r="B23" s="1736">
        <f t="shared" si="1"/>
        <v>18</v>
      </c>
      <c r="C23" s="2521" t="str">
        <f>TongHopKL!F16</f>
        <v>Kẹp cọc tiếp đất bằng đồng</v>
      </c>
      <c r="D23" s="2522" t="str">
        <f>TongHopKL!G267</f>
        <v>bộ</v>
      </c>
      <c r="E23" s="2522">
        <f>TongHopKL!H267</f>
        <v>68</v>
      </c>
      <c r="F23" s="2523">
        <f>TongHopKL!I267</f>
        <v>68</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3"/>
        <v>1</v>
      </c>
      <c r="P23" s="52">
        <f>VLOOKUP(A23,TongHopKL!D:M,8,0)</f>
        <v>0</v>
      </c>
      <c r="Q23" s="1438"/>
      <c r="R23" s="1484"/>
      <c r="S23" s="864"/>
      <c r="T23" s="864"/>
      <c r="U23" s="862"/>
      <c r="V23" s="862"/>
      <c r="W23" s="862"/>
      <c r="X23" s="862"/>
      <c r="Y23" s="862"/>
      <c r="Z23" s="862"/>
      <c r="AA23" s="862"/>
    </row>
    <row r="24" spans="1:27" s="863" customFormat="1" ht="30" customHeight="1">
      <c r="A24" s="2171">
        <v>15</v>
      </c>
      <c r="B24" s="1736">
        <f t="shared" si="1"/>
        <v>19</v>
      </c>
      <c r="C24" s="2521" t="str">
        <f>TongHopKL!F17</f>
        <v>Ốc xiết cáp đồng M11</v>
      </c>
      <c r="D24" s="2522" t="str">
        <f>TongHopKL!G268</f>
        <v>bộ</v>
      </c>
      <c r="E24" s="2522">
        <f>TongHopKL!H268</f>
        <v>2</v>
      </c>
      <c r="F24" s="2523">
        <f>TongHopKL!I268</f>
        <v>2</v>
      </c>
      <c r="G24" s="1736" t="str">
        <f>IFERROR(VLOOKUP(A24,Solieu!G:M,3,0),"")</f>
        <v/>
      </c>
      <c r="H24" s="1736"/>
      <c r="I24" s="1740"/>
      <c r="J24" s="1741" t="str">
        <f>IFERROR(VLOOKUP(A24,Solieu!G:M,4,0),"")</f>
        <v/>
      </c>
      <c r="K24" s="1742" t="str">
        <f>IFERROR(VLOOKUP(A24,Solieu!G:M,5,0),"")</f>
        <v/>
      </c>
      <c r="L24" s="1955">
        <f>IFERROR(VLOOKUP(A24,'Du thau'!C:BM,62,0),"")</f>
        <v>0</v>
      </c>
      <c r="M24" s="1740">
        <f>IFERROR(VLOOKUP(A24,'Du thau'!C:BM,63,0),"")</f>
        <v>0</v>
      </c>
      <c r="N24" s="1268" t="s">
        <v>4217</v>
      </c>
      <c r="O24" s="1483">
        <f t="shared" si="3"/>
        <v>1</v>
      </c>
      <c r="P24" s="1264"/>
      <c r="Q24" s="1438"/>
      <c r="R24" s="1484"/>
      <c r="S24" s="864"/>
      <c r="T24" s="865"/>
      <c r="U24" s="862"/>
      <c r="V24" s="862"/>
      <c r="W24" s="862"/>
      <c r="X24" s="862"/>
      <c r="Y24" s="862"/>
      <c r="Z24" s="862"/>
      <c r="AA24" s="862"/>
    </row>
    <row r="25" spans="1:27" s="863" customFormat="1" ht="30" customHeight="1">
      <c r="A25" s="2171">
        <v>16</v>
      </c>
      <c r="B25" s="1736">
        <f t="shared" si="1"/>
        <v>20</v>
      </c>
      <c r="C25" s="2521" t="str">
        <f>TongHopKL!F18</f>
        <v>Bulong D8x30</v>
      </c>
      <c r="D25" s="2522" t="str">
        <f>TongHopKL!G269</f>
        <v>cái</v>
      </c>
      <c r="E25" s="2522">
        <f>TongHopKL!H269</f>
        <v>16</v>
      </c>
      <c r="F25" s="2523">
        <f>TongHopKL!I269</f>
        <v>16</v>
      </c>
      <c r="G25" s="1736" t="str">
        <f>IFERROR(VLOOKUP(A25,Solieu!G:M,3,0),"")</f>
        <v/>
      </c>
      <c r="H25" s="1736"/>
      <c r="I25" s="1740"/>
      <c r="J25" s="1741" t="str">
        <f>IFERROR(VLOOKUP(A25,Solieu!G:M,4,0),"")</f>
        <v/>
      </c>
      <c r="K25" s="1742" t="str">
        <f>IFERROR(VLOOKUP(A25,Solieu!G:M,5,0),"")</f>
        <v/>
      </c>
      <c r="L25" s="1955">
        <f>IFERROR(VLOOKUP(A25,'Du thau'!C:BM,62,0),"")</f>
        <v>0</v>
      </c>
      <c r="M25" s="1740">
        <f>IFERROR(VLOOKUP(A25,'Du thau'!C:BM,63,0),"")</f>
        <v>0</v>
      </c>
      <c r="N25" s="1268" t="s">
        <v>4217</v>
      </c>
      <c r="O25" s="1483">
        <f t="shared" si="3"/>
        <v>1</v>
      </c>
      <c r="P25" s="1264"/>
      <c r="Q25" s="1438"/>
      <c r="R25" s="1484"/>
      <c r="S25" s="862"/>
      <c r="T25" s="862"/>
      <c r="U25" s="862"/>
      <c r="V25" s="862"/>
      <c r="W25" s="862"/>
      <c r="X25" s="862"/>
      <c r="Y25" s="862"/>
      <c r="Z25" s="862"/>
      <c r="AA25" s="862"/>
    </row>
    <row r="26" spans="1:27" s="863" customFormat="1" ht="30" customHeight="1">
      <c r="A26" s="2171">
        <v>17</v>
      </c>
      <c r="B26" s="1736">
        <f t="shared" si="1"/>
        <v>21</v>
      </c>
      <c r="C26" s="2521" t="str">
        <f>TongHopKL!F19</f>
        <v xml:space="preserve">Cáp đồng trần 11mm2 </v>
      </c>
      <c r="D26" s="2522" t="str">
        <f>TongHopKL!G270</f>
        <v>m</v>
      </c>
      <c r="E26" s="2522">
        <f>TongHopKL!H270</f>
        <v>680</v>
      </c>
      <c r="F26" s="2523">
        <f>TongHopKL!I270</f>
        <v>680</v>
      </c>
      <c r="G26" s="1736" t="str">
        <f>IFERROR(VLOOKUP(A26,Solieu!G:M,3,0),"")</f>
        <v/>
      </c>
      <c r="H26" s="1736"/>
      <c r="I26" s="1740"/>
      <c r="J26" s="1741" t="str">
        <f>IFERROR(VLOOKUP(A26,Solieu!G:M,4,0),"")</f>
        <v/>
      </c>
      <c r="K26" s="1742" t="str">
        <f>IFERROR(VLOOKUP(A26,Solieu!G:M,5,0),"")</f>
        <v/>
      </c>
      <c r="L26" s="1955">
        <f>IFERROR(VLOOKUP(A26,'Du thau'!C:BM,62,0),"")</f>
        <v>0</v>
      </c>
      <c r="M26" s="1740">
        <f>IFERROR(VLOOKUP(A26,'Du thau'!C:BM,63,0),"")</f>
        <v>0</v>
      </c>
      <c r="N26" s="1268" t="s">
        <v>4217</v>
      </c>
      <c r="O26" s="1483">
        <f t="shared" si="3"/>
        <v>1</v>
      </c>
      <c r="P26" s="1264"/>
      <c r="Q26" s="1438"/>
      <c r="R26" s="1484"/>
      <c r="S26" s="862"/>
      <c r="T26" s="862"/>
      <c r="U26" s="862"/>
      <c r="V26" s="862"/>
      <c r="W26" s="862"/>
      <c r="X26" s="862"/>
      <c r="Y26" s="862"/>
      <c r="Z26" s="862"/>
      <c r="AA26" s="862"/>
    </row>
    <row r="27" spans="1:27" s="863" customFormat="1" ht="30" customHeight="1">
      <c r="A27" s="2171">
        <v>18</v>
      </c>
      <c r="B27" s="1736">
        <f t="shared" si="1"/>
        <v>22</v>
      </c>
      <c r="C27" s="2521" t="str">
        <f>TongHopKL!F20</f>
        <v>Đầu coss ép dây đồng Cu 11mm2</v>
      </c>
      <c r="D27" s="2522" t="str">
        <f>TongHopKL!G271</f>
        <v>bộ</v>
      </c>
      <c r="E27" s="2522">
        <f>TongHopKL!H271</f>
        <v>34</v>
      </c>
      <c r="F27" s="2523">
        <f>TongHopKL!I271</f>
        <v>34</v>
      </c>
      <c r="G27" s="1736" t="str">
        <f>IFERROR(VLOOKUP(A27,Solieu!G:M,3,0),"")</f>
        <v/>
      </c>
      <c r="H27" s="1736"/>
      <c r="I27" s="1740"/>
      <c r="J27" s="1741" t="str">
        <f>IFERROR(VLOOKUP(A27,Solieu!G:M,4,0),"")</f>
        <v/>
      </c>
      <c r="K27" s="1742" t="str">
        <f>IFERROR(VLOOKUP(A27,Solieu!G:M,5,0),"")</f>
        <v/>
      </c>
      <c r="L27" s="1955">
        <f>IFERROR(VLOOKUP(A27,'Du thau'!C:BM,62,0),"")</f>
        <v>0</v>
      </c>
      <c r="M27" s="1740">
        <f>IFERROR(VLOOKUP(A27,'Du thau'!C:BM,63,0),"")</f>
        <v>0</v>
      </c>
      <c r="N27" s="1268" t="s">
        <v>4217</v>
      </c>
      <c r="O27" s="1483">
        <f t="shared" si="3"/>
        <v>1</v>
      </c>
      <c r="P27" s="1264"/>
      <c r="Q27" s="1438"/>
      <c r="R27" s="1484"/>
      <c r="S27" s="862"/>
      <c r="T27" s="862"/>
      <c r="U27" s="862"/>
      <c r="V27" s="862"/>
      <c r="W27" s="862"/>
      <c r="X27" s="862"/>
      <c r="Y27" s="862"/>
      <c r="Z27" s="862"/>
      <c r="AA27" s="862"/>
    </row>
    <row r="28" spans="1:27" s="863" customFormat="1" ht="30" customHeight="1">
      <c r="A28" s="2171">
        <v>19</v>
      </c>
      <c r="B28" s="1736">
        <f t="shared" si="1"/>
        <v>23</v>
      </c>
      <c r="C28" s="2521" t="str">
        <f>TongHopKL!F21</f>
        <v>Tủ điều khiển chiếu sáng 2 ngăn, dày 2mm</v>
      </c>
      <c r="D28" s="2522" t="str">
        <f>TongHopKL!G272</f>
        <v>Chai</v>
      </c>
      <c r="E28" s="2522">
        <f>TongHopKL!H272</f>
        <v>34</v>
      </c>
      <c r="F28" s="2523">
        <f>TongHopKL!I272</f>
        <v>34</v>
      </c>
      <c r="G28" s="1736" t="str">
        <f>IFERROR(VLOOKUP(A28,Solieu!G:M,3,0),"")</f>
        <v>Cty TNHHSX-TM Dây &amp; Cáp Điện Tài Trường Thành</v>
      </c>
      <c r="H28" s="1736"/>
      <c r="I28" s="1740"/>
      <c r="J28" s="1741"/>
      <c r="K28" s="1742"/>
      <c r="L28" s="1955">
        <f>IFERROR(VLOOKUP(A28,'Du thau'!C:BM,62,0),"")</f>
        <v>0</v>
      </c>
      <c r="M28" s="1740">
        <f>IFERROR(VLOOKUP(A28,'Du thau'!C:BM,63,0),"")</f>
        <v>0</v>
      </c>
      <c r="N28" s="1268" t="s">
        <v>4217</v>
      </c>
      <c r="O28" s="1483">
        <f t="shared" si="3"/>
        <v>1</v>
      </c>
      <c r="P28" s="1264"/>
      <c r="Q28" s="1438"/>
      <c r="R28" s="1484"/>
      <c r="S28" s="862"/>
      <c r="T28" s="862"/>
      <c r="U28" s="862"/>
      <c r="V28" s="862"/>
      <c r="W28" s="862"/>
      <c r="X28" s="862"/>
      <c r="Y28" s="862"/>
      <c r="Z28" s="862"/>
      <c r="AA28" s="862"/>
    </row>
    <row r="29" spans="1:27" s="863" customFormat="1" ht="30" hidden="1" customHeight="1">
      <c r="A29" s="2171">
        <v>20</v>
      </c>
      <c r="B29" s="1736">
        <f t="shared" si="1"/>
        <v>24</v>
      </c>
      <c r="C29" s="1737"/>
      <c r="D29" s="1738"/>
      <c r="E29" s="1739"/>
      <c r="F29" s="1736"/>
      <c r="G29" s="1736" t="str">
        <f>IFERROR(VLOOKUP(A29,Solieu!G:M,3,0),"")</f>
        <v>nt</v>
      </c>
      <c r="H29" s="1736"/>
      <c r="I29" s="1740"/>
      <c r="J29" s="1741"/>
      <c r="K29" s="1742"/>
      <c r="L29" s="1955">
        <f>IFERROR(VLOOKUP(A29,'Du thau'!C:BM,62,0),"")</f>
        <v>0</v>
      </c>
      <c r="M29" s="1740">
        <f>IFERROR(VLOOKUP(A29,'Du thau'!C:BM,63,0),"")</f>
        <v>0</v>
      </c>
      <c r="N29" s="1268" t="s">
        <v>4217</v>
      </c>
      <c r="O29" s="1483"/>
      <c r="P29" s="1264"/>
      <c r="Q29" s="1438"/>
      <c r="R29" s="1484"/>
      <c r="S29" s="862"/>
      <c r="T29" s="862"/>
      <c r="U29" s="862"/>
      <c r="V29" s="862"/>
      <c r="W29" s="862"/>
      <c r="X29" s="862"/>
      <c r="Y29" s="862"/>
      <c r="Z29" s="862"/>
      <c r="AA29" s="862"/>
    </row>
    <row r="30" spans="1:27" s="863" customFormat="1" ht="30" hidden="1" customHeight="1">
      <c r="A30" s="2171">
        <v>21</v>
      </c>
      <c r="B30" s="1736">
        <f t="shared" si="1"/>
        <v>25</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3"/>
        <v/>
      </c>
      <c r="P30" s="1264"/>
      <c r="Q30" s="1438"/>
      <c r="R30" s="1484"/>
      <c r="S30" s="862"/>
      <c r="T30" s="862"/>
      <c r="U30" s="862"/>
      <c r="V30" s="862"/>
      <c r="W30" s="862"/>
      <c r="X30" s="862"/>
      <c r="Y30" s="862"/>
      <c r="Z30" s="862"/>
      <c r="AA30" s="862"/>
    </row>
    <row r="31" spans="1:27" s="863" customFormat="1" ht="30" hidden="1" customHeight="1">
      <c r="A31" s="2171">
        <v>22</v>
      </c>
      <c r="B31" s="1736">
        <f t="shared" si="1"/>
        <v>26</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3"/>
        <v/>
      </c>
      <c r="P31" s="1264"/>
      <c r="Q31" s="1438"/>
      <c r="R31" s="1484"/>
      <c r="S31" s="862"/>
      <c r="T31" s="862"/>
      <c r="U31" s="862"/>
      <c r="V31" s="862"/>
      <c r="W31" s="862"/>
      <c r="X31" s="862"/>
      <c r="Y31" s="862"/>
      <c r="Z31" s="862"/>
      <c r="AA31" s="862"/>
    </row>
    <row r="32" spans="1:27" s="863" customFormat="1" ht="30" hidden="1" customHeight="1">
      <c r="A32" s="2171">
        <v>23</v>
      </c>
      <c r="B32" s="1736">
        <f t="shared" si="1"/>
        <v>27</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3"/>
        <v/>
      </c>
      <c r="P32" s="1264"/>
      <c r="Q32" s="1438"/>
      <c r="R32" s="1484"/>
      <c r="S32" s="862"/>
      <c r="T32" s="862"/>
      <c r="U32" s="862"/>
      <c r="V32" s="862"/>
      <c r="W32" s="862"/>
      <c r="X32" s="862"/>
      <c r="Y32" s="862"/>
      <c r="Z32" s="862"/>
      <c r="AA32" s="862"/>
    </row>
    <row r="33" spans="1:27" s="863" customFormat="1" ht="30" hidden="1" customHeight="1">
      <c r="A33" s="2171">
        <v>24</v>
      </c>
      <c r="B33" s="1736">
        <f t="shared" si="1"/>
        <v>28</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3"/>
        <v/>
      </c>
      <c r="P33" s="1264"/>
      <c r="Q33" s="1438"/>
      <c r="R33" s="1484"/>
      <c r="S33" s="862"/>
      <c r="T33" s="862"/>
      <c r="U33" s="862"/>
      <c r="V33" s="862"/>
      <c r="W33" s="862"/>
      <c r="X33" s="862"/>
      <c r="Y33" s="862"/>
      <c r="Z33" s="862"/>
      <c r="AA33" s="862"/>
    </row>
    <row r="34" spans="1:27" s="863" customFormat="1" ht="30" hidden="1" customHeight="1">
      <c r="A34" s="2171">
        <v>25</v>
      </c>
      <c r="B34" s="1736">
        <f t="shared" si="1"/>
        <v>29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3"/>
        <v/>
      </c>
      <c r="P34" s="1264"/>
      <c r="Q34" s="1438"/>
      <c r="R34" s="1484"/>
      <c r="S34" s="862"/>
      <c r="T34" s="862"/>
      <c r="U34" s="862"/>
      <c r="V34" s="862"/>
      <c r="W34" s="862"/>
      <c r="X34" s="862"/>
      <c r="Y34" s="862"/>
      <c r="Z34" s="862"/>
      <c r="AA34" s="862"/>
    </row>
    <row r="35" spans="1:27" s="863" customFormat="1" ht="30" hidden="1" customHeight="1">
      <c r="A35" s="2171">
        <v>26</v>
      </c>
      <c r="B35" s="1736">
        <f t="shared" si="1"/>
        <v>30</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3"/>
        <v/>
      </c>
      <c r="P35" s="1264"/>
      <c r="Q35" s="1438"/>
      <c r="R35" s="1484"/>
      <c r="S35" s="862"/>
      <c r="T35" s="862"/>
      <c r="U35" s="862"/>
      <c r="V35" s="862"/>
      <c r="W35" s="862"/>
      <c r="X35" s="862"/>
      <c r="Y35" s="862"/>
      <c r="Z35" s="862"/>
      <c r="AA35" s="862"/>
    </row>
    <row r="36" spans="1:27" s="863" customFormat="1" ht="30" hidden="1" customHeight="1">
      <c r="A36" s="2171">
        <v>27</v>
      </c>
      <c r="B36" s="1736">
        <f t="shared" si="1"/>
        <v>31</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3"/>
        <v/>
      </c>
      <c r="P36" s="1264"/>
      <c r="Q36" s="1438"/>
      <c r="R36" s="1484"/>
      <c r="S36" s="862"/>
      <c r="T36" s="862"/>
      <c r="U36" s="862"/>
      <c r="V36" s="862"/>
      <c r="W36" s="862"/>
      <c r="X36" s="862"/>
      <c r="Y36" s="862"/>
      <c r="Z36" s="862"/>
      <c r="AA36" s="862"/>
    </row>
    <row r="37" spans="1:27" s="863" customFormat="1" ht="30" hidden="1" customHeight="1">
      <c r="A37" s="2171">
        <v>28</v>
      </c>
      <c r="B37" s="1736">
        <f t="shared" si="1"/>
        <v>32</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3"/>
        <v/>
      </c>
      <c r="P37" s="1264"/>
      <c r="Q37" s="1438"/>
      <c r="R37" s="1484"/>
      <c r="S37" s="862"/>
      <c r="T37" s="862"/>
      <c r="U37" s="862"/>
      <c r="V37" s="862"/>
      <c r="W37" s="862"/>
      <c r="X37" s="862"/>
      <c r="Y37" s="862"/>
      <c r="Z37" s="862"/>
      <c r="AA37" s="862"/>
    </row>
    <row r="38" spans="1:27" s="863" customFormat="1" ht="30" hidden="1" customHeight="1">
      <c r="A38" s="2171">
        <v>29</v>
      </c>
      <c r="B38" s="1736">
        <f t="shared" si="1"/>
        <v>33</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3"/>
        <v/>
      </c>
      <c r="P38" s="1264"/>
      <c r="Q38" s="1438"/>
      <c r="R38" s="1484"/>
      <c r="S38" s="862"/>
      <c r="T38" s="862"/>
      <c r="U38" s="862"/>
      <c r="V38" s="862"/>
      <c r="W38" s="862"/>
      <c r="X38" s="862"/>
      <c r="Y38" s="862"/>
      <c r="Z38" s="862"/>
      <c r="AA38" s="862"/>
    </row>
    <row r="39" spans="1:27" s="863" customFormat="1" ht="30" hidden="1" customHeight="1">
      <c r="A39" s="2171">
        <v>30</v>
      </c>
      <c r="B39" s="1736">
        <f t="shared" si="1"/>
        <v>34</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3"/>
        <v/>
      </c>
      <c r="P39" s="1264"/>
      <c r="Q39" s="1438"/>
      <c r="R39" s="1484"/>
      <c r="S39" s="862"/>
      <c r="T39" s="862"/>
      <c r="U39" s="862"/>
      <c r="V39" s="862"/>
      <c r="W39" s="862"/>
      <c r="X39" s="862"/>
      <c r="Y39" s="862"/>
      <c r="Z39" s="862"/>
      <c r="AA39" s="862"/>
    </row>
    <row r="40" spans="1:27" s="863" customFormat="1" ht="30" hidden="1" customHeight="1">
      <c r="A40" s="2171">
        <v>31</v>
      </c>
      <c r="B40" s="1736">
        <f t="shared" si="1"/>
        <v>35</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3"/>
        <v/>
      </c>
      <c r="P40" s="1264"/>
      <c r="Q40" s="1438"/>
      <c r="R40" s="1484"/>
      <c r="S40" s="862"/>
      <c r="T40" s="862"/>
      <c r="U40" s="862"/>
      <c r="V40" s="862"/>
      <c r="W40" s="862"/>
      <c r="X40" s="862"/>
      <c r="Y40" s="862"/>
      <c r="Z40" s="862"/>
      <c r="AA40" s="862"/>
    </row>
    <row r="41" spans="1:27" s="863" customFormat="1" ht="30" hidden="1" customHeight="1">
      <c r="A41" s="2171">
        <v>32</v>
      </c>
      <c r="B41" s="1736">
        <f t="shared" si="1"/>
        <v>36</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3"/>
        <v/>
      </c>
      <c r="P41" s="1264"/>
      <c r="Q41" s="1438"/>
      <c r="R41" s="1484"/>
      <c r="S41" s="862"/>
      <c r="T41" s="862"/>
      <c r="U41" s="862"/>
      <c r="V41" s="862"/>
      <c r="W41" s="862"/>
      <c r="X41" s="862"/>
      <c r="Y41" s="862"/>
      <c r="Z41" s="862"/>
      <c r="AA41" s="862"/>
    </row>
    <row r="42" spans="1:27" s="863" customFormat="1" ht="30" hidden="1" customHeight="1">
      <c r="A42" s="2171">
        <v>33</v>
      </c>
      <c r="B42" s="1736">
        <f t="shared" si="1"/>
        <v>37</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3"/>
        <v/>
      </c>
      <c r="P42" s="1264"/>
      <c r="Q42" s="1438"/>
      <c r="R42" s="1484"/>
      <c r="S42" s="862"/>
      <c r="T42" s="862"/>
      <c r="U42" s="862"/>
      <c r="V42" s="862"/>
      <c r="W42" s="862"/>
      <c r="X42" s="862"/>
      <c r="Y42" s="862"/>
      <c r="Z42" s="862"/>
      <c r="AA42" s="862"/>
    </row>
    <row r="43" spans="1:27" s="863" customFormat="1" ht="30" hidden="1" customHeight="1">
      <c r="A43" s="2171">
        <v>34</v>
      </c>
      <c r="B43" s="1736">
        <f t="shared" si="1"/>
        <v>38</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3"/>
        <v/>
      </c>
      <c r="P43" s="1264"/>
      <c r="Q43" s="1438"/>
      <c r="R43" s="1484"/>
      <c r="S43" s="862"/>
      <c r="T43" s="862"/>
      <c r="U43" s="862"/>
      <c r="V43" s="862"/>
      <c r="W43" s="862"/>
      <c r="X43" s="862"/>
      <c r="Y43" s="862"/>
      <c r="Z43" s="862"/>
      <c r="AA43" s="862"/>
    </row>
    <row r="44" spans="1:27" s="863" customFormat="1" ht="30" hidden="1" customHeight="1">
      <c r="A44" s="2171">
        <v>35</v>
      </c>
      <c r="B44" s="1736">
        <f t="shared" si="1"/>
        <v>39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3"/>
        <v/>
      </c>
      <c r="P44" s="1264"/>
      <c r="Q44" s="1438"/>
      <c r="R44" s="1484"/>
      <c r="S44" s="862"/>
      <c r="T44" s="862"/>
      <c r="U44" s="862"/>
      <c r="V44" s="862"/>
      <c r="W44" s="862"/>
      <c r="X44" s="862"/>
      <c r="Y44" s="862"/>
      <c r="Z44" s="862"/>
      <c r="AA44" s="862"/>
    </row>
    <row r="45" spans="1:27" s="863" customFormat="1" ht="30" hidden="1" customHeight="1">
      <c r="A45" s="2171">
        <v>36</v>
      </c>
      <c r="B45" s="1736">
        <f t="shared" si="1"/>
        <v>40</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3"/>
        <v/>
      </c>
      <c r="P45" s="1264"/>
      <c r="Q45" s="1438"/>
      <c r="R45" s="1484"/>
      <c r="S45" s="862"/>
      <c r="T45" s="862"/>
      <c r="U45" s="862"/>
      <c r="V45" s="862"/>
      <c r="W45" s="862"/>
      <c r="X45" s="862"/>
      <c r="Y45" s="862"/>
      <c r="Z45" s="862"/>
      <c r="AA45" s="862"/>
    </row>
    <row r="46" spans="1:27" s="863" customFormat="1" ht="30" hidden="1" customHeight="1">
      <c r="A46" s="2171">
        <v>37</v>
      </c>
      <c r="B46" s="1736">
        <f t="shared" si="1"/>
        <v>41</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3"/>
        <v/>
      </c>
      <c r="P46" s="1264"/>
      <c r="Q46" s="1438"/>
      <c r="R46" s="1484"/>
      <c r="S46" s="862"/>
      <c r="T46" s="862"/>
      <c r="U46" s="862"/>
      <c r="V46" s="862"/>
      <c r="W46" s="862"/>
      <c r="X46" s="862"/>
      <c r="Y46" s="862"/>
      <c r="Z46" s="862"/>
      <c r="AA46" s="862"/>
    </row>
    <row r="47" spans="1:27" s="863" customFormat="1" ht="30" hidden="1" customHeight="1">
      <c r="A47" s="2171">
        <v>38</v>
      </c>
      <c r="B47" s="1736">
        <f t="shared" si="1"/>
        <v>42</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3"/>
        <v/>
      </c>
      <c r="P47" s="1264"/>
      <c r="Q47" s="1438"/>
      <c r="R47" s="1484"/>
      <c r="S47" s="862"/>
      <c r="T47" s="862"/>
      <c r="U47" s="862"/>
      <c r="V47" s="862"/>
      <c r="W47" s="862"/>
      <c r="X47" s="862"/>
      <c r="Y47" s="862"/>
      <c r="Z47" s="862"/>
      <c r="AA47" s="862"/>
    </row>
    <row r="48" spans="1:27" s="863" customFormat="1" ht="30" hidden="1" customHeight="1">
      <c r="A48" s="2171">
        <v>39</v>
      </c>
      <c r="B48" s="1736">
        <f t="shared" si="1"/>
        <v>43</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3"/>
        <v/>
      </c>
      <c r="P48" s="1264"/>
      <c r="Q48" s="1438"/>
      <c r="R48" s="1484"/>
      <c r="S48" s="862"/>
      <c r="T48" s="862"/>
      <c r="U48" s="862"/>
      <c r="V48" s="862"/>
      <c r="W48" s="862"/>
      <c r="X48" s="862"/>
      <c r="Y48" s="862"/>
      <c r="Z48" s="862"/>
      <c r="AA48" s="862"/>
    </row>
    <row r="49" spans="1:27" s="863" customFormat="1" ht="30" hidden="1" customHeight="1">
      <c r="A49" s="2171">
        <v>40</v>
      </c>
      <c r="B49" s="1736">
        <f t="shared" si="1"/>
        <v>44</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3"/>
        <v/>
      </c>
      <c r="P49" s="1264"/>
      <c r="Q49" s="1438"/>
      <c r="R49" s="1484"/>
      <c r="S49" s="862"/>
      <c r="T49" s="862"/>
      <c r="U49" s="862"/>
      <c r="V49" s="862"/>
      <c r="W49" s="862"/>
      <c r="X49" s="862"/>
      <c r="Y49" s="862"/>
      <c r="Z49" s="862"/>
      <c r="AA49" s="862"/>
    </row>
    <row r="50" spans="1:27" s="863" customFormat="1" ht="30" hidden="1" customHeight="1">
      <c r="A50" s="2171">
        <v>41</v>
      </c>
      <c r="B50" s="1736">
        <f t="shared" si="1"/>
        <v>45</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3"/>
        <v/>
      </c>
      <c r="P50" s="1264"/>
      <c r="Q50" s="1438"/>
      <c r="R50" s="1484"/>
      <c r="S50" s="862"/>
      <c r="T50" s="862"/>
      <c r="U50" s="862"/>
      <c r="V50" s="862"/>
      <c r="W50" s="862"/>
      <c r="X50" s="862"/>
      <c r="Y50" s="862"/>
      <c r="Z50" s="862"/>
      <c r="AA50" s="862"/>
    </row>
    <row r="51" spans="1:27" s="863" customFormat="1" ht="30" hidden="1" customHeight="1">
      <c r="A51" s="2171">
        <v>42</v>
      </c>
      <c r="B51" s="1736">
        <f t="shared" si="1"/>
        <v>46</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3"/>
        <v/>
      </c>
      <c r="P51" s="1264"/>
      <c r="Q51" s="1438"/>
      <c r="R51" s="1484"/>
      <c r="S51" s="862"/>
      <c r="T51" s="862"/>
      <c r="U51" s="862"/>
      <c r="V51" s="862"/>
      <c r="W51" s="862"/>
      <c r="X51" s="862"/>
      <c r="Y51" s="862"/>
      <c r="Z51" s="862"/>
      <c r="AA51" s="862"/>
    </row>
    <row r="52" spans="1:27" s="863" customFormat="1" ht="30" hidden="1" customHeight="1">
      <c r="A52" s="2171">
        <v>43</v>
      </c>
      <c r="B52" s="1736">
        <f t="shared" si="1"/>
        <v>47</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3"/>
        <v/>
      </c>
      <c r="P52" s="1264"/>
      <c r="Q52" s="1438"/>
      <c r="R52" s="1484"/>
      <c r="S52" s="862"/>
      <c r="T52" s="862"/>
      <c r="U52" s="862"/>
      <c r="V52" s="862"/>
      <c r="W52" s="862"/>
      <c r="X52" s="862"/>
      <c r="Y52" s="862"/>
      <c r="Z52" s="862"/>
      <c r="AA52" s="862"/>
    </row>
    <row r="53" spans="1:27" s="863" customFormat="1" ht="30" hidden="1" customHeight="1">
      <c r="A53" s="2171">
        <v>44</v>
      </c>
      <c r="B53" s="1736">
        <f t="shared" si="1"/>
        <v>48</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3"/>
        <v/>
      </c>
      <c r="P53" s="1264"/>
      <c r="Q53" s="1438"/>
      <c r="R53" s="1484"/>
      <c r="S53" s="862"/>
      <c r="T53" s="862"/>
      <c r="U53" s="862"/>
      <c r="V53" s="862"/>
      <c r="W53" s="862"/>
      <c r="X53" s="862"/>
      <c r="Y53" s="862"/>
      <c r="Z53" s="862"/>
      <c r="AA53" s="862"/>
    </row>
    <row r="54" spans="1:27" s="863" customFormat="1" ht="30" hidden="1" customHeight="1">
      <c r="A54" s="2171">
        <v>45</v>
      </c>
      <c r="B54" s="1736">
        <f t="shared" si="1"/>
        <v>49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3"/>
        <v/>
      </c>
      <c r="P54" s="1264"/>
      <c r="Q54" s="1438"/>
      <c r="R54" s="1484"/>
      <c r="S54" s="862"/>
      <c r="T54" s="862"/>
      <c r="U54" s="862"/>
      <c r="V54" s="862"/>
      <c r="W54" s="862"/>
      <c r="X54" s="862"/>
      <c r="Y54" s="862"/>
      <c r="Z54" s="862"/>
      <c r="AA54" s="862"/>
    </row>
    <row r="55" spans="1:27" s="863" customFormat="1" ht="30" hidden="1" customHeight="1">
      <c r="A55" s="2171">
        <v>46</v>
      </c>
      <c r="B55" s="1736">
        <f t="shared" si="1"/>
        <v>50</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3"/>
        <v/>
      </c>
      <c r="P55" s="1264"/>
      <c r="Q55" s="1438"/>
      <c r="R55" s="1484"/>
      <c r="S55" s="862"/>
      <c r="T55" s="862"/>
      <c r="U55" s="862"/>
      <c r="V55" s="862"/>
      <c r="W55" s="862"/>
      <c r="X55" s="862"/>
      <c r="Y55" s="862"/>
      <c r="Z55" s="862"/>
      <c r="AA55" s="862"/>
    </row>
    <row r="56" spans="1:27" s="863" customFormat="1" ht="30" hidden="1" customHeight="1">
      <c r="A56" s="2171">
        <v>47</v>
      </c>
      <c r="B56" s="1736">
        <f t="shared" si="1"/>
        <v>51</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3"/>
        <v/>
      </c>
      <c r="P56" s="1264"/>
      <c r="Q56" s="1438"/>
      <c r="R56" s="1484"/>
      <c r="S56" s="862"/>
      <c r="T56" s="862"/>
      <c r="U56" s="862"/>
      <c r="V56" s="862"/>
      <c r="W56" s="862"/>
      <c r="X56" s="862"/>
      <c r="Y56" s="862"/>
      <c r="Z56" s="862"/>
      <c r="AA56" s="862"/>
    </row>
    <row r="57" spans="1:27" s="863" customFormat="1" ht="30" hidden="1" customHeight="1">
      <c r="A57" s="2171">
        <v>48</v>
      </c>
      <c r="B57" s="1736">
        <f t="shared" si="1"/>
        <v>52</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3"/>
        <v/>
      </c>
      <c r="P57" s="1264"/>
      <c r="Q57" s="1438"/>
      <c r="R57" s="1484"/>
      <c r="S57" s="862"/>
      <c r="T57" s="862"/>
      <c r="U57" s="862"/>
      <c r="V57" s="862"/>
      <c r="W57" s="862"/>
      <c r="X57" s="862"/>
      <c r="Y57" s="862"/>
      <c r="Z57" s="862"/>
      <c r="AA57" s="862"/>
    </row>
    <row r="58" spans="1:27" s="863" customFormat="1" ht="30" hidden="1" customHeight="1">
      <c r="A58" s="2171">
        <v>49</v>
      </c>
      <c r="B58" s="1736">
        <f t="shared" si="1"/>
        <v>53</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3"/>
        <v/>
      </c>
      <c r="P58" s="1264"/>
      <c r="Q58" s="1438"/>
      <c r="R58" s="1484"/>
      <c r="S58" s="862"/>
      <c r="T58" s="862"/>
      <c r="U58" s="862"/>
      <c r="V58" s="862"/>
      <c r="W58" s="862"/>
      <c r="X58" s="862"/>
      <c r="Y58" s="862"/>
      <c r="Z58" s="862"/>
      <c r="AA58" s="862"/>
    </row>
    <row r="59" spans="1:27" s="863" customFormat="1" ht="30" hidden="1" customHeight="1">
      <c r="A59" s="2171">
        <v>50</v>
      </c>
      <c r="B59" s="1736">
        <f t="shared" si="1"/>
        <v>54</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3"/>
        <v/>
      </c>
      <c r="P59" s="1264"/>
      <c r="Q59" s="1438"/>
      <c r="R59" s="1484"/>
      <c r="S59" s="862"/>
      <c r="T59" s="862"/>
      <c r="U59" s="862"/>
      <c r="V59" s="862"/>
      <c r="W59" s="862"/>
      <c r="X59" s="862"/>
      <c r="Y59" s="862"/>
      <c r="Z59" s="862"/>
      <c r="AA59" s="862"/>
    </row>
    <row r="60" spans="1:27" s="863" customFormat="1" ht="30" hidden="1" customHeight="1">
      <c r="A60" s="2171">
        <v>51</v>
      </c>
      <c r="B60" s="1736">
        <f t="shared" si="1"/>
        <v>55</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3"/>
        <v/>
      </c>
      <c r="P60" s="1264"/>
      <c r="Q60" s="1438"/>
      <c r="R60" s="1484"/>
      <c r="S60" s="862"/>
      <c r="T60" s="862"/>
      <c r="U60" s="862"/>
      <c r="V60" s="862"/>
      <c r="W60" s="862"/>
      <c r="X60" s="862"/>
      <c r="Y60" s="862"/>
      <c r="Z60" s="862"/>
      <c r="AA60" s="862"/>
    </row>
    <row r="61" spans="1:27" s="863" customFormat="1" ht="30" hidden="1" customHeight="1">
      <c r="A61" s="2171">
        <v>52</v>
      </c>
      <c r="B61" s="1736">
        <f t="shared" si="1"/>
        <v>56</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3"/>
        <v/>
      </c>
      <c r="P61" s="1264"/>
      <c r="Q61" s="1438"/>
      <c r="R61" s="1484"/>
      <c r="S61" s="862"/>
      <c r="T61" s="862"/>
      <c r="U61" s="862"/>
      <c r="V61" s="862"/>
      <c r="W61" s="862"/>
      <c r="X61" s="862"/>
      <c r="Y61" s="862"/>
      <c r="Z61" s="862"/>
      <c r="AA61" s="862"/>
    </row>
    <row r="62" spans="1:27" s="863" customFormat="1" ht="30" hidden="1" customHeight="1">
      <c r="A62" s="2171">
        <v>53</v>
      </c>
      <c r="B62" s="1736">
        <f t="shared" si="1"/>
        <v>57</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3"/>
        <v/>
      </c>
      <c r="P62" s="1264"/>
      <c r="Q62" s="1438"/>
      <c r="R62" s="1484"/>
      <c r="S62" s="862"/>
      <c r="T62" s="862"/>
      <c r="U62" s="862"/>
      <c r="V62" s="862"/>
      <c r="W62" s="862"/>
      <c r="X62" s="862"/>
      <c r="Y62" s="862"/>
      <c r="Z62" s="862"/>
      <c r="AA62" s="862"/>
    </row>
    <row r="63" spans="1:27" s="863" customFormat="1" ht="30" hidden="1" customHeight="1">
      <c r="A63" s="2171">
        <v>54</v>
      </c>
      <c r="B63" s="1736">
        <f t="shared" si="1"/>
        <v>58</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3"/>
        <v/>
      </c>
      <c r="P63" s="1264"/>
      <c r="Q63" s="1438"/>
      <c r="R63" s="1484"/>
      <c r="S63" s="862"/>
      <c r="T63" s="862"/>
      <c r="U63" s="862"/>
      <c r="V63" s="862"/>
      <c r="W63" s="862"/>
      <c r="X63" s="862"/>
      <c r="Y63" s="862"/>
      <c r="Z63" s="862"/>
      <c r="AA63" s="862"/>
    </row>
    <row r="64" spans="1:27" s="863" customFormat="1" ht="30" hidden="1" customHeight="1">
      <c r="A64" s="2171">
        <v>55</v>
      </c>
      <c r="B64" s="1736">
        <f t="shared" si="1"/>
        <v>59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3"/>
        <v/>
      </c>
      <c r="P64" s="1264"/>
      <c r="Q64" s="1438"/>
      <c r="R64" s="1484"/>
      <c r="S64" s="862"/>
      <c r="T64" s="862"/>
      <c r="U64" s="862"/>
      <c r="V64" s="862"/>
      <c r="W64" s="862"/>
      <c r="X64" s="862"/>
      <c r="Y64" s="862"/>
      <c r="Z64" s="862"/>
      <c r="AA64" s="862"/>
    </row>
    <row r="65" spans="1:27" s="863" customFormat="1" ht="30" hidden="1" customHeight="1">
      <c r="A65" s="2171">
        <v>56</v>
      </c>
      <c r="B65" s="1736">
        <f t="shared" si="1"/>
        <v>60</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3"/>
        <v/>
      </c>
      <c r="P65" s="1264"/>
      <c r="Q65" s="1438"/>
      <c r="R65" s="1484"/>
      <c r="S65" s="862"/>
      <c r="T65" s="862"/>
      <c r="U65" s="862"/>
      <c r="V65" s="862"/>
      <c r="W65" s="862"/>
      <c r="X65" s="862"/>
      <c r="Y65" s="862"/>
      <c r="Z65" s="862"/>
      <c r="AA65" s="862"/>
    </row>
    <row r="66" spans="1:27" s="863" customFormat="1" ht="30" hidden="1" customHeight="1">
      <c r="A66" s="2171">
        <v>57</v>
      </c>
      <c r="B66" s="1736">
        <f t="shared" si="1"/>
        <v>61</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3"/>
        <v/>
      </c>
      <c r="P66" s="1264"/>
      <c r="Q66" s="1438"/>
      <c r="R66" s="1484"/>
      <c r="S66" s="862"/>
      <c r="T66" s="862"/>
      <c r="U66" s="862"/>
      <c r="V66" s="862"/>
      <c r="W66" s="862"/>
      <c r="X66" s="862"/>
      <c r="Y66" s="862"/>
      <c r="Z66" s="862"/>
      <c r="AA66" s="862"/>
    </row>
    <row r="67" spans="1:27" s="863" customFormat="1" ht="30" hidden="1" customHeight="1">
      <c r="A67" s="2171">
        <v>58</v>
      </c>
      <c r="B67" s="1736">
        <f t="shared" si="1"/>
        <v>62</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3"/>
        <v/>
      </c>
      <c r="P67" s="1264"/>
      <c r="Q67" s="1438"/>
      <c r="R67" s="1484"/>
      <c r="S67" s="862"/>
      <c r="T67" s="862"/>
      <c r="U67" s="862"/>
      <c r="V67" s="862"/>
      <c r="W67" s="862"/>
      <c r="X67" s="862"/>
      <c r="Y67" s="862"/>
      <c r="Z67" s="862"/>
      <c r="AA67" s="862"/>
    </row>
    <row r="68" spans="1:27" s="863" customFormat="1" ht="30" hidden="1" customHeight="1">
      <c r="A68" s="2171">
        <v>59</v>
      </c>
      <c r="B68" s="1736">
        <f t="shared" si="1"/>
        <v>63</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3"/>
        <v/>
      </c>
      <c r="P68" s="1264"/>
      <c r="Q68" s="1438"/>
      <c r="R68" s="1484"/>
      <c r="S68" s="862"/>
      <c r="T68" s="862"/>
      <c r="U68" s="862"/>
      <c r="V68" s="862"/>
      <c r="W68" s="862"/>
      <c r="X68" s="862"/>
      <c r="Y68" s="862"/>
      <c r="Z68" s="862"/>
      <c r="AA68" s="862"/>
    </row>
    <row r="69" spans="1:27" s="863" customFormat="1" ht="30" hidden="1" customHeight="1">
      <c r="A69" s="2171">
        <v>60</v>
      </c>
      <c r="B69" s="1736">
        <f>SUM($O$10:O69)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3"/>
        <v/>
      </c>
      <c r="P69" s="1264"/>
      <c r="Q69" s="1438"/>
      <c r="R69" s="1484"/>
      <c r="S69" s="862"/>
      <c r="T69" s="862"/>
      <c r="U69" s="862"/>
      <c r="V69" s="862"/>
      <c r="W69" s="862"/>
      <c r="X69" s="862"/>
      <c r="Y69" s="862"/>
      <c r="Z69" s="862"/>
      <c r="AA69" s="862"/>
    </row>
    <row r="70" spans="1:27" s="863" customFormat="1" ht="30" hidden="1" customHeight="1">
      <c r="A70" s="2171">
        <v>61</v>
      </c>
      <c r="B70" s="1736">
        <f>SUM($O$10:O70)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3"/>
        <v/>
      </c>
      <c r="P70" s="1264"/>
      <c r="Q70" s="1438"/>
      <c r="R70" s="1484"/>
      <c r="S70" s="862"/>
      <c r="T70" s="862"/>
      <c r="U70" s="862"/>
      <c r="V70" s="862"/>
      <c r="W70" s="862"/>
      <c r="X70" s="862"/>
      <c r="Y70" s="862"/>
      <c r="Z70" s="862"/>
      <c r="AA70" s="862"/>
    </row>
    <row r="71" spans="1:27" s="863" customFormat="1" ht="30" hidden="1" customHeight="1">
      <c r="A71" s="2171">
        <v>62</v>
      </c>
      <c r="B71" s="1736">
        <f>SUM($O$10:O71)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si="3"/>
        <v/>
      </c>
      <c r="P71" s="1264"/>
      <c r="Q71" s="1438"/>
      <c r="R71" s="1484"/>
      <c r="S71" s="862"/>
      <c r="T71" s="862"/>
      <c r="U71" s="862"/>
      <c r="V71" s="862"/>
      <c r="W71" s="862"/>
      <c r="X71" s="862"/>
      <c r="Y71" s="862"/>
      <c r="Z71" s="862"/>
      <c r="AA71" s="862"/>
    </row>
    <row r="72" spans="1:27" s="863" customFormat="1" ht="30" hidden="1" customHeight="1">
      <c r="A72" s="2171">
        <v>63</v>
      </c>
      <c r="B72" s="1736">
        <f>SUM($O$10:O72)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3"/>
        <v/>
      </c>
      <c r="P72" s="1264"/>
      <c r="Q72" s="1438"/>
      <c r="R72" s="1484"/>
      <c r="S72" s="862"/>
      <c r="T72" s="862"/>
      <c r="U72" s="862"/>
      <c r="V72" s="862"/>
      <c r="W72" s="862"/>
      <c r="X72" s="862"/>
      <c r="Y72" s="862"/>
      <c r="Z72" s="862"/>
      <c r="AA72" s="862"/>
    </row>
    <row r="73" spans="1:27" s="863" customFormat="1" ht="30" hidden="1" customHeight="1">
      <c r="A73" s="2171">
        <v>64</v>
      </c>
      <c r="B73" s="1736">
        <f>SUM($O$10:O73)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3"/>
        <v/>
      </c>
      <c r="P73" s="1264"/>
      <c r="Q73" s="1438"/>
      <c r="R73" s="1484"/>
      <c r="S73" s="862"/>
      <c r="T73" s="862"/>
      <c r="U73" s="862"/>
      <c r="V73" s="862"/>
      <c r="W73" s="862"/>
      <c r="X73" s="862"/>
      <c r="Y73" s="862"/>
      <c r="Z73" s="862"/>
      <c r="AA73" s="862"/>
    </row>
    <row r="74" spans="1:27" s="863" customFormat="1" ht="30" hidden="1" customHeight="1">
      <c r="A74" s="2171">
        <v>65</v>
      </c>
      <c r="B74" s="1736">
        <f>SUM($O$10:O74)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3"/>
        <v/>
      </c>
      <c r="P74" s="1264"/>
      <c r="Q74" s="1438"/>
      <c r="R74" s="1484"/>
      <c r="S74" s="862"/>
      <c r="T74" s="862"/>
      <c r="U74" s="862"/>
      <c r="V74" s="862"/>
      <c r="W74" s="862"/>
      <c r="X74" s="862"/>
      <c r="Y74" s="862"/>
      <c r="Z74" s="862"/>
      <c r="AA74" s="862"/>
    </row>
    <row r="75" spans="1:27" s="863" customFormat="1" ht="30" hidden="1" customHeight="1">
      <c r="A75" s="2171">
        <v>66</v>
      </c>
      <c r="B75" s="1736">
        <f>SUM($O$10:O75)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ref="O75:O131" si="4">IF(ISERROR(C75),"",1)</f>
        <v/>
      </c>
      <c r="P75" s="1264"/>
      <c r="Q75" s="1438"/>
      <c r="R75" s="1484"/>
      <c r="S75" s="862"/>
      <c r="T75" s="862"/>
      <c r="U75" s="862"/>
      <c r="V75" s="862"/>
      <c r="W75" s="862"/>
      <c r="X75" s="862"/>
      <c r="Y75" s="862"/>
      <c r="Z75" s="862"/>
      <c r="AA75" s="862"/>
    </row>
    <row r="76" spans="1:27" s="863" customFormat="1" ht="30" hidden="1" customHeight="1">
      <c r="A76" s="2171">
        <v>67</v>
      </c>
      <c r="B76" s="1736">
        <f>SUM($O$10:O76)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4"/>
        <v/>
      </c>
      <c r="P76" s="1264"/>
      <c r="Q76" s="1438"/>
      <c r="R76" s="1484"/>
      <c r="S76" s="862"/>
      <c r="T76" s="862"/>
      <c r="U76" s="862"/>
      <c r="V76" s="862"/>
      <c r="W76" s="862"/>
      <c r="X76" s="862"/>
      <c r="Y76" s="862"/>
      <c r="Z76" s="862"/>
      <c r="AA76" s="862"/>
    </row>
    <row r="77" spans="1:27" s="863" customFormat="1" ht="30" hidden="1" customHeight="1">
      <c r="A77" s="2171">
        <v>68</v>
      </c>
      <c r="B77" s="1736">
        <f>SUM($O$10:O77)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4"/>
        <v/>
      </c>
      <c r="P77" s="1264"/>
      <c r="Q77" s="1438"/>
      <c r="R77" s="1484"/>
      <c r="S77" s="862"/>
      <c r="T77" s="862"/>
      <c r="U77" s="862"/>
      <c r="V77" s="862"/>
      <c r="W77" s="862"/>
      <c r="X77" s="862"/>
      <c r="Y77" s="862"/>
      <c r="Z77" s="862"/>
      <c r="AA77" s="862"/>
    </row>
    <row r="78" spans="1:27" s="863" customFormat="1" ht="30" hidden="1" customHeight="1">
      <c r="A78" s="2171">
        <v>69</v>
      </c>
      <c r="B78" s="1736">
        <f>SUM($O$10:O78)</f>
        <v>19</v>
      </c>
      <c r="C78" s="1737" t="e">
        <f>(VLOOKUP(A78,TongHopKL!B:F,5,0))</f>
        <v>#N/A</v>
      </c>
      <c r="D78" s="1738">
        <f>IFERROR(VLOOKUP(A78,DG!A:D,4,0),0)</f>
        <v>0</v>
      </c>
      <c r="E78" s="1739">
        <f>SUMIF(TongHopKL!B:B,'NT-VT'!A78,TongHopKL!H:H)</f>
        <v>0</v>
      </c>
      <c r="F78" s="1736" t="str">
        <f>IFERROR(VLOOKUP(A78,Solieu!G:M,2,0),"")</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4"/>
        <v/>
      </c>
      <c r="P78" s="1264"/>
      <c r="Q78" s="1438"/>
      <c r="R78" s="1484"/>
      <c r="S78" s="862"/>
      <c r="T78" s="862"/>
      <c r="U78" s="862"/>
      <c r="V78" s="862"/>
      <c r="W78" s="862"/>
      <c r="X78" s="862"/>
      <c r="Y78" s="862"/>
      <c r="Z78" s="862"/>
      <c r="AA78" s="862"/>
    </row>
    <row r="79" spans="1:27" s="863" customFormat="1" ht="30" hidden="1" customHeight="1">
      <c r="A79" s="2171">
        <v>70</v>
      </c>
      <c r="B79" s="1736">
        <f>SUM($O$10:O79)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4"/>
        <v/>
      </c>
      <c r="P79" s="1264"/>
      <c r="Q79" s="1438"/>
      <c r="R79" s="1484"/>
      <c r="S79" s="862"/>
      <c r="T79" s="862"/>
      <c r="U79" s="862"/>
      <c r="V79" s="862"/>
      <c r="W79" s="862"/>
      <c r="X79" s="862"/>
      <c r="Y79" s="862"/>
      <c r="Z79" s="862"/>
      <c r="AA79" s="862"/>
    </row>
    <row r="80" spans="1:27" s="863" customFormat="1" ht="30" hidden="1" customHeight="1">
      <c r="A80" s="2171">
        <v>71</v>
      </c>
      <c r="B80" s="1736">
        <f>SUM($O$10:O80)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4"/>
        <v/>
      </c>
      <c r="P80" s="1264"/>
      <c r="Q80" s="1438"/>
      <c r="R80" s="1484"/>
      <c r="S80" s="862"/>
      <c r="T80" s="862"/>
      <c r="U80" s="862"/>
      <c r="V80" s="862"/>
      <c r="W80" s="862"/>
      <c r="X80" s="862"/>
      <c r="Y80" s="862"/>
      <c r="Z80" s="862"/>
      <c r="AA80" s="862"/>
    </row>
    <row r="81" spans="1:18" s="863" customFormat="1" ht="30" hidden="1" customHeight="1">
      <c r="A81" s="2171">
        <v>72</v>
      </c>
      <c r="B81" s="1736">
        <f>SUM($O$10:O81)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4"/>
        <v/>
      </c>
      <c r="P81" s="1264"/>
      <c r="Q81" s="1438"/>
      <c r="R81" s="1485"/>
    </row>
    <row r="82" spans="1:18" s="863" customFormat="1" ht="30" hidden="1" customHeight="1">
      <c r="A82" s="2171">
        <v>73</v>
      </c>
      <c r="B82" s="1736">
        <f>SUM($O$10:O82)</f>
        <v>19</v>
      </c>
      <c r="C82" s="1737" t="e">
        <f>(VLOOKUP(A82,TongHopKL!B:F,5,0))</f>
        <v>#N/A</v>
      </c>
      <c r="D82" s="1738">
        <f>IFERROR(VLOOKUP(A82,DG!A:D,4,0),0)</f>
        <v>0</v>
      </c>
      <c r="E82" s="1739">
        <f>SUMIF(TongHopKL!B:B,'NT-VT'!A82,TongHopKL!H:H)</f>
        <v>0</v>
      </c>
      <c r="F82" s="1736" t="str">
        <f>IFERROR(VLOOKUP(A82,Solieu!G:M,2,0),"nt")</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4"/>
        <v/>
      </c>
      <c r="P82" s="1264"/>
      <c r="Q82" s="1438"/>
      <c r="R82" s="1485"/>
    </row>
    <row r="83" spans="1:18" s="863" customFormat="1" ht="30" hidden="1" customHeight="1">
      <c r="A83" s="2171">
        <v>74</v>
      </c>
      <c r="B83" s="1736">
        <f>SUM($O$10:O83)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4"/>
        <v/>
      </c>
      <c r="P83" s="1264"/>
      <c r="Q83" s="1438"/>
      <c r="R83" s="1485"/>
    </row>
    <row r="84" spans="1:18" s="863" customFormat="1" ht="30" hidden="1" customHeight="1">
      <c r="A84" s="2171">
        <v>75</v>
      </c>
      <c r="B84" s="1736">
        <f>SUM($O$10:O84)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4"/>
        <v/>
      </c>
      <c r="P84" s="1264"/>
      <c r="Q84" s="1438"/>
      <c r="R84" s="1485"/>
    </row>
    <row r="85" spans="1:18" s="863" customFormat="1" ht="30" hidden="1" customHeight="1">
      <c r="A85" s="2171">
        <v>76</v>
      </c>
      <c r="B85" s="1736">
        <f>SUM($O$10:O85)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4"/>
        <v/>
      </c>
      <c r="P85" s="1264"/>
      <c r="Q85" s="1438"/>
      <c r="R85" s="1485"/>
    </row>
    <row r="86" spans="1:18" s="863" customFormat="1" ht="30" hidden="1" customHeight="1">
      <c r="A86" s="2171">
        <v>77</v>
      </c>
      <c r="B86" s="1736">
        <f>SUM($O$10:O86)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4"/>
        <v/>
      </c>
      <c r="P86" s="1264"/>
      <c r="Q86" s="1481"/>
      <c r="R86" s="1485"/>
    </row>
    <row r="87" spans="1:18" s="863" customFormat="1" ht="30" hidden="1" customHeight="1">
      <c r="A87" s="2171">
        <v>78</v>
      </c>
      <c r="B87" s="1736">
        <f>SUM($O$10:O87)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4"/>
        <v/>
      </c>
      <c r="P87" s="1264"/>
      <c r="Q87" s="1481"/>
      <c r="R87" s="1485"/>
    </row>
    <row r="88" spans="1:18" s="863" customFormat="1" ht="30" hidden="1" customHeight="1">
      <c r="A88" s="2171">
        <v>79</v>
      </c>
      <c r="B88" s="1736">
        <f>SUM($O$10:O88)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4"/>
        <v/>
      </c>
      <c r="P88" s="1264"/>
      <c r="Q88" s="1481"/>
      <c r="R88" s="1485"/>
    </row>
    <row r="89" spans="1:18" s="863" customFormat="1" ht="30" hidden="1" customHeight="1">
      <c r="A89" s="2171">
        <v>80</v>
      </c>
      <c r="B89" s="1736">
        <f>SUM($O$10:O89)</f>
        <v>19</v>
      </c>
      <c r="C89" s="1737" t="e">
        <f>(VLOOKUP(A89,TongHopKL!B:F,5,0))</f>
        <v>#N/A</v>
      </c>
      <c r="D89" s="1738">
        <f>IFERROR(VLOOKUP(A89,DG!A:D,4,0),0)</f>
        <v>0</v>
      </c>
      <c r="E89" s="1739">
        <f>SUMIF(TongHopKL!B:B,'NT-VT'!A89,TongHopKL!H:H)</f>
        <v>0</v>
      </c>
      <c r="F89" s="1736" t="str">
        <f>IFERROR(VLOOKUP(A89,Solieu!G:M,2,0),"")</f>
        <v>nt</v>
      </c>
      <c r="G89" s="1736" t="str">
        <f>IFERROR(VLOOKUP(A89,Solieu!G:M,3,0),"")</f>
        <v>nt</v>
      </c>
      <c r="H89" s="1736"/>
      <c r="I89" s="1740"/>
      <c r="J89" s="1741"/>
      <c r="K89" s="1742"/>
      <c r="L89" s="1955" t="str">
        <f>IFERROR(VLOOKUP(A89,'Du thau'!C:BM,62,0),"")</f>
        <v/>
      </c>
      <c r="M89" s="1740" t="str">
        <f>IFERROR(VLOOKUP(A89,'Du thau'!C:BM,63,0),"")</f>
        <v/>
      </c>
      <c r="N89" s="1268" t="s">
        <v>4217</v>
      </c>
      <c r="O89" s="1483" t="str">
        <f t="shared" si="4"/>
        <v/>
      </c>
      <c r="P89" s="1264"/>
      <c r="Q89" s="1481"/>
      <c r="R89" s="1485"/>
    </row>
    <row r="90" spans="1:18" s="863" customFormat="1" ht="30" hidden="1" customHeight="1">
      <c r="A90" s="2171">
        <v>81</v>
      </c>
      <c r="B90" s="1736">
        <f>SUM($O$10:O90)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4"/>
        <v/>
      </c>
      <c r="P90" s="1264"/>
      <c r="Q90" s="1481"/>
      <c r="R90" s="1485"/>
    </row>
    <row r="91" spans="1:18" s="863" customFormat="1" ht="30" hidden="1" customHeight="1">
      <c r="A91" s="2171">
        <v>82</v>
      </c>
      <c r="B91" s="1736">
        <f>SUM($O$10:O91)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4"/>
        <v/>
      </c>
      <c r="P91" s="1264"/>
      <c r="Q91" s="1481"/>
      <c r="R91" s="1485"/>
    </row>
    <row r="92" spans="1:18" s="863" customFormat="1" ht="30" hidden="1" customHeight="1">
      <c r="A92" s="2171">
        <v>83</v>
      </c>
      <c r="B92" s="1736">
        <f>SUM($O$10:O92)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4"/>
        <v/>
      </c>
      <c r="P92" s="1264"/>
      <c r="Q92" s="1481"/>
      <c r="R92" s="1485"/>
    </row>
    <row r="93" spans="1:18" s="863" customFormat="1" ht="30" hidden="1" customHeight="1">
      <c r="A93" s="2171">
        <v>84</v>
      </c>
      <c r="B93" s="1736">
        <f>SUM($O$10:O93)</f>
        <v>19</v>
      </c>
      <c r="C93" s="1737" t="e">
        <f>(VLOOKUP(A93,TongHopKL!B:F,5,0))</f>
        <v>#N/A</v>
      </c>
      <c r="D93" s="1738">
        <f>IFERROR(VLOOKUP(A93,DG!A:D,4,0),0)</f>
        <v>0</v>
      </c>
      <c r="E93" s="1739">
        <f>SUMIF(TongHopKL!B:B,'NT-VT'!A93,TongHopKL!H:H)</f>
        <v>0</v>
      </c>
      <c r="F93" s="1736" t="str">
        <f>IFERROR(VLOOKUP(A93,Solieu!G:M,2,0),"")</f>
        <v/>
      </c>
      <c r="G93" s="1736" t="str">
        <f>IFERROR(VLOOKUP(A93,Solieu!G:M,3,0),"")</f>
        <v/>
      </c>
      <c r="H93" s="1736"/>
      <c r="I93" s="1740"/>
      <c r="J93" s="1741"/>
      <c r="K93" s="1742"/>
      <c r="L93" s="1955" t="str">
        <f>IFERROR(VLOOKUP(A93,'Du thau'!C:BM,62,0),"")</f>
        <v/>
      </c>
      <c r="M93" s="1740" t="str">
        <f>IFERROR(VLOOKUP(A93,'Du thau'!C:BM,63,0),"")</f>
        <v/>
      </c>
      <c r="N93" s="1268" t="s">
        <v>4217</v>
      </c>
      <c r="O93" s="1483" t="str">
        <f t="shared" si="4"/>
        <v/>
      </c>
      <c r="P93" s="1264"/>
      <c r="Q93" s="1481"/>
      <c r="R93" s="1485"/>
    </row>
    <row r="94" spans="1:18" s="863" customFormat="1" ht="30" hidden="1" customHeight="1">
      <c r="A94" s="2171">
        <v>85</v>
      </c>
      <c r="B94" s="1736">
        <f>SUM($O$10:O94)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4"/>
        <v/>
      </c>
      <c r="P94" s="1264"/>
      <c r="Q94" s="1481"/>
      <c r="R94" s="1485"/>
    </row>
    <row r="95" spans="1:18" s="863" customFormat="1" ht="30" hidden="1" customHeight="1">
      <c r="A95" s="2171">
        <v>86</v>
      </c>
      <c r="B95" s="1736">
        <f>SUM($O$10:O95)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4"/>
        <v/>
      </c>
      <c r="P95" s="1264"/>
      <c r="Q95" s="1481"/>
      <c r="R95" s="1485"/>
    </row>
    <row r="96" spans="1:18" s="863" customFormat="1" ht="30" hidden="1" customHeight="1">
      <c r="A96" s="2171">
        <v>87</v>
      </c>
      <c r="B96" s="1736">
        <f>SUM($O$10:O96)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4"/>
        <v/>
      </c>
      <c r="P96" s="1264"/>
      <c r="Q96" s="1481"/>
      <c r="R96" s="1485"/>
    </row>
    <row r="97" spans="1:18" s="863" customFormat="1" ht="30" hidden="1" customHeight="1">
      <c r="A97" s="2171">
        <v>88</v>
      </c>
      <c r="B97" s="1736">
        <f>SUM($O$10:O97)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4"/>
        <v/>
      </c>
      <c r="P97" s="1264"/>
      <c r="Q97" s="1481"/>
      <c r="R97" s="1485"/>
    </row>
    <row r="98" spans="1:18" s="863" customFormat="1" ht="30" hidden="1" customHeight="1">
      <c r="A98" s="2171">
        <v>89</v>
      </c>
      <c r="B98" s="1736">
        <f>SUM($O$10:O98)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4"/>
        <v/>
      </c>
      <c r="P98" s="1264"/>
      <c r="Q98" s="1481"/>
      <c r="R98" s="1485"/>
    </row>
    <row r="99" spans="1:18" s="863" customFormat="1" ht="30" hidden="1" customHeight="1">
      <c r="A99" s="2171">
        <v>90</v>
      </c>
      <c r="B99" s="1736">
        <f>SUM($O$10:O99)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4"/>
        <v/>
      </c>
      <c r="P99" s="1264"/>
      <c r="Q99" s="1481"/>
      <c r="R99" s="1485"/>
    </row>
    <row r="100" spans="1:18" s="863" customFormat="1" ht="30" hidden="1" customHeight="1">
      <c r="A100" s="2171">
        <v>91</v>
      </c>
      <c r="B100" s="1736">
        <f>SUM($O$10:O100)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4"/>
        <v/>
      </c>
      <c r="P100" s="1264"/>
      <c r="Q100" s="1481"/>
      <c r="R100" s="1485"/>
    </row>
    <row r="101" spans="1:18" s="863" customFormat="1" ht="30" hidden="1" customHeight="1">
      <c r="A101" s="2171">
        <v>92</v>
      </c>
      <c r="B101" s="1736">
        <f>SUM($O$10:O101)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4"/>
        <v/>
      </c>
      <c r="P101" s="1264"/>
      <c r="Q101" s="1481"/>
      <c r="R101" s="1485"/>
    </row>
    <row r="102" spans="1:18" s="863" customFormat="1" ht="30" hidden="1" customHeight="1">
      <c r="A102" s="2171">
        <v>93</v>
      </c>
      <c r="B102" s="1736">
        <f>SUM($O$10:O102)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4"/>
        <v/>
      </c>
      <c r="P102" s="1264"/>
      <c r="Q102" s="1481"/>
      <c r="R102" s="1485"/>
    </row>
    <row r="103" spans="1:18" s="863" customFormat="1" ht="30" hidden="1" customHeight="1">
      <c r="A103" s="2171">
        <v>94</v>
      </c>
      <c r="B103" s="1736">
        <f>SUM($O$10:O103)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4"/>
        <v/>
      </c>
      <c r="P103" s="1264"/>
      <c r="Q103" s="1481"/>
      <c r="R103" s="1485"/>
    </row>
    <row r="104" spans="1:18" s="863" customFormat="1" ht="30" hidden="1" customHeight="1">
      <c r="A104" s="2171">
        <v>95</v>
      </c>
      <c r="B104" s="1736">
        <f>SUM($O$10:O104)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4"/>
        <v/>
      </c>
      <c r="P104" s="1264"/>
      <c r="Q104" s="1481"/>
      <c r="R104" s="1485"/>
    </row>
    <row r="105" spans="1:18" s="863" customFormat="1" ht="30" hidden="1" customHeight="1">
      <c r="A105" s="2171">
        <v>96</v>
      </c>
      <c r="B105" s="1736">
        <f>SUM($O$10:O105)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4"/>
        <v/>
      </c>
      <c r="P105" s="1264"/>
      <c r="Q105" s="1481"/>
      <c r="R105" s="1485"/>
    </row>
    <row r="106" spans="1:18" s="863" customFormat="1" ht="30" hidden="1" customHeight="1">
      <c r="A106" s="2171">
        <v>97</v>
      </c>
      <c r="B106" s="1736">
        <f>SUM($O$10:O106)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4"/>
        <v/>
      </c>
      <c r="P106" s="1264"/>
      <c r="Q106" s="1481"/>
      <c r="R106" s="1485"/>
    </row>
    <row r="107" spans="1:18" s="863" customFormat="1" ht="30" hidden="1" customHeight="1">
      <c r="A107" s="2171">
        <v>98</v>
      </c>
      <c r="B107" s="1736">
        <f>SUM($O$10:O107)</f>
        <v>19</v>
      </c>
      <c r="C107" s="1737" t="e">
        <f>(VLOOKUP(A107,TongHopKL!B:F,5,0))</f>
        <v>#N/A</v>
      </c>
      <c r="D107" s="1738">
        <f>IFERROR(VLOOKUP(A107,DG!A:D,4,0),0)</f>
        <v>0</v>
      </c>
      <c r="E107" s="1739">
        <f>SUMIF(TongHopKL!B:B,'NT-VT'!A107,TongHopKL!H:H)</f>
        <v>0</v>
      </c>
      <c r="F107" s="1736" t="str">
        <f>IFERROR(VLOOKUP(A107,Solieu!G:M,2,0),"")</f>
        <v>nt</v>
      </c>
      <c r="G107" s="1736" t="str">
        <f>IFERROR(VLOOKUP(A107,Solieu!G:M,3,0),"")</f>
        <v>nt</v>
      </c>
      <c r="H107" s="1736"/>
      <c r="I107" s="1740"/>
      <c r="J107" s="1741"/>
      <c r="K107" s="1742"/>
      <c r="L107" s="1955" t="str">
        <f>IFERROR(VLOOKUP(A107,'Du thau'!C:BM,62,0),"")</f>
        <v/>
      </c>
      <c r="M107" s="1740" t="str">
        <f>IFERROR(VLOOKUP(A107,'Du thau'!C:BM,63,0),"")</f>
        <v/>
      </c>
      <c r="N107" s="1268" t="s">
        <v>4217</v>
      </c>
      <c r="O107" s="1483" t="str">
        <f t="shared" si="4"/>
        <v/>
      </c>
      <c r="P107" s="1264"/>
      <c r="Q107" s="1481"/>
      <c r="R107" s="1485"/>
    </row>
    <row r="108" spans="1:18" s="863" customFormat="1" ht="30" hidden="1" customHeight="1">
      <c r="A108" s="2171">
        <v>99</v>
      </c>
      <c r="B108" s="1736">
        <f>SUM($O$10:O108)</f>
        <v>19</v>
      </c>
      <c r="C108" s="1737" t="e">
        <f>(VLOOKUP(A108,TongHopKL!B:F,5,0))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4"/>
        <v/>
      </c>
      <c r="P108" s="1264"/>
      <c r="Q108" s="1481"/>
      <c r="R108" s="1485"/>
    </row>
    <row r="109" spans="1:18" s="863" customFormat="1" ht="30" hidden="1" customHeight="1">
      <c r="A109" s="2171">
        <v>100</v>
      </c>
      <c r="B109" s="1736">
        <f>SUM($O$10:O109)</f>
        <v>19</v>
      </c>
      <c r="C109" s="1737" t="e">
        <f>(VLOOKUP(A109,TongHopKL!B:F,5,0))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4"/>
        <v/>
      </c>
      <c r="P109" s="1264"/>
      <c r="Q109" s="1481"/>
      <c r="R109" s="1485"/>
    </row>
    <row r="110" spans="1:18" s="863" customFormat="1" ht="30" hidden="1" customHeight="1">
      <c r="A110" s="2171">
        <v>101</v>
      </c>
      <c r="B110" s="1736">
        <f>SUM($O$10:O110)</f>
        <v>19</v>
      </c>
      <c r="C110" s="1737" t="e">
        <f>(VLOOKUP(A110,TongHopKL!B:F,5,0))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4"/>
        <v/>
      </c>
      <c r="P110" s="1264"/>
      <c r="Q110" s="1481"/>
      <c r="R110" s="1485"/>
    </row>
    <row r="111" spans="1:18" s="863" customFormat="1" ht="30" hidden="1" customHeight="1">
      <c r="A111" s="2171">
        <v>102</v>
      </c>
      <c r="B111" s="1736">
        <f>SUM($O$10:O111)</f>
        <v>19</v>
      </c>
      <c r="C111" s="1737" t="e">
        <f>(VLOOKUP(A111,DG!A:C,3,0))</f>
        <v>#N/A</v>
      </c>
      <c r="D111" s="1738">
        <f>IFERROR(VLOOKUP(A111,DG!A:D,4,0),0)</f>
        <v>0</v>
      </c>
      <c r="E111" s="1739">
        <f>SUMIF(TongHopKL!B:B,'NT-VT'!A111,TongHopKL!H:H)</f>
        <v>0</v>
      </c>
      <c r="F111" s="1736" t="str">
        <f>IFERROR(VLOOKUP(A111,Solieu!G:M,2,0),"")</f>
        <v/>
      </c>
      <c r="G111" s="1736" t="str">
        <f>IFERROR(VLOOKUP(A111,Solieu!G:M,3,0),"")</f>
        <v/>
      </c>
      <c r="H111" s="1736"/>
      <c r="I111" s="1740"/>
      <c r="J111" s="1741"/>
      <c r="K111" s="1742"/>
      <c r="L111" s="1955" t="str">
        <f>IFERROR(VLOOKUP(A111,'Du thau'!C:BM,62,0),"")</f>
        <v/>
      </c>
      <c r="M111" s="1740" t="str">
        <f>IFERROR(VLOOKUP(A111,'Du thau'!C:BM,63,0),"")</f>
        <v/>
      </c>
      <c r="N111" s="1268" t="s">
        <v>4217</v>
      </c>
      <c r="O111" s="1483" t="str">
        <f t="shared" si="4"/>
        <v/>
      </c>
      <c r="P111" s="1264"/>
      <c r="Q111" s="1481"/>
      <c r="R111" s="1485"/>
    </row>
    <row r="112" spans="1:18" s="863" customFormat="1" ht="30" hidden="1" customHeight="1">
      <c r="A112" s="2171">
        <v>103</v>
      </c>
      <c r="B112" s="1736">
        <f>SUM($O$10:O112)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4"/>
        <v/>
      </c>
      <c r="P112" s="1264"/>
      <c r="Q112" s="1481"/>
      <c r="R112" s="1485"/>
    </row>
    <row r="113" spans="1:18" s="863" customFormat="1" ht="30" hidden="1" customHeight="1">
      <c r="A113" s="2171">
        <v>104</v>
      </c>
      <c r="B113" s="1736">
        <f>SUM($O$10:O113)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4"/>
        <v/>
      </c>
      <c r="P113" s="1264"/>
      <c r="Q113" s="1481"/>
      <c r="R113" s="1485"/>
    </row>
    <row r="114" spans="1:18" s="863" customFormat="1" ht="30" hidden="1" customHeight="1">
      <c r="A114" s="2171">
        <v>105</v>
      </c>
      <c r="B114" s="1736">
        <f>SUM($O$10:O114)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4"/>
        <v/>
      </c>
      <c r="P114" s="1264"/>
      <c r="Q114" s="1481"/>
      <c r="R114" s="1485"/>
    </row>
    <row r="115" spans="1:18" s="863" customFormat="1" ht="30" hidden="1" customHeight="1">
      <c r="A115" s="2171">
        <v>106</v>
      </c>
      <c r="B115" s="1736">
        <f>SUM($O$10:O115)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4"/>
        <v/>
      </c>
      <c r="P115" s="1264"/>
      <c r="Q115" s="1481"/>
      <c r="R115" s="1485"/>
    </row>
    <row r="116" spans="1:18" s="863" customFormat="1" ht="30" hidden="1" customHeight="1">
      <c r="A116" s="2171">
        <v>107</v>
      </c>
      <c r="B116" s="1736">
        <f>SUM($O$10:O116)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4"/>
        <v/>
      </c>
      <c r="P116" s="1264"/>
      <c r="Q116" s="1481"/>
      <c r="R116" s="1485"/>
    </row>
    <row r="117" spans="1:18" s="863" customFormat="1" ht="30" hidden="1" customHeight="1">
      <c r="A117" s="2171">
        <v>108</v>
      </c>
      <c r="B117" s="1736">
        <f>SUM($O$10:O117)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4"/>
        <v/>
      </c>
      <c r="P117" s="1264"/>
      <c r="Q117" s="1481"/>
      <c r="R117" s="1485"/>
    </row>
    <row r="118" spans="1:18" s="863" customFormat="1" ht="30" hidden="1" customHeight="1">
      <c r="A118" s="2171">
        <v>109</v>
      </c>
      <c r="B118" s="1736">
        <f>SUM($O$10:O118)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4"/>
        <v/>
      </c>
      <c r="P118" s="1264"/>
      <c r="Q118" s="1481"/>
      <c r="R118" s="1485"/>
    </row>
    <row r="119" spans="1:18" s="863" customFormat="1" ht="30" hidden="1" customHeight="1">
      <c r="A119" s="2171">
        <v>110</v>
      </c>
      <c r="B119" s="1736">
        <f>SUM($O$10:O119)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4"/>
        <v/>
      </c>
      <c r="P119" s="1264"/>
      <c r="Q119" s="1481"/>
      <c r="R119" s="1485"/>
    </row>
    <row r="120" spans="1:18" s="863" customFormat="1" ht="30" hidden="1" customHeight="1">
      <c r="A120" s="2171">
        <v>111</v>
      </c>
      <c r="B120" s="1736">
        <f>SUM($O$10:O120)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4"/>
        <v/>
      </c>
      <c r="P120" s="1264"/>
      <c r="Q120" s="1481"/>
      <c r="R120" s="1485"/>
    </row>
    <row r="121" spans="1:18" s="863" customFormat="1" ht="30" hidden="1" customHeight="1">
      <c r="A121" s="2171">
        <v>112</v>
      </c>
      <c r="B121" s="1736">
        <f>SUM($O$10:O121)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4"/>
        <v/>
      </c>
      <c r="P121" s="1264"/>
      <c r="Q121" s="1481"/>
      <c r="R121" s="1485"/>
    </row>
    <row r="122" spans="1:18" s="863" customFormat="1" ht="30" hidden="1" customHeight="1">
      <c r="A122" s="2171">
        <v>113</v>
      </c>
      <c r="B122" s="1736">
        <f>SUM($O$10:O122)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4"/>
        <v/>
      </c>
      <c r="P122" s="1264"/>
      <c r="Q122" s="1481"/>
      <c r="R122" s="1485"/>
    </row>
    <row r="123" spans="1:18" s="863" customFormat="1" ht="30" hidden="1" customHeight="1">
      <c r="A123" s="2171">
        <v>114</v>
      </c>
      <c r="B123" s="1736">
        <f>SUM($O$10:O123)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4"/>
        <v/>
      </c>
      <c r="P123" s="1264"/>
      <c r="Q123" s="1481"/>
      <c r="R123" s="1485"/>
    </row>
    <row r="124" spans="1:18" s="863" customFormat="1" ht="30" hidden="1" customHeight="1">
      <c r="A124" s="2171">
        <v>115</v>
      </c>
      <c r="B124" s="1736">
        <f>SUM($O$10:O124)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4"/>
        <v/>
      </c>
      <c r="P124" s="1264"/>
      <c r="Q124" s="1481"/>
      <c r="R124" s="1485"/>
    </row>
    <row r="125" spans="1:18" s="863" customFormat="1" ht="30" hidden="1" customHeight="1">
      <c r="A125" s="2171">
        <v>116</v>
      </c>
      <c r="B125" s="1736">
        <f>SUM($O$10:O125)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4"/>
        <v/>
      </c>
      <c r="P125" s="1264"/>
      <c r="Q125" s="1481"/>
      <c r="R125" s="1485"/>
    </row>
    <row r="126" spans="1:18" s="863" customFormat="1" ht="30" hidden="1" customHeight="1">
      <c r="A126" s="2171">
        <v>117</v>
      </c>
      <c r="B126" s="1736">
        <f>SUM($O$10:O126)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4"/>
        <v/>
      </c>
      <c r="P126" s="1264"/>
      <c r="Q126" s="1481"/>
      <c r="R126" s="1485"/>
    </row>
    <row r="127" spans="1:18" s="863" customFormat="1" ht="30" hidden="1" customHeight="1">
      <c r="A127" s="2171">
        <v>118</v>
      </c>
      <c r="B127" s="1736">
        <f>SUM($O$10:O127)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4"/>
        <v/>
      </c>
      <c r="P127" s="1264"/>
      <c r="Q127" s="1481"/>
      <c r="R127" s="1485"/>
    </row>
    <row r="128" spans="1:18" s="863" customFormat="1" ht="30" hidden="1" customHeight="1">
      <c r="A128" s="2171">
        <v>119</v>
      </c>
      <c r="B128" s="1736">
        <f>SUM($O$10:O128)</f>
        <v>19</v>
      </c>
      <c r="C128" s="1737" t="e">
        <f>(VLOOKUP(A128,DG!A:C,3,0))</f>
        <v>#N/A</v>
      </c>
      <c r="D128" s="1738">
        <f>IFERROR(VLOOKUP(A128,DG!A:D,4,0),0)</f>
        <v>0</v>
      </c>
      <c r="E128" s="1739">
        <f>SUMIF(TongHopKL!B:B,'NT-VT'!A128,TongHopKL!H:H)</f>
        <v>0</v>
      </c>
      <c r="F128" s="1736" t="str">
        <f>IFERROR(VLOOKUP(A128,Solieu!G:M,2,0),"")</f>
        <v>nt</v>
      </c>
      <c r="G128" s="1736" t="str">
        <f>IFERROR(VLOOKUP(A128,Solieu!G:M,3,0),"")</f>
        <v>nt</v>
      </c>
      <c r="H128" s="1736"/>
      <c r="I128" s="1740"/>
      <c r="J128" s="1741"/>
      <c r="K128" s="1742"/>
      <c r="L128" s="1955" t="str">
        <f>IFERROR(VLOOKUP(A128,'Du thau'!C:BM,62,0),"")</f>
        <v/>
      </c>
      <c r="M128" s="1740" t="str">
        <f>IFERROR(VLOOKUP(A128,'Du thau'!C:BM,63,0),"")</f>
        <v/>
      </c>
      <c r="N128" s="1268" t="s">
        <v>4217</v>
      </c>
      <c r="O128" s="1483" t="str">
        <f t="shared" si="4"/>
        <v/>
      </c>
      <c r="P128" s="1264"/>
      <c r="Q128" s="1481"/>
      <c r="R128" s="1485"/>
    </row>
    <row r="129" spans="1:27" s="863" customFormat="1" ht="30" hidden="1" customHeight="1">
      <c r="A129" s="2171">
        <v>120</v>
      </c>
      <c r="B129" s="1736">
        <f>SUM($O$10:O129)</f>
        <v>19</v>
      </c>
      <c r="C129" s="1737" t="e">
        <f>(VLOOKUP(A129,DG!A:C,3,0))</f>
        <v>#N/A</v>
      </c>
      <c r="D129" s="1738">
        <f>IFERROR(VLOOKUP(A129,DG!A:D,4,0),0)</f>
        <v>0</v>
      </c>
      <c r="E129" s="1739">
        <f>SUMIF(TongHopKL!B:B,'NT-VT'!A129,TongHopKL!H:H)</f>
        <v>0</v>
      </c>
      <c r="F129" s="1736" t="str">
        <f>IFERROR(VLOOKUP(A129,Solieu!G:M,2,0),"")</f>
        <v>nt</v>
      </c>
      <c r="G129" s="1736" t="str">
        <f>IFERROR(VLOOKUP(A129,Solieu!G:M,3,0),"")</f>
        <v>nt</v>
      </c>
      <c r="H129" s="1736"/>
      <c r="I129" s="1740"/>
      <c r="J129" s="1741"/>
      <c r="K129" s="1742"/>
      <c r="L129" s="1955" t="str">
        <f>IFERROR(VLOOKUP(A129,'Du thau'!C:BM,62,0),"")</f>
        <v/>
      </c>
      <c r="M129" s="1740" t="str">
        <f>IFERROR(VLOOKUP(A129,'Du thau'!C:BM,63,0),"")</f>
        <v/>
      </c>
      <c r="N129" s="1268" t="s">
        <v>4217</v>
      </c>
      <c r="O129" s="1483" t="str">
        <f t="shared" si="4"/>
        <v/>
      </c>
      <c r="P129" s="1264"/>
      <c r="Q129" s="1481"/>
      <c r="R129" s="1485"/>
    </row>
    <row r="130" spans="1:27" s="863" customFormat="1" ht="30" hidden="1" customHeight="1">
      <c r="A130" s="2171">
        <v>121</v>
      </c>
      <c r="B130" s="1736">
        <f>SUM($O$10:O130)</f>
        <v>19</v>
      </c>
      <c r="C130" s="1737" t="e">
        <f>(VLOOKUP(A130,DG!A:C,3,0))</f>
        <v>#N/A</v>
      </c>
      <c r="D130" s="1738">
        <f>IFERROR(VLOOKUP(A130,DG!A:D,4,0),0)</f>
        <v>0</v>
      </c>
      <c r="E130" s="1739">
        <f>SUMIF(TongHopKL!B:B,'NT-VT'!A130,TongHopKL!H:H)</f>
        <v>0</v>
      </c>
      <c r="F130" s="1736" t="str">
        <f>IFERROR(VLOOKUP(A130,Solieu!G:M,2,0),"")</f>
        <v>nt</v>
      </c>
      <c r="G130" s="1736" t="str">
        <f>IFERROR(VLOOKUP(A130,Solieu!G:M,3,0),"")</f>
        <v>nt</v>
      </c>
      <c r="H130" s="1736"/>
      <c r="I130" s="1740"/>
      <c r="J130" s="1741"/>
      <c r="K130" s="1742"/>
      <c r="L130" s="1955" t="str">
        <f>IFERROR(VLOOKUP(A130,'Du thau'!C:BM,62,0),"")</f>
        <v/>
      </c>
      <c r="M130" s="1740" t="str">
        <f>IFERROR(VLOOKUP(A130,'Du thau'!C:BM,63,0),"")</f>
        <v/>
      </c>
      <c r="N130" s="1268" t="s">
        <v>4217</v>
      </c>
      <c r="O130" s="1483" t="str">
        <f t="shared" si="4"/>
        <v/>
      </c>
      <c r="P130" s="1264"/>
      <c r="Q130" s="1481"/>
      <c r="R130" s="1485"/>
    </row>
    <row r="131" spans="1:27" s="863" customFormat="1" ht="30" hidden="1" customHeight="1">
      <c r="A131" s="2171">
        <v>122</v>
      </c>
      <c r="B131" s="1736">
        <f>SUM($O$10:O131)</f>
        <v>19</v>
      </c>
      <c r="C131" s="1737" t="e">
        <f>(VLOOKUP(A131,DG!A:C,3,0))</f>
        <v>#N/A</v>
      </c>
      <c r="D131" s="1738">
        <f>IFERROR(VLOOKUP(A131,DG!A:D,4,0),0)</f>
        <v>0</v>
      </c>
      <c r="E131" s="1739">
        <f>SUMIF(TongHopKL!B:B,'NT-VT'!A131,TongHopKL!H:H)</f>
        <v>0</v>
      </c>
      <c r="F131" s="1736" t="str">
        <f>IFERROR(VLOOKUP(A131,Solieu!G:M,2,0),"")</f>
        <v>nt</v>
      </c>
      <c r="G131" s="1736" t="str">
        <f>IFERROR(VLOOKUP(A131,Solieu!G:M,3,0),"")</f>
        <v>nt</v>
      </c>
      <c r="H131" s="1736"/>
      <c r="I131" s="1740"/>
      <c r="J131" s="1741"/>
      <c r="K131" s="1742"/>
      <c r="L131" s="1955" t="str">
        <f>IFERROR(VLOOKUP(A131,'Du thau'!C:BM,62,0),"")</f>
        <v/>
      </c>
      <c r="M131" s="1740" t="str">
        <f>IFERROR(VLOOKUP(A131,'Du thau'!C:BM,63,0),"")</f>
        <v/>
      </c>
      <c r="N131" s="1268" t="s">
        <v>4217</v>
      </c>
      <c r="O131" s="1483" t="str">
        <f t="shared" si="4"/>
        <v/>
      </c>
      <c r="P131" s="1264"/>
      <c r="Q131" s="1481"/>
      <c r="R131" s="1485"/>
    </row>
    <row r="132" spans="1:27" s="863" customFormat="1" ht="35.1" customHeight="1">
      <c r="A132" s="1480"/>
      <c r="B132" s="1957"/>
      <c r="C132" s="1958"/>
      <c r="D132" s="1959"/>
      <c r="E132" s="1960"/>
      <c r="F132" s="1957"/>
      <c r="G132" s="1957"/>
      <c r="H132" s="1957"/>
      <c r="I132" s="1961"/>
      <c r="J132" s="1962"/>
      <c r="K132" s="1963"/>
      <c r="L132" s="1964"/>
      <c r="M132" s="1961"/>
      <c r="N132" s="1442"/>
      <c r="O132" s="1483"/>
      <c r="P132" s="1264"/>
      <c r="Q132" s="1481"/>
      <c r="R132" s="1485"/>
    </row>
    <row r="133" spans="1:27" s="861" customFormat="1" ht="24.9" customHeight="1">
      <c r="A133" s="2142"/>
      <c r="B133" s="875"/>
      <c r="C133" s="1746"/>
      <c r="D133" s="1279"/>
      <c r="E133" s="1486"/>
      <c r="F133" s="52"/>
      <c r="G133" s="52"/>
      <c r="H133" s="52"/>
      <c r="I133" s="1477"/>
      <c r="J133" s="1487"/>
      <c r="L133" s="1964">
        <f>IFERROR(VLOOKUP(A133,Solieu!G:M,6,0),"")</f>
        <v>0</v>
      </c>
      <c r="M133" s="871"/>
      <c r="N133" s="1477"/>
      <c r="O133" s="875"/>
      <c r="P133" s="875"/>
      <c r="Q133" s="1437"/>
      <c r="R133" s="1488"/>
    </row>
    <row r="134" spans="1:27" s="861" customFormat="1" ht="24.9" customHeight="1">
      <c r="A134" s="856"/>
      <c r="B134" s="869"/>
      <c r="C134" s="1281"/>
      <c r="D134" s="1279"/>
      <c r="E134" s="1280"/>
      <c r="F134"/>
      <c r="G134"/>
      <c r="H134"/>
      <c r="I134" s="870"/>
      <c r="J134" s="866"/>
      <c r="L134" s="868"/>
      <c r="M134" s="873"/>
      <c r="N134" s="872"/>
      <c r="O134" s="869"/>
      <c r="P134" s="875"/>
      <c r="Q134" s="1437"/>
    </row>
    <row r="135" spans="1:27" s="861" customFormat="1" ht="24.9" customHeight="1">
      <c r="A135" s="856"/>
      <c r="B135" s="869"/>
      <c r="C135" s="1281"/>
      <c r="D135" s="1279"/>
      <c r="E135" s="1280"/>
      <c r="F135"/>
      <c r="G135"/>
      <c r="H135"/>
      <c r="I135" s="870"/>
      <c r="J135" s="866"/>
      <c r="L135" s="868"/>
      <c r="M135" s="873"/>
      <c r="N135" s="872"/>
      <c r="O135" s="869"/>
      <c r="P135" s="875"/>
      <c r="Q135" s="1437"/>
    </row>
    <row r="136" spans="1:27" s="861" customFormat="1" ht="24.9" customHeight="1">
      <c r="A136" s="856"/>
      <c r="B136" s="869"/>
      <c r="C136" s="1281"/>
      <c r="D136" s="1279"/>
      <c r="E136" s="1280"/>
      <c r="F136"/>
      <c r="G136"/>
      <c r="H136"/>
      <c r="I136" s="870"/>
      <c r="J136" s="866"/>
      <c r="L136" s="868"/>
      <c r="M136" s="873"/>
      <c r="N136" s="872"/>
      <c r="O136" s="869"/>
      <c r="P136" s="875"/>
      <c r="Q136" s="1437"/>
    </row>
    <row r="137" spans="1:27" s="861" customFormat="1" ht="24.9" customHeight="1">
      <c r="A137" s="856"/>
      <c r="B137" s="860"/>
      <c r="C137" s="989"/>
      <c r="D137" s="1282"/>
      <c r="E137" s="1280"/>
      <c r="F137"/>
      <c r="G137"/>
      <c r="H137"/>
      <c r="I137" s="870"/>
      <c r="J137" s="867"/>
      <c r="L137" s="876">
        <f>WORD!L2</f>
        <v>0</v>
      </c>
      <c r="M137" s="873"/>
      <c r="N137" s="877"/>
      <c r="O137" s="860"/>
      <c r="P137" s="875"/>
      <c r="Q137" s="1437"/>
    </row>
    <row r="138" spans="1:27" s="861" customFormat="1" ht="24.9" customHeight="1">
      <c r="A138" s="856"/>
      <c r="B138" s="860"/>
      <c r="C138" s="874"/>
      <c r="D138" s="874"/>
      <c r="E138"/>
      <c r="F138"/>
      <c r="G138"/>
      <c r="H138"/>
      <c r="I138" s="875"/>
      <c r="J138" s="866"/>
      <c r="K138" s="868"/>
      <c r="L138" s="867"/>
      <c r="M138" s="873"/>
      <c r="N138" s="860"/>
      <c r="O138" s="860"/>
      <c r="P138" s="875"/>
      <c r="Q138" s="1437"/>
    </row>
    <row r="139" spans="1:27" s="861" customFormat="1" ht="24.9" customHeight="1">
      <c r="A139" s="856"/>
      <c r="B139" s="860"/>
      <c r="C139" s="878"/>
      <c r="D139" s="878"/>
      <c r="E139" s="860"/>
      <c r="F139" s="860"/>
      <c r="G139" s="860"/>
      <c r="H139" s="860"/>
      <c r="I139" s="860"/>
      <c r="J139" s="866"/>
      <c r="K139" s="868"/>
      <c r="L139" s="867"/>
      <c r="M139" s="873"/>
      <c r="N139" s="860"/>
      <c r="O139" s="860"/>
      <c r="P139" s="875"/>
      <c r="Q139" s="1437"/>
    </row>
    <row r="140" spans="1:27" s="861" customFormat="1" ht="24.9" customHeight="1">
      <c r="A140" s="856"/>
      <c r="B140" s="860"/>
      <c r="C140" s="878"/>
      <c r="D140" s="878"/>
      <c r="E140" s="860"/>
      <c r="F140" s="860"/>
      <c r="G140" s="860"/>
      <c r="H140" s="860"/>
      <c r="I140" s="860"/>
      <c r="J140" s="867"/>
      <c r="K140" s="868"/>
      <c r="L140" s="867"/>
      <c r="M140" s="873"/>
      <c r="N140" s="860"/>
      <c r="O140" s="860"/>
      <c r="P140" s="875"/>
      <c r="Q140" s="1437"/>
    </row>
    <row r="141" spans="1:27" s="861" customFormat="1" ht="24.9" customHeight="1">
      <c r="A141" s="856"/>
      <c r="B141" s="860"/>
      <c r="C141" s="878"/>
      <c r="D141" s="878"/>
      <c r="E141" s="860"/>
      <c r="F141" s="860"/>
      <c r="G141" s="860"/>
      <c r="H141" s="860"/>
      <c r="I141" s="860"/>
      <c r="J141" s="867"/>
      <c r="K141" s="868"/>
      <c r="L141" s="867"/>
      <c r="M141" s="873"/>
      <c r="N141" s="860"/>
      <c r="O141" s="860"/>
      <c r="P141" s="875"/>
      <c r="Q141" s="1437"/>
    </row>
    <row r="142" spans="1:27" s="860" customFormat="1" ht="24.9" customHeight="1">
      <c r="A142" s="856"/>
      <c r="C142" s="878"/>
      <c r="D142" s="878"/>
      <c r="J142" s="866"/>
      <c r="K142" s="868"/>
      <c r="L142" s="867"/>
      <c r="M142" s="873"/>
      <c r="P142" s="875"/>
      <c r="Q142" s="1437"/>
      <c r="R142" s="861"/>
      <c r="S142" s="861"/>
      <c r="T142" s="861"/>
      <c r="U142" s="861"/>
      <c r="V142" s="861"/>
      <c r="W142" s="861"/>
      <c r="X142" s="861"/>
      <c r="Y142" s="861"/>
      <c r="Z142" s="861"/>
      <c r="AA142" s="861"/>
    </row>
    <row r="143" spans="1:27" s="860" customFormat="1" ht="24.9" customHeight="1">
      <c r="A143" s="856"/>
      <c r="C143" s="878"/>
      <c r="D143" s="878"/>
      <c r="J143" s="866"/>
      <c r="K143" s="868"/>
      <c r="L143" s="867"/>
      <c r="M143" s="868"/>
      <c r="P143" s="875"/>
      <c r="Q143" s="1437"/>
      <c r="R143" s="861"/>
      <c r="S143" s="861"/>
      <c r="T143" s="861"/>
      <c r="U143" s="861"/>
      <c r="V143" s="861"/>
      <c r="W143" s="861"/>
      <c r="X143" s="861"/>
      <c r="Y143" s="861"/>
      <c r="Z143" s="861"/>
      <c r="AA143" s="861"/>
    </row>
    <row r="144" spans="1:27" s="860" customFormat="1" ht="24.9" customHeight="1">
      <c r="A144" s="856"/>
      <c r="C144" s="878"/>
      <c r="D144" s="878"/>
      <c r="J144" s="866"/>
      <c r="K144" s="868"/>
      <c r="L144" s="867"/>
      <c r="M144" s="868"/>
      <c r="P144" s="875"/>
      <c r="Q144" s="1437"/>
      <c r="R144" s="861"/>
      <c r="S144" s="861"/>
      <c r="T144" s="861"/>
      <c r="U144" s="861"/>
      <c r="V144" s="861"/>
      <c r="W144" s="861"/>
      <c r="X144" s="861"/>
      <c r="Y144" s="861"/>
      <c r="Z144" s="861"/>
      <c r="AA144" s="861"/>
    </row>
  </sheetData>
  <autoFilter ref="A4:T131" xr:uid="{00000000-0009-0000-0000-000024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11 A13 A15 A17 A19 A21 A23 A25 A27 A29 A31 A33 A35 A37 A39 A41 A43 A45 A47 A49 A51 A53 A55 A57 A59 A61 A63 A65 A67 A69 A71 A73 A75 A77 A79 A81 A83 A85 A87 A89 A91 A93 A95 A97 A99 A101 A103 A105 A107 A109 A111 A113 A115 A117 A119 A121 A123 A125 A127 A129 A131">
    <cfRule type="duplicateValues" dxfId="3" priority="4"/>
  </conditionalFormatting>
  <conditionalFormatting sqref="A10:A1048576 A1:A5">
    <cfRule type="duplicateValues" dxfId="2" priority="3"/>
  </conditionalFormatting>
  <conditionalFormatting sqref="A9">
    <cfRule type="duplicateValues" dxfId="1" priority="1"/>
  </conditionalFormatting>
  <conditionalFormatting sqref="A6:A8">
    <cfRule type="duplicateValues" dxfId="0" priority="156"/>
  </conditionalFormatting>
  <dataValidations disablePrompts="1" count="1">
    <dataValidation allowBlank="1" sqref="F139:G1048576" xr:uid="{00000000-0002-0000-2400-000000000000}"/>
  </dataValidations>
  <pageMargins left="0.85" right="0.2" top="0.85" bottom="0.41" header="0.31496062992126" footer="0.17"/>
  <pageSetup paperSize="9" orientation="portrait"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4663</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6" si="0">IF(ISERROR(B4),"",1)</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20</v>
      </c>
      <c r="B22" s="1433">
        <f>'NT-VT'!C29</f>
        <v>0</v>
      </c>
      <c r="C22" s="1434">
        <f>'NT-VT'!D29</f>
        <v>0</v>
      </c>
      <c r="D22" s="1435">
        <f>'NT-VT'!E29</f>
        <v>0</v>
      </c>
      <c r="E22" s="1432" t="str">
        <f>'NT-VT'!F30</f>
        <v>nt</v>
      </c>
      <c r="F22" s="1432" t="str">
        <f>'NT-VT'!G30</f>
        <v>nt</v>
      </c>
      <c r="G22" s="869">
        <f t="shared" si="0"/>
        <v>1</v>
      </c>
      <c r="H22" s="883"/>
      <c r="I22" s="859"/>
    </row>
    <row r="23" spans="1:9" ht="35.1" customHeight="1">
      <c r="A23" s="1432">
        <f>SUM($G$3:G23)</f>
        <v>20</v>
      </c>
      <c r="B23" s="1433" t="e">
        <f>'NT-VT'!C30</f>
        <v>#N/A</v>
      </c>
      <c r="C23" s="1434">
        <f>'NT-VT'!D30</f>
        <v>0</v>
      </c>
      <c r="D23" s="1435">
        <f>'NT-VT'!E30</f>
        <v>0</v>
      </c>
      <c r="E23" s="1432" t="str">
        <f>'NT-VT'!F31</f>
        <v>nt</v>
      </c>
      <c r="F23" s="1432" t="str">
        <f>'NT-VT'!G31</f>
        <v>nt</v>
      </c>
      <c r="G23" s="869" t="str">
        <f t="shared" si="0"/>
        <v/>
      </c>
      <c r="H23" s="883"/>
      <c r="I23" s="885"/>
    </row>
    <row r="24" spans="1:9" ht="35.1" customHeight="1">
      <c r="A24" s="1432">
        <f>SUM($G$3:G24)</f>
        <v>20</v>
      </c>
      <c r="B24" s="1433" t="e">
        <f>'NT-VT'!C31</f>
        <v>#N/A</v>
      </c>
      <c r="C24" s="1434">
        <f>'NT-VT'!D31</f>
        <v>0</v>
      </c>
      <c r="D24" s="1435">
        <f>'NT-VT'!E31</f>
        <v>0</v>
      </c>
      <c r="E24" s="1432" t="str">
        <f>'NT-VT'!F32</f>
        <v>nt</v>
      </c>
      <c r="F24" s="1432" t="str">
        <f>'NT-VT'!G32</f>
        <v>nt</v>
      </c>
      <c r="G24" s="869" t="str">
        <f t="shared" si="0"/>
        <v/>
      </c>
      <c r="H24" s="883"/>
      <c r="I24" s="885"/>
    </row>
    <row r="25" spans="1:9" ht="35.1" customHeight="1">
      <c r="A25" s="1432">
        <f>SUM($G$3:G25)</f>
        <v>20</v>
      </c>
      <c r="B25" s="1433" t="e">
        <f>'NT-VT'!C32</f>
        <v>#N/A</v>
      </c>
      <c r="C25" s="1434">
        <f>'NT-VT'!D32</f>
        <v>0</v>
      </c>
      <c r="D25" s="1435">
        <f>'NT-VT'!E32</f>
        <v>0</v>
      </c>
      <c r="E25" s="1432" t="str">
        <f>'NT-VT'!F33</f>
        <v>nt</v>
      </c>
      <c r="F25" s="1432" t="str">
        <f>'NT-VT'!G33</f>
        <v>nt</v>
      </c>
      <c r="G25" s="869" t="str">
        <f t="shared" si="0"/>
        <v/>
      </c>
      <c r="H25" s="883"/>
      <c r="I25" s="859"/>
    </row>
    <row r="26" spans="1:9" ht="35.1" customHeight="1">
      <c r="A26" s="1432">
        <f>SUM($G$3:G26)</f>
        <v>20</v>
      </c>
      <c r="B26" s="1433" t="e">
        <f>'NT-VT'!C33</f>
        <v>#N/A</v>
      </c>
      <c r="C26" s="1434">
        <f>'NT-VT'!D33</f>
        <v>0</v>
      </c>
      <c r="D26" s="1435">
        <f>'NT-VT'!E33</f>
        <v>0</v>
      </c>
      <c r="E26" s="1432" t="str">
        <f>'NT-VT'!F34</f>
        <v>nt</v>
      </c>
      <c r="F26" s="1432" t="str">
        <f>'NT-VT'!G34</f>
        <v>nt</v>
      </c>
      <c r="G26" s="869" t="str">
        <f t="shared" si="0"/>
        <v/>
      </c>
      <c r="H26" s="883"/>
      <c r="I26" s="859"/>
    </row>
    <row r="27" spans="1:9" ht="35.1" customHeight="1">
      <c r="A27" s="1432">
        <f>SUM($G$3:G27)</f>
        <v>20</v>
      </c>
      <c r="B27" s="1433" t="e">
        <f>'NT-VT'!C34</f>
        <v>#N/A</v>
      </c>
      <c r="C27" s="1434">
        <f>'NT-VT'!D34</f>
        <v>0</v>
      </c>
      <c r="D27" s="1435">
        <f>'NT-VT'!E34</f>
        <v>0</v>
      </c>
      <c r="E27" s="1432" t="str">
        <f>'NT-VT'!F35</f>
        <v>nt</v>
      </c>
      <c r="F27" s="1432" t="str">
        <f>'NT-VT'!G35</f>
        <v>nt</v>
      </c>
      <c r="G27" s="869" t="str">
        <f t="shared" si="0"/>
        <v/>
      </c>
      <c r="H27" s="883"/>
      <c r="I27" s="859"/>
    </row>
    <row r="28" spans="1:9" ht="35.1" customHeight="1">
      <c r="A28" s="1432">
        <f>SUM($G$3:G28)</f>
        <v>20</v>
      </c>
      <c r="B28" s="1433" t="e">
        <f>'NT-VT'!C35</f>
        <v>#N/A</v>
      </c>
      <c r="C28" s="1434">
        <f>'NT-VT'!D35</f>
        <v>0</v>
      </c>
      <c r="D28" s="1435">
        <f>'NT-VT'!E35</f>
        <v>0</v>
      </c>
      <c r="E28" s="1432" t="str">
        <f>'NT-VT'!F36</f>
        <v>nt</v>
      </c>
      <c r="F28" s="1432" t="str">
        <f>'NT-VT'!G36</f>
        <v>nt</v>
      </c>
      <c r="G28" s="869" t="str">
        <f t="shared" si="0"/>
        <v/>
      </c>
      <c r="H28" s="883"/>
      <c r="I28" s="859"/>
    </row>
    <row r="29" spans="1:9" ht="35.1" customHeight="1">
      <c r="A29" s="1432">
        <f>SUM($G$3:G29)</f>
        <v>20</v>
      </c>
      <c r="B29" s="1433" t="e">
        <f>'NT-VT'!C36</f>
        <v>#N/A</v>
      </c>
      <c r="C29" s="1434">
        <f>'NT-VT'!D36</f>
        <v>0</v>
      </c>
      <c r="D29" s="1435">
        <f>'NT-VT'!E36</f>
        <v>0</v>
      </c>
      <c r="E29" s="1432" t="str">
        <f>'NT-VT'!F37</f>
        <v>nt</v>
      </c>
      <c r="F29" s="1432" t="str">
        <f>'NT-VT'!G37</f>
        <v>nt</v>
      </c>
      <c r="G29" s="869" t="str">
        <f t="shared" si="0"/>
        <v/>
      </c>
      <c r="H29" s="883"/>
      <c r="I29" s="885"/>
    </row>
    <row r="30" spans="1:9" ht="35.1" customHeight="1">
      <c r="A30" s="1432">
        <f>SUM($G$3:G30)</f>
        <v>20</v>
      </c>
      <c r="B30" s="1433" t="e">
        <f>'NT-VT'!C37</f>
        <v>#N/A</v>
      </c>
      <c r="C30" s="1434">
        <f>'NT-VT'!D37</f>
        <v>0</v>
      </c>
      <c r="D30" s="1435">
        <f>'NT-VT'!E37</f>
        <v>0</v>
      </c>
      <c r="E30" s="1432" t="str">
        <f>'NT-VT'!F38</f>
        <v>nt</v>
      </c>
      <c r="F30" s="1432" t="str">
        <f>'NT-VT'!G38</f>
        <v>nt</v>
      </c>
      <c r="G30" s="869" t="str">
        <f t="shared" si="0"/>
        <v/>
      </c>
      <c r="H30" s="884"/>
    </row>
    <row r="31" spans="1:9" ht="35.1" customHeight="1">
      <c r="A31" s="1432">
        <f>SUM($G$3:G31)</f>
        <v>20</v>
      </c>
      <c r="B31" s="1433" t="e">
        <f>'NT-VT'!C38</f>
        <v>#N/A</v>
      </c>
      <c r="C31" s="1434">
        <f>'NT-VT'!D38</f>
        <v>0</v>
      </c>
      <c r="D31" s="1435">
        <f>'NT-VT'!E38</f>
        <v>0</v>
      </c>
      <c r="E31" s="1432" t="str">
        <f>'NT-VT'!F39</f>
        <v>nt</v>
      </c>
      <c r="F31" s="1432" t="str">
        <f>'NT-VT'!G39</f>
        <v>nt</v>
      </c>
      <c r="G31" s="869" t="str">
        <f t="shared" si="0"/>
        <v/>
      </c>
      <c r="H31" s="883"/>
      <c r="I31" s="885"/>
    </row>
    <row r="32" spans="1:9" ht="35.1" customHeight="1">
      <c r="A32" s="1432">
        <f>SUM($G$3:G32)</f>
        <v>20</v>
      </c>
      <c r="B32" s="1433" t="e">
        <f>'NT-VT'!C39</f>
        <v>#N/A</v>
      </c>
      <c r="C32" s="1434">
        <f>'NT-VT'!D39</f>
        <v>0</v>
      </c>
      <c r="D32" s="1435">
        <f>'NT-VT'!E39</f>
        <v>0</v>
      </c>
      <c r="E32" s="1432" t="str">
        <f>'NT-VT'!F40</f>
        <v>nt</v>
      </c>
      <c r="F32" s="1432" t="str">
        <f>'NT-VT'!G40</f>
        <v>nt</v>
      </c>
      <c r="G32" s="869" t="str">
        <f t="shared" si="0"/>
        <v/>
      </c>
      <c r="H32" s="883"/>
      <c r="I32" s="885"/>
    </row>
    <row r="33" spans="1:9" ht="35.1" customHeight="1">
      <c r="A33" s="1432">
        <f>SUM($G$3:G33)</f>
        <v>20</v>
      </c>
      <c r="B33" s="1433" t="e">
        <f>'NT-VT'!C40</f>
        <v>#N/A</v>
      </c>
      <c r="C33" s="1434">
        <f>'NT-VT'!D40</f>
        <v>0</v>
      </c>
      <c r="D33" s="1435">
        <f>'NT-VT'!E40</f>
        <v>0</v>
      </c>
      <c r="E33" s="1432" t="str">
        <f>'NT-VT'!F41</f>
        <v>nt</v>
      </c>
      <c r="F33" s="1432" t="str">
        <f>'NT-VT'!G41</f>
        <v>nt</v>
      </c>
      <c r="G33" s="869" t="str">
        <f t="shared" si="0"/>
        <v/>
      </c>
      <c r="H33" s="884"/>
    </row>
    <row r="34" spans="1:9" ht="35.1" customHeight="1">
      <c r="A34" s="1432">
        <f>SUM($G$3:G34)</f>
        <v>20</v>
      </c>
      <c r="B34" s="1433" t="e">
        <f>'NT-VT'!C41</f>
        <v>#N/A</v>
      </c>
      <c r="C34" s="1434">
        <f>'NT-VT'!D41</f>
        <v>0</v>
      </c>
      <c r="D34" s="1435">
        <f>'NT-VT'!E41</f>
        <v>0</v>
      </c>
      <c r="E34" s="1432" t="str">
        <f>'NT-VT'!F42</f>
        <v>nt</v>
      </c>
      <c r="F34" s="1432" t="str">
        <f>'NT-VT'!G42</f>
        <v>nt</v>
      </c>
      <c r="G34" s="869" t="str">
        <f t="shared" si="0"/>
        <v/>
      </c>
      <c r="H34" s="883"/>
      <c r="I34" s="885"/>
    </row>
    <row r="35" spans="1:9" ht="35.1" customHeight="1">
      <c r="A35" s="1432">
        <f>SUM($G$3:G35)</f>
        <v>20</v>
      </c>
      <c r="B35" s="1433" t="e">
        <f>'NT-VT'!C42</f>
        <v>#N/A</v>
      </c>
      <c r="C35" s="1434">
        <f>'NT-VT'!D42</f>
        <v>0</v>
      </c>
      <c r="D35" s="1435">
        <f>'NT-VT'!E42</f>
        <v>0</v>
      </c>
      <c r="E35" s="1432" t="str">
        <f>'NT-VT'!F43</f>
        <v>nt</v>
      </c>
      <c r="F35" s="1432" t="str">
        <f>'NT-VT'!G43</f>
        <v>nt</v>
      </c>
      <c r="G35" s="869" t="str">
        <f t="shared" si="0"/>
        <v/>
      </c>
      <c r="H35" s="883"/>
      <c r="I35" s="885"/>
    </row>
    <row r="36" spans="1:9" ht="35.1" customHeight="1">
      <c r="A36" s="1432">
        <f>SUM($G$3:G36)</f>
        <v>20</v>
      </c>
      <c r="B36" s="1433" t="e">
        <f>'NT-VT'!C43</f>
        <v>#N/A</v>
      </c>
      <c r="C36" s="1434">
        <f>'NT-VT'!D43</f>
        <v>0</v>
      </c>
      <c r="D36" s="1435">
        <f>'NT-VT'!E43</f>
        <v>0</v>
      </c>
      <c r="E36" s="1432" t="str">
        <f>'NT-VT'!F44</f>
        <v>nt</v>
      </c>
      <c r="F36" s="1432" t="str">
        <f>'NT-VT'!G44</f>
        <v>nt</v>
      </c>
      <c r="G36" s="869" t="str">
        <f t="shared" si="0"/>
        <v/>
      </c>
      <c r="H36" s="883"/>
      <c r="I36" s="885"/>
    </row>
    <row r="37" spans="1:9" ht="35.1" customHeight="1">
      <c r="A37" s="1432">
        <f>SUM($G$3:G37)</f>
        <v>20</v>
      </c>
      <c r="B37" s="1433" t="e">
        <f>'NT-VT'!C44</f>
        <v>#N/A</v>
      </c>
      <c r="C37" s="1434">
        <f>'NT-VT'!D44</f>
        <v>0</v>
      </c>
      <c r="D37" s="1435">
        <f>'NT-VT'!E44</f>
        <v>0</v>
      </c>
      <c r="E37" s="1432" t="str">
        <f>'NT-VT'!F45</f>
        <v>nt</v>
      </c>
      <c r="F37" s="1432" t="str">
        <f>'NT-VT'!G45</f>
        <v>nt</v>
      </c>
      <c r="G37" s="869" t="str">
        <f t="shared" si="0"/>
        <v/>
      </c>
      <c r="H37" s="883"/>
      <c r="I37" s="885"/>
    </row>
    <row r="38" spans="1:9" ht="35.1" customHeight="1">
      <c r="A38" s="1432">
        <f>SUM($G$3:G38)</f>
        <v>20</v>
      </c>
      <c r="B38" s="1433" t="e">
        <f>'NT-VT'!C45</f>
        <v>#N/A</v>
      </c>
      <c r="C38" s="1434">
        <f>'NT-VT'!D45</f>
        <v>0</v>
      </c>
      <c r="D38" s="1435">
        <f>'NT-VT'!E45</f>
        <v>0</v>
      </c>
      <c r="E38" s="1432" t="str">
        <f>'NT-VT'!F46</f>
        <v>nt</v>
      </c>
      <c r="F38" s="1432" t="str">
        <f>'NT-VT'!G46</f>
        <v>nt</v>
      </c>
      <c r="G38" s="869" t="str">
        <f t="shared" si="0"/>
        <v/>
      </c>
      <c r="H38" s="883"/>
      <c r="I38" s="859"/>
    </row>
    <row r="39" spans="1:9" ht="35.1" customHeight="1">
      <c r="A39" s="1432">
        <f>SUM($G$3:G39)</f>
        <v>20</v>
      </c>
      <c r="B39" s="1433" t="e">
        <f>'NT-VT'!C46</f>
        <v>#N/A</v>
      </c>
      <c r="C39" s="1434">
        <f>'NT-VT'!D46</f>
        <v>0</v>
      </c>
      <c r="D39" s="1435">
        <f>'NT-VT'!E46</f>
        <v>0</v>
      </c>
      <c r="E39" s="1432" t="str">
        <f>'NT-VT'!F47</f>
        <v>nt</v>
      </c>
      <c r="F39" s="1432" t="str">
        <f>'NT-VT'!G47</f>
        <v>nt</v>
      </c>
      <c r="G39" s="869" t="str">
        <f t="shared" si="0"/>
        <v/>
      </c>
      <c r="H39" s="884"/>
    </row>
    <row r="40" spans="1:9" ht="35.1" customHeight="1">
      <c r="A40" s="1432">
        <f>SUM($G$3:G40)</f>
        <v>20</v>
      </c>
      <c r="B40" s="1433" t="e">
        <f>'NT-VT'!C47</f>
        <v>#N/A</v>
      </c>
      <c r="C40" s="1434">
        <f>'NT-VT'!D47</f>
        <v>0</v>
      </c>
      <c r="D40" s="1435">
        <f>'NT-VT'!E47</f>
        <v>0</v>
      </c>
      <c r="E40" s="1432" t="str">
        <f>'NT-VT'!F48</f>
        <v>nt</v>
      </c>
      <c r="F40" s="1432" t="str">
        <f>'NT-VT'!G48</f>
        <v>nt</v>
      </c>
      <c r="G40" s="869" t="str">
        <f t="shared" si="0"/>
        <v/>
      </c>
      <c r="H40" s="884"/>
    </row>
    <row r="41" spans="1:9" ht="35.1" hidden="1" customHeight="1">
      <c r="A41" s="1432">
        <f>SUM($G$3:G41)</f>
        <v>20</v>
      </c>
      <c r="B41" s="1433" t="e">
        <f>'NT-VT'!C48</f>
        <v>#N/A</v>
      </c>
      <c r="C41" s="1434">
        <f>'NT-VT'!D48</f>
        <v>0</v>
      </c>
      <c r="D41" s="1435">
        <f>'NT-VT'!E48</f>
        <v>0</v>
      </c>
      <c r="E41" s="1432" t="str">
        <f>'NT-VT'!F49</f>
        <v>nt</v>
      </c>
      <c r="F41" s="1432" t="str">
        <f>'NT-VT'!G49</f>
        <v>nt</v>
      </c>
      <c r="G41" s="869" t="str">
        <f t="shared" si="0"/>
        <v/>
      </c>
      <c r="H41" s="883"/>
      <c r="I41" s="885"/>
    </row>
    <row r="42" spans="1:9" ht="35.1" hidden="1" customHeight="1">
      <c r="A42" s="1432">
        <f>SUM($G$3:G42)</f>
        <v>20</v>
      </c>
      <c r="B42" s="1433" t="e">
        <f>'NT-VT'!C49</f>
        <v>#N/A</v>
      </c>
      <c r="C42" s="1434">
        <f>'NT-VT'!D49</f>
        <v>0</v>
      </c>
      <c r="D42" s="1435">
        <f>'NT-VT'!E49</f>
        <v>0</v>
      </c>
      <c r="E42" s="1432" t="str">
        <f>'NT-VT'!F50</f>
        <v>nt</v>
      </c>
      <c r="F42" s="1432" t="str">
        <f>'NT-VT'!G50</f>
        <v>nt</v>
      </c>
      <c r="G42" s="869" t="str">
        <f t="shared" si="0"/>
        <v/>
      </c>
      <c r="H42" s="883"/>
      <c r="I42" s="859"/>
    </row>
    <row r="43" spans="1:9" ht="35.1" hidden="1" customHeight="1">
      <c r="A43" s="1432">
        <f>SUM($G$3:G43)</f>
        <v>20</v>
      </c>
      <c r="B43" s="1433" t="e">
        <f>'NT-VT'!C50</f>
        <v>#N/A</v>
      </c>
      <c r="C43" s="1434">
        <f>'NT-VT'!D50</f>
        <v>0</v>
      </c>
      <c r="D43" s="1435">
        <f>'NT-VT'!E50</f>
        <v>0</v>
      </c>
      <c r="E43" s="1432" t="str">
        <f>'NT-VT'!F51</f>
        <v>nt</v>
      </c>
      <c r="F43" s="1432" t="str">
        <f>'NT-VT'!G51</f>
        <v>nt</v>
      </c>
      <c r="G43" s="869" t="str">
        <f t="shared" si="0"/>
        <v/>
      </c>
      <c r="H43" s="883"/>
      <c r="I43" s="885"/>
    </row>
    <row r="44" spans="1:9" ht="35.1" hidden="1" customHeight="1">
      <c r="A44" s="1432">
        <f>SUM($G$3:G44)</f>
        <v>20</v>
      </c>
      <c r="B44" s="1433" t="e">
        <f>'NT-VT'!C51</f>
        <v>#N/A</v>
      </c>
      <c r="C44" s="1434">
        <f>'NT-VT'!D51</f>
        <v>0</v>
      </c>
      <c r="D44" s="1435">
        <f>'NT-VT'!E51</f>
        <v>0</v>
      </c>
      <c r="E44" s="1432" t="str">
        <f>'NT-VT'!F52</f>
        <v>nt</v>
      </c>
      <c r="F44" s="1432" t="str">
        <f>'NT-VT'!G52</f>
        <v>nt</v>
      </c>
      <c r="G44" s="869" t="str">
        <f t="shared" si="0"/>
        <v/>
      </c>
      <c r="H44" s="883"/>
      <c r="I44" s="859"/>
    </row>
    <row r="45" spans="1:9" ht="35.1" hidden="1" customHeight="1">
      <c r="A45" s="1432">
        <f>SUM($G$3:G45)</f>
        <v>20</v>
      </c>
      <c r="B45" s="1433" t="e">
        <f>'NT-VT'!C52</f>
        <v>#N/A</v>
      </c>
      <c r="C45" s="1434">
        <f>'NT-VT'!D52</f>
        <v>0</v>
      </c>
      <c r="D45" s="1435">
        <f>'NT-VT'!E52</f>
        <v>0</v>
      </c>
      <c r="E45" s="1432" t="str">
        <f>'NT-VT'!F53</f>
        <v>nt</v>
      </c>
      <c r="F45" s="1432" t="str">
        <f>'NT-VT'!G53</f>
        <v>nt</v>
      </c>
      <c r="G45" s="869" t="str">
        <f t="shared" si="0"/>
        <v/>
      </c>
      <c r="H45" s="883"/>
      <c r="I45" s="859"/>
    </row>
    <row r="46" spans="1:9" ht="35.1" hidden="1" customHeight="1">
      <c r="A46" s="1432">
        <f>SUM($G$3:G46)</f>
        <v>20</v>
      </c>
      <c r="B46" s="1433" t="e">
        <f>'NT-VT'!C53</f>
        <v>#N/A</v>
      </c>
      <c r="C46" s="1434">
        <f>'NT-VT'!D53</f>
        <v>0</v>
      </c>
      <c r="D46" s="1435">
        <f>'NT-VT'!E53</f>
        <v>0</v>
      </c>
      <c r="E46" s="1432" t="str">
        <f>'NT-VT'!F54</f>
        <v>nt</v>
      </c>
      <c r="F46" s="1432" t="str">
        <f>'NT-VT'!G54</f>
        <v>nt</v>
      </c>
      <c r="G46" s="869" t="str">
        <f t="shared" si="0"/>
        <v/>
      </c>
      <c r="H46" s="883"/>
      <c r="I46" s="859"/>
    </row>
    <row r="47" spans="1:9" ht="35.1" hidden="1" customHeight="1">
      <c r="A47" s="1432">
        <f>SUM($G$3:G47)</f>
        <v>20</v>
      </c>
      <c r="B47" s="1433" t="e">
        <f>'NT-VT'!C54</f>
        <v>#N/A</v>
      </c>
      <c r="C47" s="1434">
        <f>'NT-VT'!D54</f>
        <v>0</v>
      </c>
      <c r="D47" s="1435">
        <f>'NT-VT'!E54</f>
        <v>0</v>
      </c>
      <c r="E47" s="1432" t="str">
        <f>'NT-VT'!F55</f>
        <v>nt</v>
      </c>
      <c r="F47" s="1432" t="str">
        <f>'NT-VT'!G55</f>
        <v>nt</v>
      </c>
      <c r="G47" s="869" t="str">
        <f t="shared" si="0"/>
        <v/>
      </c>
      <c r="H47" s="883"/>
      <c r="I47" s="859"/>
    </row>
    <row r="48" spans="1:9" ht="35.1" hidden="1" customHeight="1">
      <c r="A48" s="1432">
        <f>SUM($G$3:G48)</f>
        <v>20</v>
      </c>
      <c r="B48" s="1433" t="e">
        <f>'NT-VT'!C55</f>
        <v>#N/A</v>
      </c>
      <c r="C48" s="1434">
        <f>'NT-VT'!D55</f>
        <v>0</v>
      </c>
      <c r="D48" s="1435">
        <f>'NT-VT'!E55</f>
        <v>0</v>
      </c>
      <c r="E48" s="1432" t="str">
        <f>'NT-VT'!F56</f>
        <v>nt</v>
      </c>
      <c r="F48" s="1432" t="str">
        <f>'NT-VT'!G56</f>
        <v>nt</v>
      </c>
      <c r="G48" s="869" t="str">
        <f t="shared" si="0"/>
        <v/>
      </c>
      <c r="H48" s="883"/>
      <c r="I48" s="859"/>
    </row>
    <row r="49" spans="1:9" ht="35.1" hidden="1" customHeight="1">
      <c r="A49" s="1432">
        <f>SUM($G$3:G49)</f>
        <v>20</v>
      </c>
      <c r="B49" s="1433" t="e">
        <f>'NT-VT'!C56</f>
        <v>#N/A</v>
      </c>
      <c r="C49" s="1434">
        <f>'NT-VT'!D56</f>
        <v>0</v>
      </c>
      <c r="D49" s="1435">
        <f>'NT-VT'!E56</f>
        <v>0</v>
      </c>
      <c r="E49" s="1432" t="str">
        <f>'NT-VT'!F57</f>
        <v>nt</v>
      </c>
      <c r="F49" s="1432" t="str">
        <f>'NT-VT'!G57</f>
        <v>nt</v>
      </c>
      <c r="G49" s="869" t="str">
        <f t="shared" si="0"/>
        <v/>
      </c>
      <c r="H49" s="883"/>
      <c r="I49" s="859"/>
    </row>
    <row r="50" spans="1:9" ht="35.1" hidden="1" customHeight="1">
      <c r="A50" s="1432">
        <f>SUM($G$3:G50)</f>
        <v>20</v>
      </c>
      <c r="B50" s="1433" t="e">
        <f>'NT-VT'!C57</f>
        <v>#N/A</v>
      </c>
      <c r="C50" s="1434">
        <f>'NT-VT'!D57</f>
        <v>0</v>
      </c>
      <c r="D50" s="1435">
        <f>'NT-VT'!E57</f>
        <v>0</v>
      </c>
      <c r="E50" s="1432" t="str">
        <f>'NT-VT'!F58</f>
        <v>nt</v>
      </c>
      <c r="F50" s="1432" t="str">
        <f>'NT-VT'!G58</f>
        <v>nt</v>
      </c>
      <c r="G50" s="869" t="str">
        <f t="shared" si="0"/>
        <v/>
      </c>
      <c r="H50" s="883"/>
      <c r="I50" s="859"/>
    </row>
    <row r="51" spans="1:9" ht="35.1" hidden="1" customHeight="1">
      <c r="A51" s="1432">
        <f>SUM($G$3:G51)</f>
        <v>20</v>
      </c>
      <c r="B51" s="1433" t="e">
        <f>'NT-VT'!C58</f>
        <v>#N/A</v>
      </c>
      <c r="C51" s="1434">
        <f>'NT-VT'!D58</f>
        <v>0</v>
      </c>
      <c r="D51" s="1435">
        <f>'NT-VT'!E58</f>
        <v>0</v>
      </c>
      <c r="E51" s="1432" t="str">
        <f>'NT-VT'!F59</f>
        <v>nt</v>
      </c>
      <c r="F51" s="1432" t="str">
        <f>'NT-VT'!G59</f>
        <v>nt</v>
      </c>
      <c r="G51" s="869" t="str">
        <f t="shared" si="0"/>
        <v/>
      </c>
      <c r="H51" s="883"/>
      <c r="I51" s="859"/>
    </row>
    <row r="52" spans="1:9" ht="35.1" hidden="1" customHeight="1">
      <c r="A52" s="1432">
        <f>SUM($G$3:G52)</f>
        <v>20</v>
      </c>
      <c r="B52" s="1433" t="e">
        <f>'NT-VT'!C59</f>
        <v>#N/A</v>
      </c>
      <c r="C52" s="1434">
        <f>'NT-VT'!D59</f>
        <v>0</v>
      </c>
      <c r="D52" s="1435">
        <f>'NT-VT'!E59</f>
        <v>0</v>
      </c>
      <c r="E52" s="1432" t="str">
        <f>'NT-VT'!F60</f>
        <v>nt</v>
      </c>
      <c r="F52" s="1432" t="str">
        <f>'NT-VT'!G60</f>
        <v>nt</v>
      </c>
      <c r="G52" s="869" t="str">
        <f t="shared" si="0"/>
        <v/>
      </c>
      <c r="H52" s="883"/>
      <c r="I52" s="859"/>
    </row>
    <row r="53" spans="1:9" ht="35.1" hidden="1" customHeight="1">
      <c r="A53" s="1432">
        <f>SUM($G$3:G53)</f>
        <v>20</v>
      </c>
      <c r="B53" s="1433" t="e">
        <f>'NT-VT'!C60</f>
        <v>#N/A</v>
      </c>
      <c r="C53" s="1434">
        <f>'NT-VT'!D60</f>
        <v>0</v>
      </c>
      <c r="D53" s="1435">
        <f>'NT-VT'!E60</f>
        <v>0</v>
      </c>
      <c r="E53" s="1432" t="str">
        <f>'NT-VT'!F61</f>
        <v>nt</v>
      </c>
      <c r="F53" s="1432" t="str">
        <f>'NT-VT'!G61</f>
        <v>nt</v>
      </c>
      <c r="G53" s="869" t="str">
        <f t="shared" si="0"/>
        <v/>
      </c>
      <c r="H53" s="883"/>
      <c r="I53" s="859"/>
    </row>
    <row r="54" spans="1:9" ht="35.1" hidden="1" customHeight="1">
      <c r="A54" s="1432">
        <f>SUM($G$3:G54)</f>
        <v>20</v>
      </c>
      <c r="B54" s="1433" t="e">
        <f>'NT-VT'!C61</f>
        <v>#N/A</v>
      </c>
      <c r="C54" s="1434">
        <f>'NT-VT'!D61</f>
        <v>0</v>
      </c>
      <c r="D54" s="1435">
        <f>'NT-VT'!E61</f>
        <v>0</v>
      </c>
      <c r="E54" s="1432" t="str">
        <f>'NT-VT'!F62</f>
        <v>nt</v>
      </c>
      <c r="F54" s="1432" t="str">
        <f>'NT-VT'!G62</f>
        <v>nt</v>
      </c>
      <c r="G54" s="869" t="str">
        <f t="shared" si="0"/>
        <v/>
      </c>
      <c r="H54" s="883"/>
      <c r="I54" s="859"/>
    </row>
    <row r="55" spans="1:9" ht="35.1" hidden="1" customHeight="1">
      <c r="A55" s="1432">
        <f>SUM($G$3:G55)</f>
        <v>20</v>
      </c>
      <c r="B55" s="1433" t="e">
        <f>'NT-VT'!C62</f>
        <v>#N/A</v>
      </c>
      <c r="C55" s="1434">
        <f>'NT-VT'!D62</f>
        <v>0</v>
      </c>
      <c r="D55" s="1435">
        <f>'NT-VT'!E62</f>
        <v>0</v>
      </c>
      <c r="E55" s="1432" t="str">
        <f>'NT-VT'!F63</f>
        <v>nt</v>
      </c>
      <c r="F55" s="1432" t="str">
        <f>'NT-VT'!G63</f>
        <v>nt</v>
      </c>
      <c r="G55" s="869" t="str">
        <f t="shared" si="0"/>
        <v/>
      </c>
      <c r="H55" s="883"/>
      <c r="I55" s="859"/>
    </row>
    <row r="56" spans="1:9" ht="35.1" hidden="1" customHeight="1">
      <c r="A56" s="1432">
        <f>SUM($G$3:G56)</f>
        <v>20</v>
      </c>
      <c r="B56" s="1433" t="e">
        <f>'NT-VT'!C63</f>
        <v>#N/A</v>
      </c>
      <c r="C56" s="1434">
        <f>'NT-VT'!D63</f>
        <v>0</v>
      </c>
      <c r="D56" s="1435">
        <f>'NT-VT'!E63</f>
        <v>0</v>
      </c>
      <c r="E56" s="1432" t="str">
        <f>'NT-VT'!F64</f>
        <v>nt</v>
      </c>
      <c r="F56" s="1432" t="str">
        <f>'NT-VT'!G64</f>
        <v>nt</v>
      </c>
      <c r="G56" s="869" t="str">
        <f t="shared" si="0"/>
        <v/>
      </c>
      <c r="H56" s="883"/>
      <c r="I56" s="859"/>
    </row>
    <row r="57" spans="1:9" ht="35.1" hidden="1" customHeight="1">
      <c r="A57" s="1432">
        <f>SUM($G$3:G57)</f>
        <v>20</v>
      </c>
      <c r="B57" s="1433" t="e">
        <f>'NT-VT'!C64</f>
        <v>#N/A</v>
      </c>
      <c r="C57" s="1434">
        <f>'NT-VT'!D64</f>
        <v>0</v>
      </c>
      <c r="D57" s="1435">
        <f>'NT-VT'!E64</f>
        <v>0</v>
      </c>
      <c r="E57" s="1432" t="str">
        <f>'NT-VT'!F65</f>
        <v>nt</v>
      </c>
      <c r="F57" s="1432" t="str">
        <f>'NT-VT'!G65</f>
        <v>nt</v>
      </c>
      <c r="G57" s="869" t="str">
        <f t="shared" si="0"/>
        <v/>
      </c>
      <c r="H57" s="883"/>
      <c r="I57" s="859"/>
    </row>
    <row r="58" spans="1:9" ht="35.1" hidden="1" customHeight="1">
      <c r="A58" s="1432">
        <f>SUM($G$3:G58)</f>
        <v>20</v>
      </c>
      <c r="B58" s="1433" t="e">
        <f>'NT-VT'!C65</f>
        <v>#N/A</v>
      </c>
      <c r="C58" s="1434">
        <f>'NT-VT'!D65</f>
        <v>0</v>
      </c>
      <c r="D58" s="1435">
        <f>'NT-VT'!E65</f>
        <v>0</v>
      </c>
      <c r="E58" s="1432" t="str">
        <f>'NT-VT'!F66</f>
        <v>nt</v>
      </c>
      <c r="F58" s="1432" t="str">
        <f>'NT-VT'!G66</f>
        <v>nt</v>
      </c>
      <c r="G58" s="869" t="str">
        <f t="shared" si="0"/>
        <v/>
      </c>
      <c r="H58" s="883"/>
      <c r="I58" s="859"/>
    </row>
    <row r="59" spans="1:9" ht="35.1" hidden="1" customHeight="1">
      <c r="A59" s="1432">
        <f>SUM($G$3:G59)</f>
        <v>20</v>
      </c>
      <c r="B59" s="1433" t="e">
        <f>'NT-VT'!C66</f>
        <v>#N/A</v>
      </c>
      <c r="C59" s="1434">
        <f>'NT-VT'!D66</f>
        <v>0</v>
      </c>
      <c r="D59" s="1435">
        <f>'NT-VT'!E66</f>
        <v>0</v>
      </c>
      <c r="E59" s="1432" t="str">
        <f>'NT-VT'!F67</f>
        <v>nt</v>
      </c>
      <c r="F59" s="1432" t="str">
        <f>'NT-VT'!G67</f>
        <v>nt</v>
      </c>
      <c r="G59" s="869" t="str">
        <f t="shared" si="0"/>
        <v/>
      </c>
      <c r="H59" s="883"/>
      <c r="I59" s="859"/>
    </row>
    <row r="60" spans="1:9" ht="35.1" hidden="1" customHeight="1">
      <c r="A60" s="1432">
        <f>SUM($G$3:G60)</f>
        <v>20</v>
      </c>
      <c r="B60" s="1433" t="e">
        <f>'NT-VT'!C67</f>
        <v>#N/A</v>
      </c>
      <c r="C60" s="1434">
        <f>'NT-VT'!D67</f>
        <v>0</v>
      </c>
      <c r="D60" s="1435">
        <f>'NT-VT'!E67</f>
        <v>0</v>
      </c>
      <c r="E60" s="1432" t="str">
        <f>'NT-VT'!F68</f>
        <v>nt</v>
      </c>
      <c r="F60" s="1432" t="str">
        <f>'NT-VT'!G68</f>
        <v>nt</v>
      </c>
      <c r="G60" s="869" t="str">
        <f t="shared" si="0"/>
        <v/>
      </c>
      <c r="H60" s="883"/>
      <c r="I60" s="859"/>
    </row>
    <row r="61" spans="1:9" ht="35.1" hidden="1" customHeight="1">
      <c r="A61" s="1432">
        <f>SUM($G$3:G61)</f>
        <v>20</v>
      </c>
      <c r="B61" s="1433" t="e">
        <f>'NT-VT'!C68</f>
        <v>#N/A</v>
      </c>
      <c r="C61" s="1434">
        <f>'NT-VT'!D68</f>
        <v>0</v>
      </c>
      <c r="D61" s="1435">
        <f>'NT-VT'!E68</f>
        <v>0</v>
      </c>
      <c r="E61" s="1432" t="str">
        <f>'NT-VT'!F69</f>
        <v>nt</v>
      </c>
      <c r="F61" s="1432" t="str">
        <f>'NT-VT'!G69</f>
        <v>nt</v>
      </c>
      <c r="G61" s="869" t="str">
        <f t="shared" si="0"/>
        <v/>
      </c>
      <c r="H61" s="883"/>
      <c r="I61" s="859"/>
    </row>
    <row r="62" spans="1:9" ht="35.1" hidden="1" customHeight="1">
      <c r="A62" s="1432">
        <f>SUM($G$3:G62)</f>
        <v>20</v>
      </c>
      <c r="B62" s="1433" t="e">
        <f>'NT-VT'!C69</f>
        <v>#N/A</v>
      </c>
      <c r="C62" s="1434">
        <f>'NT-VT'!D69</f>
        <v>0</v>
      </c>
      <c r="D62" s="1435">
        <f>'NT-VT'!E69</f>
        <v>0</v>
      </c>
      <c r="E62" s="1432" t="str">
        <f>'NT-VT'!F70</f>
        <v>nt</v>
      </c>
      <c r="F62" s="1432" t="str">
        <f>'NT-VT'!G70</f>
        <v>nt</v>
      </c>
      <c r="G62" s="869" t="str">
        <f t="shared" si="0"/>
        <v/>
      </c>
      <c r="H62" s="883"/>
      <c r="I62" s="859"/>
    </row>
    <row r="63" spans="1:9" ht="35.1" hidden="1" customHeight="1">
      <c r="A63" s="1432">
        <f>SUM($G$3:G63)</f>
        <v>20</v>
      </c>
      <c r="B63" s="1433" t="e">
        <f>'NT-VT'!C70</f>
        <v>#N/A</v>
      </c>
      <c r="C63" s="1434">
        <f>'NT-VT'!D70</f>
        <v>0</v>
      </c>
      <c r="D63" s="1435">
        <f>'NT-VT'!E70</f>
        <v>0</v>
      </c>
      <c r="E63" s="1432" t="str">
        <f>'NT-VT'!F71</f>
        <v>nt</v>
      </c>
      <c r="F63" s="1432" t="str">
        <f>'NT-VT'!G71</f>
        <v>nt</v>
      </c>
      <c r="G63" s="869" t="str">
        <f t="shared" si="0"/>
        <v/>
      </c>
      <c r="H63" s="883"/>
      <c r="I63" s="859"/>
    </row>
    <row r="64" spans="1:9" ht="35.1" hidden="1" customHeight="1">
      <c r="A64" s="1432">
        <f>SUM($G$3:G64)</f>
        <v>20</v>
      </c>
      <c r="B64" s="1433" t="e">
        <f>'NT-VT'!C71</f>
        <v>#N/A</v>
      </c>
      <c r="C64" s="1434">
        <f>'NT-VT'!D71</f>
        <v>0</v>
      </c>
      <c r="D64" s="1435">
        <f>'NT-VT'!E71</f>
        <v>0</v>
      </c>
      <c r="E64" s="1432" t="str">
        <f>'NT-VT'!F72</f>
        <v>nt</v>
      </c>
      <c r="F64" s="1432" t="str">
        <f>'NT-VT'!G72</f>
        <v>nt</v>
      </c>
      <c r="G64" s="869" t="str">
        <f t="shared" si="0"/>
        <v/>
      </c>
      <c r="H64" s="883"/>
      <c r="I64" s="859"/>
    </row>
    <row r="65" spans="1:9" ht="35.1" hidden="1" customHeight="1">
      <c r="A65" s="1432">
        <f>SUM($G$3:G65)</f>
        <v>20</v>
      </c>
      <c r="B65" s="1433" t="e">
        <f>'NT-VT'!C72</f>
        <v>#N/A</v>
      </c>
      <c r="C65" s="1434">
        <f>'NT-VT'!D72</f>
        <v>0</v>
      </c>
      <c r="D65" s="1435">
        <f>'NT-VT'!E72</f>
        <v>0</v>
      </c>
      <c r="E65" s="1432" t="str">
        <f>'NT-VT'!F73</f>
        <v>nt</v>
      </c>
      <c r="F65" s="1432" t="str">
        <f>'NT-VT'!G73</f>
        <v>nt</v>
      </c>
      <c r="G65" s="869" t="str">
        <f t="shared" si="0"/>
        <v/>
      </c>
      <c r="H65" s="883"/>
      <c r="I65" s="859"/>
    </row>
    <row r="66" spans="1:9" ht="35.1" hidden="1" customHeight="1">
      <c r="A66" s="1432">
        <f>SUM($G$3:G66)</f>
        <v>20</v>
      </c>
      <c r="B66" s="1433" t="e">
        <f>'NT-VT'!C73</f>
        <v>#N/A</v>
      </c>
      <c r="C66" s="1434">
        <f>'NT-VT'!D73</f>
        <v>0</v>
      </c>
      <c r="D66" s="1435">
        <f>'NT-VT'!E73</f>
        <v>0</v>
      </c>
      <c r="E66" s="1432" t="str">
        <f>'NT-VT'!F73</f>
        <v>nt</v>
      </c>
      <c r="F66" s="1432" t="str">
        <f>'NT-VT'!G73</f>
        <v>nt</v>
      </c>
      <c r="G66" s="869" t="str">
        <f t="shared" si="0"/>
        <v/>
      </c>
      <c r="H66" s="883"/>
      <c r="I66" s="859"/>
    </row>
    <row r="67" spans="1:9" ht="35.1" hidden="1" customHeight="1">
      <c r="A67" s="1432">
        <f>SUM($G$3:G67)</f>
        <v>20</v>
      </c>
      <c r="B67" s="1433" t="e">
        <f>'NT-VT'!C74</f>
        <v>#N/A</v>
      </c>
      <c r="C67" s="1434">
        <f>'NT-VT'!D73</f>
        <v>0</v>
      </c>
      <c r="D67" s="1435">
        <f>'NT-VT'!E73</f>
        <v>0</v>
      </c>
      <c r="E67" s="1432" t="str">
        <f>'NT-VT'!F74</f>
        <v>nt</v>
      </c>
      <c r="F67" s="1432" t="str">
        <f>'NT-VT'!G74</f>
        <v>nt</v>
      </c>
      <c r="G67" s="869" t="str">
        <f t="shared" ref="G67:G94" si="1">IF(ISERROR(B67),"",1)</f>
        <v/>
      </c>
      <c r="H67" s="883"/>
      <c r="I67" s="859"/>
    </row>
    <row r="68" spans="1:9" ht="35.1" hidden="1" customHeight="1">
      <c r="A68" s="1432">
        <f>SUM($G$3:G68)</f>
        <v>20</v>
      </c>
      <c r="B68" s="1433" t="e">
        <f>'NT-VT'!C75</f>
        <v>#N/A</v>
      </c>
      <c r="C68" s="1434">
        <f>'NT-VT'!D74</f>
        <v>0</v>
      </c>
      <c r="D68" s="1435">
        <f>'NT-VT'!E74</f>
        <v>0</v>
      </c>
      <c r="E68" s="1432" t="str">
        <f>'NT-VT'!F75</f>
        <v>nt</v>
      </c>
      <c r="F68" s="1432" t="str">
        <f>'NT-VT'!G75</f>
        <v>nt</v>
      </c>
      <c r="G68" s="869" t="str">
        <f t="shared" si="1"/>
        <v/>
      </c>
      <c r="H68" s="883"/>
      <c r="I68" s="859"/>
    </row>
    <row r="69" spans="1:9" ht="35.1" hidden="1" customHeight="1">
      <c r="A69" s="1432">
        <f>SUM($G$3:G69)</f>
        <v>20</v>
      </c>
      <c r="B69" s="1433" t="e">
        <f>'NT-VT'!C76</f>
        <v>#N/A</v>
      </c>
      <c r="C69" s="1434">
        <f>'NT-VT'!D75</f>
        <v>0</v>
      </c>
      <c r="D69" s="1435">
        <f>'NT-VT'!E75</f>
        <v>0</v>
      </c>
      <c r="E69" s="1432" t="str">
        <f>'NT-VT'!F76</f>
        <v>nt</v>
      </c>
      <c r="F69" s="1432" t="str">
        <f>'NT-VT'!G76</f>
        <v>nt</v>
      </c>
      <c r="G69" s="869" t="str">
        <f t="shared" si="1"/>
        <v/>
      </c>
      <c r="H69" s="883"/>
      <c r="I69" s="859"/>
    </row>
    <row r="70" spans="1:9" ht="35.1" hidden="1" customHeight="1">
      <c r="A70" s="1432">
        <f>SUM($G$3:G70)</f>
        <v>20</v>
      </c>
      <c r="B70" s="1433" t="e">
        <f>'NT-VT'!C77</f>
        <v>#N/A</v>
      </c>
      <c r="C70" s="1434">
        <f>'NT-VT'!D76</f>
        <v>0</v>
      </c>
      <c r="D70" s="1435">
        <f>'NT-VT'!E76</f>
        <v>0</v>
      </c>
      <c r="E70" s="1432" t="str">
        <f>'NT-VT'!F77</f>
        <v>nt</v>
      </c>
      <c r="F70" s="1432" t="str">
        <f>'NT-VT'!G77</f>
        <v>nt</v>
      </c>
      <c r="G70" s="869" t="str">
        <f t="shared" si="1"/>
        <v/>
      </c>
      <c r="H70" s="883"/>
      <c r="I70" s="859"/>
    </row>
    <row r="71" spans="1:9" ht="35.1" hidden="1" customHeight="1">
      <c r="A71" s="1432">
        <f>SUM($G$3:G71)</f>
        <v>20</v>
      </c>
      <c r="B71" s="1433" t="e">
        <f>'NT-VT'!C78</f>
        <v>#N/A</v>
      </c>
      <c r="C71" s="1434">
        <f>'NT-VT'!D77</f>
        <v>0</v>
      </c>
      <c r="D71" s="1435">
        <f>'NT-VT'!E77</f>
        <v>0</v>
      </c>
      <c r="E71" s="1432" t="str">
        <f>'NT-VT'!F78</f>
        <v>nt</v>
      </c>
      <c r="F71" s="1432" t="str">
        <f>'NT-VT'!G78</f>
        <v>nt</v>
      </c>
      <c r="G71" s="869" t="str">
        <f t="shared" si="1"/>
        <v/>
      </c>
      <c r="H71" s="883"/>
      <c r="I71" s="859"/>
    </row>
    <row r="72" spans="1:9" ht="35.1" hidden="1" customHeight="1">
      <c r="A72" s="1432">
        <f>SUM($G$3:G72)</f>
        <v>20</v>
      </c>
      <c r="B72" s="1433" t="e">
        <f>'NT-VT'!C79</f>
        <v>#N/A</v>
      </c>
      <c r="C72" s="1434">
        <f>'NT-VT'!D78</f>
        <v>0</v>
      </c>
      <c r="D72" s="1435">
        <f>'NT-VT'!E78</f>
        <v>0</v>
      </c>
      <c r="E72" s="1432" t="str">
        <f>'NT-VT'!F79</f>
        <v>nt</v>
      </c>
      <c r="F72" s="1432" t="str">
        <f>'NT-VT'!G79</f>
        <v>nt</v>
      </c>
      <c r="G72" s="869" t="str">
        <f t="shared" si="1"/>
        <v/>
      </c>
      <c r="H72" s="883"/>
      <c r="I72" s="859"/>
    </row>
    <row r="73" spans="1:9" ht="35.1" hidden="1" customHeight="1">
      <c r="A73" s="1432">
        <f>SUM($G$3:G73)</f>
        <v>20</v>
      </c>
      <c r="B73" s="1433" t="e">
        <f>'NT-VT'!C79</f>
        <v>#N/A</v>
      </c>
      <c r="C73" s="1434">
        <f>'NT-VT'!D79</f>
        <v>0</v>
      </c>
      <c r="D73" s="1435">
        <f>'NT-VT'!E79</f>
        <v>0</v>
      </c>
      <c r="E73" s="1432" t="str">
        <f>'NT-VT'!F80</f>
        <v>nt</v>
      </c>
      <c r="F73" s="1432" t="str">
        <f>'NT-VT'!G80</f>
        <v>nt</v>
      </c>
      <c r="G73" s="869" t="str">
        <f t="shared" si="1"/>
        <v/>
      </c>
      <c r="H73" s="883"/>
      <c r="I73" s="859"/>
    </row>
    <row r="74" spans="1:9" ht="35.1" hidden="1" customHeight="1">
      <c r="A74" s="1432">
        <f>SUM($G$3:G74)</f>
        <v>20</v>
      </c>
      <c r="B74" s="1433" t="e">
        <f>'NT-VT'!C80</f>
        <v>#N/A</v>
      </c>
      <c r="C74" s="1434">
        <f>'NT-VT'!D80</f>
        <v>0</v>
      </c>
      <c r="D74" s="1435">
        <f>'NT-VT'!E80</f>
        <v>0</v>
      </c>
      <c r="E74" s="1432" t="str">
        <f>'NT-VT'!F81</f>
        <v>nt</v>
      </c>
      <c r="F74" s="1432" t="str">
        <f>'NT-VT'!G81</f>
        <v>nt</v>
      </c>
      <c r="G74" s="869" t="str">
        <f t="shared" si="1"/>
        <v/>
      </c>
      <c r="H74" s="883"/>
      <c r="I74" s="859"/>
    </row>
    <row r="75" spans="1:9" ht="35.1" hidden="1" customHeight="1">
      <c r="A75" s="1432">
        <f>SUM($G$3:G75)</f>
        <v>20</v>
      </c>
      <c r="B75" s="1433" t="e">
        <f>'NT-VT'!C81</f>
        <v>#N/A</v>
      </c>
      <c r="C75" s="1434">
        <f>'NT-VT'!D81</f>
        <v>0</v>
      </c>
      <c r="D75" s="1435">
        <f>'NT-VT'!E81</f>
        <v>0</v>
      </c>
      <c r="E75" s="1432" t="str">
        <f>'NT-VT'!F82</f>
        <v>nt</v>
      </c>
      <c r="F75" s="1432" t="str">
        <f>'NT-VT'!G82</f>
        <v>nt</v>
      </c>
      <c r="G75" s="869" t="str">
        <f t="shared" si="1"/>
        <v/>
      </c>
      <c r="H75" s="883"/>
      <c r="I75" s="859"/>
    </row>
    <row r="76" spans="1:9" ht="35.1" hidden="1" customHeight="1">
      <c r="A76" s="1432">
        <f>SUM($G$3:G76)</f>
        <v>20</v>
      </c>
      <c r="B76" s="1433" t="e">
        <f>'NT-VT'!C82</f>
        <v>#N/A</v>
      </c>
      <c r="C76" s="1434">
        <f>'NT-VT'!D82</f>
        <v>0</v>
      </c>
      <c r="D76" s="1435">
        <f>'NT-VT'!E82</f>
        <v>0</v>
      </c>
      <c r="E76" s="1432" t="str">
        <f>'NT-VT'!F83</f>
        <v>nt</v>
      </c>
      <c r="F76" s="1432" t="str">
        <f>'NT-VT'!G83</f>
        <v>nt</v>
      </c>
      <c r="G76" s="869" t="str">
        <f t="shared" si="1"/>
        <v/>
      </c>
      <c r="H76" s="883"/>
      <c r="I76" s="859"/>
    </row>
    <row r="77" spans="1:9" ht="35.1" hidden="1" customHeight="1">
      <c r="A77" s="1432">
        <f>SUM($G$3:G77)</f>
        <v>20</v>
      </c>
      <c r="B77" s="1433" t="e">
        <f>'NT-VT'!C83</f>
        <v>#N/A</v>
      </c>
      <c r="C77" s="1434">
        <f>'NT-VT'!D83</f>
        <v>0</v>
      </c>
      <c r="D77" s="1435">
        <f>'NT-VT'!E83</f>
        <v>0</v>
      </c>
      <c r="E77" s="1432" t="str">
        <f>'NT-VT'!F84</f>
        <v>nt</v>
      </c>
      <c r="F77" s="1432" t="str">
        <f>'NT-VT'!G84</f>
        <v>nt</v>
      </c>
      <c r="G77" s="869" t="str">
        <f t="shared" si="1"/>
        <v/>
      </c>
      <c r="H77" s="883"/>
      <c r="I77" s="859"/>
    </row>
    <row r="78" spans="1:9" ht="35.1" hidden="1" customHeight="1">
      <c r="A78" s="1432">
        <f>SUM($G$3:G78)</f>
        <v>20</v>
      </c>
      <c r="B78" s="1433" t="e">
        <f>'NT-VT'!C84</f>
        <v>#N/A</v>
      </c>
      <c r="C78" s="1434">
        <f>'NT-VT'!D84</f>
        <v>0</v>
      </c>
      <c r="D78" s="1435">
        <f>'NT-VT'!E84</f>
        <v>0</v>
      </c>
      <c r="E78" s="1432" t="str">
        <f>'NT-VT'!F85</f>
        <v>nt</v>
      </c>
      <c r="F78" s="1432" t="str">
        <f>'NT-VT'!G85</f>
        <v>nt</v>
      </c>
      <c r="G78" s="869" t="str">
        <f t="shared" si="1"/>
        <v/>
      </c>
      <c r="H78" s="883"/>
      <c r="I78" s="859"/>
    </row>
    <row r="79" spans="1:9" ht="35.1" hidden="1" customHeight="1">
      <c r="A79" s="1432">
        <f>SUM($G$3:G79)</f>
        <v>20</v>
      </c>
      <c r="B79" s="1433" t="e">
        <f>'NT-VT'!C85</f>
        <v>#N/A</v>
      </c>
      <c r="C79" s="1434">
        <f>'NT-VT'!D85</f>
        <v>0</v>
      </c>
      <c r="D79" s="1435">
        <f>'NT-VT'!E85</f>
        <v>0</v>
      </c>
      <c r="E79" s="1432" t="str">
        <f>'NT-VT'!F86</f>
        <v>nt</v>
      </c>
      <c r="F79" s="1432" t="str">
        <f>'NT-VT'!G86</f>
        <v>nt</v>
      </c>
      <c r="G79" s="869" t="str">
        <f t="shared" si="1"/>
        <v/>
      </c>
      <c r="H79" s="883"/>
      <c r="I79" s="859"/>
    </row>
    <row r="80" spans="1:9" ht="35.1" hidden="1" customHeight="1">
      <c r="A80" s="1432">
        <f>SUM($G$3:G80)</f>
        <v>20</v>
      </c>
      <c r="B80" s="1433" t="e">
        <f>'NT-VT'!C86</f>
        <v>#N/A</v>
      </c>
      <c r="C80" s="1434">
        <f>'NT-VT'!D86</f>
        <v>0</v>
      </c>
      <c r="D80" s="1435">
        <f>'NT-VT'!E86</f>
        <v>0</v>
      </c>
      <c r="E80" s="1432" t="str">
        <f>'NT-VT'!F87</f>
        <v>nt</v>
      </c>
      <c r="F80" s="1432" t="str">
        <f>'NT-VT'!G87</f>
        <v>nt</v>
      </c>
      <c r="G80" s="869" t="str">
        <f t="shared" si="1"/>
        <v/>
      </c>
      <c r="H80" s="883"/>
      <c r="I80" s="859"/>
    </row>
    <row r="81" spans="1:9" ht="35.1" hidden="1" customHeight="1">
      <c r="A81" s="1432">
        <f>SUM($G$3:G81)</f>
        <v>20</v>
      </c>
      <c r="B81" s="1433" t="e">
        <f>'NT-VT'!C87</f>
        <v>#N/A</v>
      </c>
      <c r="C81" s="1434">
        <f>'NT-VT'!D87</f>
        <v>0</v>
      </c>
      <c r="D81" s="1435">
        <f>'NT-VT'!E87</f>
        <v>0</v>
      </c>
      <c r="E81" s="1432" t="str">
        <f>'NT-VT'!F88</f>
        <v>nt</v>
      </c>
      <c r="F81" s="1432" t="str">
        <f>'NT-VT'!G88</f>
        <v>nt</v>
      </c>
      <c r="G81" s="869" t="str">
        <f t="shared" si="1"/>
        <v/>
      </c>
      <c r="H81" s="883"/>
      <c r="I81" s="859"/>
    </row>
    <row r="82" spans="1:9" ht="35.1" hidden="1" customHeight="1">
      <c r="A82" s="1432">
        <f>SUM($G$3:G82)</f>
        <v>20</v>
      </c>
      <c r="B82" s="1433" t="e">
        <f>'NT-VT'!C88</f>
        <v>#N/A</v>
      </c>
      <c r="C82" s="1434">
        <f>'NT-VT'!D88</f>
        <v>0</v>
      </c>
      <c r="D82" s="1435">
        <f>'NT-VT'!E88</f>
        <v>0</v>
      </c>
      <c r="E82" s="1432" t="str">
        <f>'NT-VT'!F89</f>
        <v>nt</v>
      </c>
      <c r="F82" s="1432" t="str">
        <f>'NT-VT'!G89</f>
        <v>nt</v>
      </c>
      <c r="G82" s="869" t="str">
        <f t="shared" si="1"/>
        <v/>
      </c>
      <c r="H82" s="883"/>
      <c r="I82" s="859"/>
    </row>
    <row r="83" spans="1:9" ht="35.1" hidden="1" customHeight="1">
      <c r="A83" s="1432">
        <f>SUM($G$3:G83)</f>
        <v>20</v>
      </c>
      <c r="B83" s="1433" t="e">
        <f>'NT-VT'!C89</f>
        <v>#N/A</v>
      </c>
      <c r="C83" s="1434">
        <f>'NT-VT'!D89</f>
        <v>0</v>
      </c>
      <c r="D83" s="1435">
        <f>'NT-VT'!E89</f>
        <v>0</v>
      </c>
      <c r="E83" s="1432" t="str">
        <f>'NT-VT'!F90</f>
        <v>nt</v>
      </c>
      <c r="F83" s="1432" t="str">
        <f>'NT-VT'!G90</f>
        <v>nt</v>
      </c>
      <c r="G83" s="869" t="str">
        <f t="shared" si="1"/>
        <v/>
      </c>
      <c r="H83" s="883"/>
      <c r="I83" s="859"/>
    </row>
    <row r="84" spans="1:9" ht="35.1" hidden="1" customHeight="1">
      <c r="A84" s="1432">
        <f>SUM($G$3:G84)</f>
        <v>20</v>
      </c>
      <c r="B84" s="1433" t="e">
        <f>'NT-VT'!C90</f>
        <v>#N/A</v>
      </c>
      <c r="C84" s="1434">
        <f>'NT-VT'!D90</f>
        <v>0</v>
      </c>
      <c r="D84" s="1435">
        <f>'NT-VT'!E90</f>
        <v>0</v>
      </c>
      <c r="E84" s="1432" t="str">
        <f>'NT-VT'!F91</f>
        <v>nt</v>
      </c>
      <c r="F84" s="1432" t="str">
        <f>'NT-VT'!G91</f>
        <v>nt</v>
      </c>
      <c r="G84" s="869" t="str">
        <f t="shared" si="1"/>
        <v/>
      </c>
      <c r="H84" s="883"/>
      <c r="I84" s="859"/>
    </row>
    <row r="85" spans="1:9" ht="35.1" hidden="1" customHeight="1">
      <c r="A85" s="1432">
        <f>SUM($G$3:G85)</f>
        <v>20</v>
      </c>
      <c r="B85" s="1433" t="e">
        <f>'NT-VT'!C91</f>
        <v>#N/A</v>
      </c>
      <c r="C85" s="1434">
        <f>'NT-VT'!D91</f>
        <v>0</v>
      </c>
      <c r="D85" s="1435">
        <f>'NT-VT'!E91</f>
        <v>0</v>
      </c>
      <c r="E85" s="1432" t="str">
        <f>'NT-VT'!F92</f>
        <v>nt</v>
      </c>
      <c r="F85" s="1432" t="str">
        <f>'NT-VT'!G92</f>
        <v>nt</v>
      </c>
      <c r="G85" s="869" t="str">
        <f t="shared" si="1"/>
        <v/>
      </c>
      <c r="H85" s="883"/>
      <c r="I85" s="859"/>
    </row>
    <row r="86" spans="1:9" ht="35.1" hidden="1" customHeight="1">
      <c r="A86" s="1432">
        <f>SUM($G$3:G86)</f>
        <v>20</v>
      </c>
      <c r="B86" s="1433" t="e">
        <f>'NT-VT'!C92</f>
        <v>#N/A</v>
      </c>
      <c r="C86" s="1434">
        <f>'NT-VT'!D92</f>
        <v>0</v>
      </c>
      <c r="D86" s="1435">
        <f>'NT-VT'!E92</f>
        <v>0</v>
      </c>
      <c r="E86" s="1432" t="str">
        <f>'NT-VT'!F93</f>
        <v/>
      </c>
      <c r="F86" s="1432" t="str">
        <f>'NT-VT'!G93</f>
        <v/>
      </c>
      <c r="G86" s="869" t="str">
        <f t="shared" si="1"/>
        <v/>
      </c>
      <c r="H86" s="883"/>
      <c r="I86" s="859"/>
    </row>
    <row r="87" spans="1:9" ht="35.1" hidden="1" customHeight="1">
      <c r="A87" s="1432">
        <f>SUM($G$3:G87)</f>
        <v>20</v>
      </c>
      <c r="B87" s="1433" t="e">
        <f>'NT-VT'!C93</f>
        <v>#N/A</v>
      </c>
      <c r="C87" s="1434">
        <f>'NT-VT'!D93</f>
        <v>0</v>
      </c>
      <c r="D87" s="1435">
        <f>'NT-VT'!E93</f>
        <v>0</v>
      </c>
      <c r="E87" s="1432" t="str">
        <f>'NT-VT'!F94</f>
        <v>nt</v>
      </c>
      <c r="F87" s="1432" t="str">
        <f>'NT-VT'!G94</f>
        <v>nt</v>
      </c>
      <c r="G87" s="869" t="str">
        <f t="shared" si="1"/>
        <v/>
      </c>
      <c r="H87" s="883"/>
      <c r="I87" s="859"/>
    </row>
    <row r="88" spans="1:9" ht="35.1" hidden="1" customHeight="1">
      <c r="A88" s="1432">
        <f>SUM($G$3:G88)</f>
        <v>20</v>
      </c>
      <c r="B88" s="1433" t="e">
        <f>'NT-VT'!C94</f>
        <v>#N/A</v>
      </c>
      <c r="C88" s="1434">
        <f>'NT-VT'!D94</f>
        <v>0</v>
      </c>
      <c r="D88" s="1435">
        <f>'NT-VT'!E94</f>
        <v>0</v>
      </c>
      <c r="E88" s="1432" t="str">
        <f>'NT-VT'!F95</f>
        <v>nt</v>
      </c>
      <c r="F88" s="1432" t="str">
        <f>'NT-VT'!G95</f>
        <v>nt</v>
      </c>
      <c r="G88" s="869" t="str">
        <f t="shared" si="1"/>
        <v/>
      </c>
      <c r="H88" s="883"/>
      <c r="I88" s="859"/>
    </row>
    <row r="89" spans="1:9" ht="35.1" hidden="1" customHeight="1">
      <c r="A89" s="1432">
        <f>SUM($G$3:G89)</f>
        <v>20</v>
      </c>
      <c r="B89" s="1433" t="e">
        <f>'NT-VT'!C95</f>
        <v>#N/A</v>
      </c>
      <c r="C89" s="1434">
        <f>'NT-VT'!D95</f>
        <v>0</v>
      </c>
      <c r="D89" s="1435">
        <f>'NT-VT'!E95</f>
        <v>0</v>
      </c>
      <c r="E89" s="1432" t="str">
        <f>'NT-VT'!F96</f>
        <v>nt</v>
      </c>
      <c r="F89" s="1432" t="str">
        <f>'NT-VT'!G96</f>
        <v>nt</v>
      </c>
      <c r="G89" s="869" t="str">
        <f t="shared" si="1"/>
        <v/>
      </c>
      <c r="H89" s="883"/>
      <c r="I89" s="859"/>
    </row>
    <row r="90" spans="1:9" ht="35.1" hidden="1" customHeight="1">
      <c r="A90" s="1432">
        <f>SUM($G$3:G90)</f>
        <v>20</v>
      </c>
      <c r="B90" s="1433" t="e">
        <f>'NT-VT'!C97</f>
        <v>#N/A</v>
      </c>
      <c r="C90" s="1434">
        <f>'NT-VT'!D97</f>
        <v>0</v>
      </c>
      <c r="D90" s="1435">
        <f>'NT-VT'!E97</f>
        <v>0</v>
      </c>
      <c r="E90" s="1432" t="str">
        <f>'NT-VT'!F97</f>
        <v>nt</v>
      </c>
      <c r="F90" s="1432" t="str">
        <f>'NT-VT'!G97</f>
        <v>nt</v>
      </c>
      <c r="G90" s="869" t="str">
        <f t="shared" si="1"/>
        <v/>
      </c>
      <c r="H90" s="883"/>
      <c r="I90" s="859"/>
    </row>
    <row r="91" spans="1:9" ht="35.1" hidden="1" customHeight="1">
      <c r="A91" s="1432">
        <f>SUM($G$3:G91)</f>
        <v>20</v>
      </c>
      <c r="B91" s="1433" t="e">
        <f>'NT-VT'!C98</f>
        <v>#N/A</v>
      </c>
      <c r="C91" s="1434">
        <f>'NT-VT'!D98</f>
        <v>0</v>
      </c>
      <c r="D91" s="1435">
        <f>'NT-VT'!E98</f>
        <v>0</v>
      </c>
      <c r="E91" s="1432" t="str">
        <f>'NT-VT'!F98</f>
        <v>nt</v>
      </c>
      <c r="F91" s="1432" t="str">
        <f>'NT-VT'!G98</f>
        <v>nt</v>
      </c>
      <c r="G91" s="869" t="str">
        <f t="shared" si="1"/>
        <v/>
      </c>
      <c r="H91" s="883"/>
      <c r="I91" s="859"/>
    </row>
    <row r="92" spans="1:9" ht="35.1" hidden="1" customHeight="1">
      <c r="A92" s="1432">
        <f>SUM($G$3:G92)</f>
        <v>20</v>
      </c>
      <c r="B92" s="1433" t="e">
        <f>'NT-VT'!C99</f>
        <v>#N/A</v>
      </c>
      <c r="C92" s="1434">
        <f>'NT-VT'!D99</f>
        <v>0</v>
      </c>
      <c r="D92" s="1435">
        <f>'NT-VT'!E99</f>
        <v>0</v>
      </c>
      <c r="E92" s="1432" t="str">
        <f>'NT-VT'!F99</f>
        <v>nt</v>
      </c>
      <c r="F92" s="1432" t="str">
        <f>'NT-VT'!G99</f>
        <v>nt</v>
      </c>
      <c r="G92" s="869" t="str">
        <f t="shared" si="1"/>
        <v/>
      </c>
      <c r="H92" s="883"/>
      <c r="I92" s="859"/>
    </row>
    <row r="93" spans="1:9" ht="35.1" hidden="1" customHeight="1">
      <c r="A93" s="1432">
        <f>SUM($G$3:G93)</f>
        <v>20</v>
      </c>
      <c r="B93" s="1433" t="e">
        <f>'NT-VT'!C100</f>
        <v>#N/A</v>
      </c>
      <c r="C93" s="1434">
        <f>'NT-VT'!D100</f>
        <v>0</v>
      </c>
      <c r="D93" s="1435">
        <f>'NT-VT'!E100</f>
        <v>0</v>
      </c>
      <c r="E93" s="1432" t="str">
        <f>'NT-VT'!F100</f>
        <v>nt</v>
      </c>
      <c r="F93" s="1432" t="str">
        <f>'NT-VT'!G100</f>
        <v>nt</v>
      </c>
      <c r="G93" s="869" t="str">
        <f t="shared" si="1"/>
        <v/>
      </c>
      <c r="H93" s="883"/>
      <c r="I93" s="859"/>
    </row>
    <row r="94" spans="1:9" ht="35.1" hidden="1" customHeight="1">
      <c r="A94" s="1432">
        <f>SUM($G$3:G94)</f>
        <v>20</v>
      </c>
      <c r="B94" s="1433" t="e">
        <f>'NT-VT'!C101</f>
        <v>#N/A</v>
      </c>
      <c r="C94" s="1434"/>
      <c r="D94" s="1435"/>
      <c r="E94" s="1432" t="str">
        <f>'NT-VT'!F101</f>
        <v>nt</v>
      </c>
      <c r="F94" s="1432" t="str">
        <f>'NT-VT'!G101</f>
        <v>nt</v>
      </c>
      <c r="G94" s="869" t="str">
        <f t="shared" si="1"/>
        <v/>
      </c>
      <c r="H94" s="883"/>
      <c r="I94" s="859"/>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4639</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f>IF(D3&gt;0,1,0)</f>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7" si="0">IF(D4&gt;0,1,0)</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19</v>
      </c>
      <c r="B22" s="1433">
        <f>'NT-VT'!C29</f>
        <v>0</v>
      </c>
      <c r="C22" s="1434">
        <f>'NT-VT'!D29</f>
        <v>0</v>
      </c>
      <c r="D22" s="1435">
        <f>'NT-VT'!E29</f>
        <v>0</v>
      </c>
      <c r="E22" s="1432" t="str">
        <f>'NT-VT'!F30</f>
        <v>nt</v>
      </c>
      <c r="F22" s="1432" t="str">
        <f>'NT-VT'!G30</f>
        <v>nt</v>
      </c>
      <c r="G22" s="869">
        <f t="shared" si="0"/>
        <v>0</v>
      </c>
      <c r="H22" s="883"/>
      <c r="I22" s="859"/>
    </row>
    <row r="23" spans="1:9" ht="35.1" customHeight="1">
      <c r="A23" s="1432">
        <f>SUM($G$3:G23)</f>
        <v>19</v>
      </c>
      <c r="B23" s="1433" t="e">
        <f>'NT-VT'!C30</f>
        <v>#N/A</v>
      </c>
      <c r="C23" s="1434">
        <f>'NT-VT'!D30</f>
        <v>0</v>
      </c>
      <c r="D23" s="1435">
        <f>'NT-VT'!E30</f>
        <v>0</v>
      </c>
      <c r="E23" s="1432" t="str">
        <f>'NT-VT'!F31</f>
        <v>nt</v>
      </c>
      <c r="F23" s="1432" t="str">
        <f>'NT-VT'!G31</f>
        <v>nt</v>
      </c>
      <c r="G23" s="869">
        <f t="shared" si="0"/>
        <v>0</v>
      </c>
      <c r="H23" s="883"/>
      <c r="I23" s="885"/>
    </row>
    <row r="24" spans="1:9" ht="35.1" customHeight="1">
      <c r="A24" s="1432">
        <f>SUM($G$3:G24)</f>
        <v>19</v>
      </c>
      <c r="B24" s="1433" t="e">
        <f>'NT-VT'!C31</f>
        <v>#N/A</v>
      </c>
      <c r="C24" s="1434">
        <f>'NT-VT'!D31</f>
        <v>0</v>
      </c>
      <c r="D24" s="1435">
        <f>'NT-VT'!E31</f>
        <v>0</v>
      </c>
      <c r="E24" s="1432" t="str">
        <f>'NT-VT'!F32</f>
        <v>nt</v>
      </c>
      <c r="F24" s="1432" t="str">
        <f>'NT-VT'!G32</f>
        <v>nt</v>
      </c>
      <c r="G24" s="869">
        <f t="shared" si="0"/>
        <v>0</v>
      </c>
      <c r="H24" s="883"/>
      <c r="I24" s="885"/>
    </row>
    <row r="25" spans="1:9" ht="35.1" customHeight="1">
      <c r="A25" s="1432">
        <f>SUM($G$3:G25)</f>
        <v>19</v>
      </c>
      <c r="B25" s="1433" t="e">
        <f>'NT-VT'!C32</f>
        <v>#N/A</v>
      </c>
      <c r="C25" s="1434">
        <f>'NT-VT'!D32</f>
        <v>0</v>
      </c>
      <c r="D25" s="1435">
        <f>'NT-VT'!E32</f>
        <v>0</v>
      </c>
      <c r="E25" s="1432" t="str">
        <f>'NT-VT'!F33</f>
        <v>nt</v>
      </c>
      <c r="F25" s="1432" t="str">
        <f>'NT-VT'!G33</f>
        <v>nt</v>
      </c>
      <c r="G25" s="869">
        <f t="shared" si="0"/>
        <v>0</v>
      </c>
      <c r="H25" s="883"/>
      <c r="I25" s="859"/>
    </row>
    <row r="26" spans="1:9" ht="35.1" customHeight="1">
      <c r="A26" s="1432">
        <f>SUM($G$3:G26)</f>
        <v>19</v>
      </c>
      <c r="B26" s="1433" t="e">
        <f>'NT-VT'!C33</f>
        <v>#N/A</v>
      </c>
      <c r="C26" s="1434">
        <f>'NT-VT'!D33</f>
        <v>0</v>
      </c>
      <c r="D26" s="1435">
        <f>'NT-VT'!E33</f>
        <v>0</v>
      </c>
      <c r="E26" s="1432" t="str">
        <f>'NT-VT'!F34</f>
        <v>nt</v>
      </c>
      <c r="F26" s="1432" t="str">
        <f>'NT-VT'!G34</f>
        <v>nt</v>
      </c>
      <c r="G26" s="869">
        <f t="shared" si="0"/>
        <v>0</v>
      </c>
      <c r="H26" s="883"/>
      <c r="I26" s="859"/>
    </row>
    <row r="27" spans="1:9" ht="35.1" customHeight="1">
      <c r="A27" s="1432">
        <f>SUM($G$3:G27)</f>
        <v>19</v>
      </c>
      <c r="B27" s="1433" t="e">
        <f>'NT-VT'!C34</f>
        <v>#N/A</v>
      </c>
      <c r="C27" s="1434">
        <f>'NT-VT'!D34</f>
        <v>0</v>
      </c>
      <c r="D27" s="1435">
        <f>'NT-VT'!E34</f>
        <v>0</v>
      </c>
      <c r="E27" s="1432" t="str">
        <f>'NT-VT'!F35</f>
        <v>nt</v>
      </c>
      <c r="F27" s="1432" t="str">
        <f>'NT-VT'!G35</f>
        <v>nt</v>
      </c>
      <c r="G27" s="869">
        <f t="shared" si="0"/>
        <v>0</v>
      </c>
      <c r="H27" s="883"/>
      <c r="I27" s="859"/>
    </row>
    <row r="28" spans="1:9" ht="35.1" customHeight="1">
      <c r="A28" s="1432">
        <f>SUM($G$3:G28)</f>
        <v>19</v>
      </c>
      <c r="B28" s="1433" t="e">
        <f>'NT-VT'!C35</f>
        <v>#N/A</v>
      </c>
      <c r="C28" s="1434">
        <f>'NT-VT'!D35</f>
        <v>0</v>
      </c>
      <c r="D28" s="1435">
        <f>'NT-VT'!E35</f>
        <v>0</v>
      </c>
      <c r="E28" s="1432" t="str">
        <f>'NT-VT'!F36</f>
        <v>nt</v>
      </c>
      <c r="F28" s="1432" t="str">
        <f>'NT-VT'!G36</f>
        <v>nt</v>
      </c>
      <c r="G28" s="869">
        <f t="shared" si="0"/>
        <v>0</v>
      </c>
      <c r="H28" s="883"/>
      <c r="I28" s="859"/>
    </row>
    <row r="29" spans="1:9" ht="35.1" customHeight="1">
      <c r="A29" s="1432">
        <f>SUM($G$3:G29)</f>
        <v>19</v>
      </c>
      <c r="B29" s="1433" t="e">
        <f>'NT-VT'!C36</f>
        <v>#N/A</v>
      </c>
      <c r="C29" s="1434">
        <f>'NT-VT'!D36</f>
        <v>0</v>
      </c>
      <c r="D29" s="1435">
        <f>'NT-VT'!E36</f>
        <v>0</v>
      </c>
      <c r="E29" s="1432" t="str">
        <f>'NT-VT'!F37</f>
        <v>nt</v>
      </c>
      <c r="F29" s="1432" t="str">
        <f>'NT-VT'!G37</f>
        <v>nt</v>
      </c>
      <c r="G29" s="869">
        <f t="shared" si="0"/>
        <v>0</v>
      </c>
      <c r="H29" s="883"/>
      <c r="I29" s="885"/>
    </row>
    <row r="30" spans="1:9" ht="35.1" customHeight="1">
      <c r="A30" s="1432">
        <f>SUM($G$3:G30)</f>
        <v>19</v>
      </c>
      <c r="B30" s="1433" t="e">
        <f>'NT-VT'!C37</f>
        <v>#N/A</v>
      </c>
      <c r="C30" s="1434">
        <f>'NT-VT'!D37</f>
        <v>0</v>
      </c>
      <c r="D30" s="1435">
        <f>'NT-VT'!E37</f>
        <v>0</v>
      </c>
      <c r="E30" s="1432" t="str">
        <f>'NT-VT'!F38</f>
        <v>nt</v>
      </c>
      <c r="F30" s="1432" t="str">
        <f>'NT-VT'!G38</f>
        <v>nt</v>
      </c>
      <c r="G30" s="869">
        <f t="shared" si="0"/>
        <v>0</v>
      </c>
      <c r="H30" s="884"/>
    </row>
    <row r="31" spans="1:9" ht="35.1" customHeight="1">
      <c r="A31" s="1432">
        <f>SUM($G$3:G31)</f>
        <v>19</v>
      </c>
      <c r="B31" s="1433" t="e">
        <f>'NT-VT'!C38</f>
        <v>#N/A</v>
      </c>
      <c r="C31" s="1434">
        <f>'NT-VT'!D38</f>
        <v>0</v>
      </c>
      <c r="D31" s="1435">
        <f>'NT-VT'!E38</f>
        <v>0</v>
      </c>
      <c r="E31" s="1432" t="str">
        <f>'NT-VT'!F39</f>
        <v>nt</v>
      </c>
      <c r="F31" s="1432" t="str">
        <f>'NT-VT'!G39</f>
        <v>nt</v>
      </c>
      <c r="G31" s="869">
        <f t="shared" si="0"/>
        <v>0</v>
      </c>
      <c r="H31" s="883"/>
      <c r="I31" s="885"/>
    </row>
    <row r="32" spans="1:9" ht="35.1" customHeight="1">
      <c r="A32" s="1432">
        <f>SUM($G$3:G32)</f>
        <v>19</v>
      </c>
      <c r="B32" s="1433" t="e">
        <f>'NT-VT'!C39</f>
        <v>#N/A</v>
      </c>
      <c r="C32" s="1434">
        <f>'NT-VT'!D39</f>
        <v>0</v>
      </c>
      <c r="D32" s="1435">
        <f>'NT-VT'!E39</f>
        <v>0</v>
      </c>
      <c r="E32" s="1432" t="str">
        <f>'NT-VT'!F40</f>
        <v>nt</v>
      </c>
      <c r="F32" s="1432" t="str">
        <f>'NT-VT'!G40</f>
        <v>nt</v>
      </c>
      <c r="G32" s="869">
        <f t="shared" si="0"/>
        <v>0</v>
      </c>
      <c r="H32" s="883"/>
      <c r="I32" s="885"/>
    </row>
    <row r="33" spans="1:9" ht="35.1" customHeight="1">
      <c r="A33" s="1432">
        <f>SUM($G$3:G33)</f>
        <v>19</v>
      </c>
      <c r="B33" s="1433" t="e">
        <f>'NT-VT'!C40</f>
        <v>#N/A</v>
      </c>
      <c r="C33" s="1434">
        <f>'NT-VT'!D40</f>
        <v>0</v>
      </c>
      <c r="D33" s="1435">
        <f>'NT-VT'!E40</f>
        <v>0</v>
      </c>
      <c r="E33" s="1432" t="str">
        <f>'NT-VT'!F41</f>
        <v>nt</v>
      </c>
      <c r="F33" s="1432" t="str">
        <f>'NT-VT'!G41</f>
        <v>nt</v>
      </c>
      <c r="G33" s="869">
        <f t="shared" si="0"/>
        <v>0</v>
      </c>
      <c r="H33" s="884"/>
    </row>
    <row r="34" spans="1:9" ht="35.1" customHeight="1">
      <c r="A34" s="1432">
        <f>SUM($G$3:G34)</f>
        <v>19</v>
      </c>
      <c r="B34" s="1433" t="e">
        <f>'NT-VT'!C41</f>
        <v>#N/A</v>
      </c>
      <c r="C34" s="1434">
        <f>'NT-VT'!D41</f>
        <v>0</v>
      </c>
      <c r="D34" s="1435">
        <f>'NT-VT'!E41</f>
        <v>0</v>
      </c>
      <c r="E34" s="1432" t="str">
        <f>'NT-VT'!F42</f>
        <v>nt</v>
      </c>
      <c r="F34" s="1432" t="str">
        <f>'NT-VT'!G42</f>
        <v>nt</v>
      </c>
      <c r="G34" s="869">
        <f t="shared" si="0"/>
        <v>0</v>
      </c>
      <c r="H34" s="883"/>
      <c r="I34" s="885"/>
    </row>
    <row r="35" spans="1:9" ht="35.1" customHeight="1">
      <c r="A35" s="1432">
        <f>SUM($G$3:G35)</f>
        <v>19</v>
      </c>
      <c r="B35" s="1433" t="e">
        <f>'NT-VT'!C42</f>
        <v>#N/A</v>
      </c>
      <c r="C35" s="1434">
        <f>'NT-VT'!D42</f>
        <v>0</v>
      </c>
      <c r="D35" s="1435">
        <f>'NT-VT'!E42</f>
        <v>0</v>
      </c>
      <c r="E35" s="1432" t="str">
        <f>'NT-VT'!F43</f>
        <v>nt</v>
      </c>
      <c r="F35" s="1432" t="str">
        <f>'NT-VT'!G43</f>
        <v>nt</v>
      </c>
      <c r="G35" s="869">
        <f t="shared" si="0"/>
        <v>0</v>
      </c>
      <c r="H35" s="883"/>
      <c r="I35" s="885"/>
    </row>
    <row r="36" spans="1:9" ht="35.1" customHeight="1">
      <c r="A36" s="1432">
        <f>SUM($G$3:G36)</f>
        <v>19</v>
      </c>
      <c r="B36" s="1433" t="e">
        <f>'NT-VT'!C43</f>
        <v>#N/A</v>
      </c>
      <c r="C36" s="1434">
        <f>'NT-VT'!D43</f>
        <v>0</v>
      </c>
      <c r="D36" s="1435">
        <f>'NT-VT'!E43</f>
        <v>0</v>
      </c>
      <c r="E36" s="1432" t="str">
        <f>'NT-VT'!F44</f>
        <v>nt</v>
      </c>
      <c r="F36" s="1432" t="str">
        <f>'NT-VT'!G44</f>
        <v>nt</v>
      </c>
      <c r="G36" s="869">
        <f t="shared" si="0"/>
        <v>0</v>
      </c>
      <c r="H36" s="883"/>
      <c r="I36" s="885"/>
    </row>
    <row r="37" spans="1:9" ht="35.1" customHeight="1">
      <c r="A37" s="1432">
        <f>SUM($G$3:G37)</f>
        <v>19</v>
      </c>
      <c r="B37" s="1433" t="e">
        <f>'NT-VT'!C44</f>
        <v>#N/A</v>
      </c>
      <c r="C37" s="1434">
        <f>'NT-VT'!D44</f>
        <v>0</v>
      </c>
      <c r="D37" s="1435">
        <f>'NT-VT'!E44</f>
        <v>0</v>
      </c>
      <c r="E37" s="1432" t="str">
        <f>'NT-VT'!F45</f>
        <v>nt</v>
      </c>
      <c r="F37" s="1432" t="str">
        <f>'NT-VT'!G45</f>
        <v>nt</v>
      </c>
      <c r="G37" s="869">
        <f t="shared" si="0"/>
        <v>0</v>
      </c>
      <c r="H37" s="883"/>
      <c r="I37" s="885"/>
    </row>
    <row r="38" spans="1:9" ht="35.1" customHeight="1">
      <c r="A38" s="1432">
        <f>SUM($G$3:G38)</f>
        <v>19</v>
      </c>
      <c r="B38" s="1433" t="e">
        <f>'NT-VT'!C45</f>
        <v>#N/A</v>
      </c>
      <c r="C38" s="1434">
        <f>'NT-VT'!D45</f>
        <v>0</v>
      </c>
      <c r="D38" s="1435">
        <f>'NT-VT'!E45</f>
        <v>0</v>
      </c>
      <c r="E38" s="1432" t="str">
        <f>'NT-VT'!F46</f>
        <v>nt</v>
      </c>
      <c r="F38" s="1432" t="str">
        <f>'NT-VT'!G46</f>
        <v>nt</v>
      </c>
      <c r="G38" s="869">
        <f t="shared" si="0"/>
        <v>0</v>
      </c>
      <c r="H38" s="883"/>
      <c r="I38" s="859"/>
    </row>
    <row r="39" spans="1:9" ht="35.1" customHeight="1">
      <c r="A39" s="1432">
        <f>SUM($G$3:G39)</f>
        <v>19</v>
      </c>
      <c r="B39" s="1433" t="e">
        <f>'NT-VT'!C46</f>
        <v>#N/A</v>
      </c>
      <c r="C39" s="1434">
        <f>'NT-VT'!D46</f>
        <v>0</v>
      </c>
      <c r="D39" s="1435">
        <f>'NT-VT'!E46</f>
        <v>0</v>
      </c>
      <c r="E39" s="1432" t="str">
        <f>'NT-VT'!F47</f>
        <v>nt</v>
      </c>
      <c r="F39" s="1432" t="str">
        <f>'NT-VT'!G47</f>
        <v>nt</v>
      </c>
      <c r="G39" s="869">
        <f t="shared" si="0"/>
        <v>0</v>
      </c>
      <c r="H39" s="884"/>
    </row>
    <row r="40" spans="1:9" ht="35.1" customHeight="1">
      <c r="A40" s="1432">
        <f>SUM($G$3:G40)</f>
        <v>19</v>
      </c>
      <c r="B40" s="1433" t="e">
        <f>'NT-VT'!C47</f>
        <v>#N/A</v>
      </c>
      <c r="C40" s="1434">
        <f>'NT-VT'!D47</f>
        <v>0</v>
      </c>
      <c r="D40" s="1435">
        <f>'NT-VT'!E47</f>
        <v>0</v>
      </c>
      <c r="E40" s="1432" t="str">
        <f>'NT-VT'!F48</f>
        <v>nt</v>
      </c>
      <c r="F40" s="1432" t="str">
        <f>'NT-VT'!G48</f>
        <v>nt</v>
      </c>
      <c r="G40" s="869">
        <f t="shared" si="0"/>
        <v>0</v>
      </c>
      <c r="H40" s="884"/>
    </row>
    <row r="41" spans="1:9" ht="35.1" customHeight="1">
      <c r="A41" s="1432">
        <f>SUM($G$3:G41)</f>
        <v>19</v>
      </c>
      <c r="B41" s="1433" t="e">
        <f>'NT-VT'!C48</f>
        <v>#N/A</v>
      </c>
      <c r="C41" s="1434">
        <f>'NT-VT'!D48</f>
        <v>0</v>
      </c>
      <c r="D41" s="1435">
        <f>'NT-VT'!E48</f>
        <v>0</v>
      </c>
      <c r="E41" s="1432" t="str">
        <f>'NT-VT'!F49</f>
        <v>nt</v>
      </c>
      <c r="F41" s="1432" t="str">
        <f>'NT-VT'!G49</f>
        <v>nt</v>
      </c>
      <c r="G41" s="869">
        <f t="shared" si="0"/>
        <v>0</v>
      </c>
      <c r="H41" s="883"/>
      <c r="I41" s="885"/>
    </row>
    <row r="42" spans="1:9" ht="35.1" customHeight="1">
      <c r="A42" s="1432">
        <f>SUM($G$3:G42)</f>
        <v>19</v>
      </c>
      <c r="B42" s="1433" t="e">
        <f>'NT-VT'!C49</f>
        <v>#N/A</v>
      </c>
      <c r="C42" s="1434">
        <f>'NT-VT'!D49</f>
        <v>0</v>
      </c>
      <c r="D42" s="1435">
        <f>'NT-VT'!E49</f>
        <v>0</v>
      </c>
      <c r="E42" s="1432" t="str">
        <f>'NT-VT'!F50</f>
        <v>nt</v>
      </c>
      <c r="F42" s="1432" t="str">
        <f>'NT-VT'!G50</f>
        <v>nt</v>
      </c>
      <c r="G42" s="869">
        <f t="shared" si="0"/>
        <v>0</v>
      </c>
      <c r="H42" s="883"/>
      <c r="I42" s="859"/>
    </row>
    <row r="43" spans="1:9" ht="35.1" customHeight="1">
      <c r="A43" s="1432">
        <f>SUM($G$3:G43)</f>
        <v>19</v>
      </c>
      <c r="B43" s="1433" t="e">
        <f>'NT-VT'!C50</f>
        <v>#N/A</v>
      </c>
      <c r="C43" s="1434">
        <f>'NT-VT'!D50</f>
        <v>0</v>
      </c>
      <c r="D43" s="1435">
        <f>'NT-VT'!E50</f>
        <v>0</v>
      </c>
      <c r="E43" s="1432" t="str">
        <f>'NT-VT'!F51</f>
        <v>nt</v>
      </c>
      <c r="F43" s="1432" t="str">
        <f>'NT-VT'!G51</f>
        <v>nt</v>
      </c>
      <c r="G43" s="869">
        <f t="shared" si="0"/>
        <v>0</v>
      </c>
      <c r="H43" s="883"/>
      <c r="I43" s="885"/>
    </row>
    <row r="44" spans="1:9" ht="35.1" customHeight="1">
      <c r="A44" s="1432">
        <f>SUM($G$3:G44)</f>
        <v>19</v>
      </c>
      <c r="B44" s="1433" t="e">
        <f>'NT-VT'!C51</f>
        <v>#N/A</v>
      </c>
      <c r="C44" s="1434">
        <f>'NT-VT'!D51</f>
        <v>0</v>
      </c>
      <c r="D44" s="1435">
        <f>'NT-VT'!E51</f>
        <v>0</v>
      </c>
      <c r="E44" s="1432" t="str">
        <f>'NT-VT'!F52</f>
        <v>nt</v>
      </c>
      <c r="F44" s="1432" t="str">
        <f>'NT-VT'!G52</f>
        <v>nt</v>
      </c>
      <c r="G44" s="869">
        <f t="shared" si="0"/>
        <v>0</v>
      </c>
      <c r="H44" s="883"/>
      <c r="I44" s="859"/>
    </row>
    <row r="45" spans="1:9" ht="35.1" customHeight="1">
      <c r="A45" s="1432">
        <f>SUM($G$3:G45)</f>
        <v>19</v>
      </c>
      <c r="B45" s="1433" t="e">
        <f>'NT-VT'!C52</f>
        <v>#N/A</v>
      </c>
      <c r="C45" s="1434">
        <f>'NT-VT'!D52</f>
        <v>0</v>
      </c>
      <c r="D45" s="1435">
        <f>'NT-VT'!E52</f>
        <v>0</v>
      </c>
      <c r="E45" s="1432" t="str">
        <f>'NT-VT'!F53</f>
        <v>nt</v>
      </c>
      <c r="F45" s="1432" t="str">
        <f>'NT-VT'!G53</f>
        <v>nt</v>
      </c>
      <c r="G45" s="869">
        <f t="shared" si="0"/>
        <v>0</v>
      </c>
      <c r="H45" s="883"/>
      <c r="I45" s="859"/>
    </row>
    <row r="46" spans="1:9" ht="35.1" customHeight="1">
      <c r="A46" s="1432">
        <f>SUM($G$3:G46)</f>
        <v>19</v>
      </c>
      <c r="B46" s="1433" t="e">
        <f>'NT-VT'!C53</f>
        <v>#N/A</v>
      </c>
      <c r="C46" s="1434">
        <f>'NT-VT'!D53</f>
        <v>0</v>
      </c>
      <c r="D46" s="1435">
        <f>'NT-VT'!E53</f>
        <v>0</v>
      </c>
      <c r="E46" s="1432" t="str">
        <f>'NT-VT'!F54</f>
        <v>nt</v>
      </c>
      <c r="F46" s="1432" t="str">
        <f>'NT-VT'!G54</f>
        <v>nt</v>
      </c>
      <c r="G46" s="869">
        <f t="shared" si="0"/>
        <v>0</v>
      </c>
      <c r="H46" s="883"/>
      <c r="I46" s="859"/>
    </row>
    <row r="47" spans="1:9" ht="35.1" customHeight="1">
      <c r="A47" s="1432">
        <f>SUM($G$3:G47)</f>
        <v>19</v>
      </c>
      <c r="B47" s="1433" t="e">
        <f>'NT-VT'!C54</f>
        <v>#N/A</v>
      </c>
      <c r="C47" s="1434">
        <f>'NT-VT'!D54</f>
        <v>0</v>
      </c>
      <c r="D47" s="1435">
        <f>'NT-VT'!E54</f>
        <v>0</v>
      </c>
      <c r="E47" s="1432" t="str">
        <f>'NT-VT'!F55</f>
        <v>nt</v>
      </c>
      <c r="F47" s="1432" t="str">
        <f>'NT-VT'!G55</f>
        <v>nt</v>
      </c>
      <c r="G47" s="869">
        <f t="shared" si="0"/>
        <v>0</v>
      </c>
      <c r="H47" s="883"/>
      <c r="I47" s="859"/>
    </row>
    <row r="48" spans="1:9" ht="35.1" customHeight="1">
      <c r="A48" s="1432">
        <f>SUM($G$3:G48)</f>
        <v>19</v>
      </c>
      <c r="B48" s="1433" t="e">
        <f>'NT-VT'!C55</f>
        <v>#N/A</v>
      </c>
      <c r="C48" s="1434">
        <f>'NT-VT'!D55</f>
        <v>0</v>
      </c>
      <c r="D48" s="1435">
        <f>'NT-VT'!E55</f>
        <v>0</v>
      </c>
      <c r="E48" s="1432" t="str">
        <f>'NT-VT'!F56</f>
        <v>nt</v>
      </c>
      <c r="F48" s="1432" t="str">
        <f>'NT-VT'!G56</f>
        <v>nt</v>
      </c>
      <c r="G48" s="869">
        <f t="shared" si="0"/>
        <v>0</v>
      </c>
      <c r="H48" s="883"/>
      <c r="I48" s="859"/>
    </row>
    <row r="49" spans="1:9" ht="35.1" customHeight="1">
      <c r="A49" s="1432">
        <f>SUM($G$3:G49)</f>
        <v>19</v>
      </c>
      <c r="B49" s="1433" t="e">
        <f>'NT-VT'!C56</f>
        <v>#N/A</v>
      </c>
      <c r="C49" s="1434">
        <f>'NT-VT'!D56</f>
        <v>0</v>
      </c>
      <c r="D49" s="1435">
        <f>'NT-VT'!E56</f>
        <v>0</v>
      </c>
      <c r="E49" s="1432" t="str">
        <f>'NT-VT'!F57</f>
        <v>nt</v>
      </c>
      <c r="F49" s="1432" t="str">
        <f>'NT-VT'!G57</f>
        <v>nt</v>
      </c>
      <c r="G49" s="869">
        <f t="shared" si="0"/>
        <v>0</v>
      </c>
      <c r="H49" s="883"/>
      <c r="I49" s="859"/>
    </row>
    <row r="50" spans="1:9" ht="35.1" customHeight="1">
      <c r="A50" s="1432">
        <f>SUM($G$3:G50)</f>
        <v>19</v>
      </c>
      <c r="B50" s="1433" t="e">
        <f>'NT-VT'!C57</f>
        <v>#N/A</v>
      </c>
      <c r="C50" s="1434">
        <f>'NT-VT'!D57</f>
        <v>0</v>
      </c>
      <c r="D50" s="1435">
        <f>'NT-VT'!E57</f>
        <v>0</v>
      </c>
      <c r="E50" s="1432" t="str">
        <f>'NT-VT'!F58</f>
        <v>nt</v>
      </c>
      <c r="F50" s="1432" t="str">
        <f>'NT-VT'!G58</f>
        <v>nt</v>
      </c>
      <c r="G50" s="869">
        <f t="shared" si="0"/>
        <v>0</v>
      </c>
      <c r="H50" s="883"/>
      <c r="I50" s="859"/>
    </row>
    <row r="51" spans="1:9" ht="35.1" customHeight="1">
      <c r="A51" s="1432">
        <f>SUM($G$3:G51)</f>
        <v>19</v>
      </c>
      <c r="B51" s="1433" t="e">
        <f>'NT-VT'!C58</f>
        <v>#N/A</v>
      </c>
      <c r="C51" s="1434">
        <f>'NT-VT'!D58</f>
        <v>0</v>
      </c>
      <c r="D51" s="1435">
        <f>'NT-VT'!E58</f>
        <v>0</v>
      </c>
      <c r="E51" s="1432" t="str">
        <f>'NT-VT'!F59</f>
        <v>nt</v>
      </c>
      <c r="F51" s="1432" t="str">
        <f>'NT-VT'!G59</f>
        <v>nt</v>
      </c>
      <c r="G51" s="869">
        <f t="shared" si="0"/>
        <v>0</v>
      </c>
      <c r="H51" s="883"/>
      <c r="I51" s="859"/>
    </row>
    <row r="52" spans="1:9" ht="35.1" customHeight="1">
      <c r="A52" s="1432">
        <f>SUM($G$3:G52)</f>
        <v>19</v>
      </c>
      <c r="B52" s="1433" t="e">
        <f>'NT-VT'!C59</f>
        <v>#N/A</v>
      </c>
      <c r="C52" s="1434">
        <f>'NT-VT'!D59</f>
        <v>0</v>
      </c>
      <c r="D52" s="1435">
        <f>'NT-VT'!E59</f>
        <v>0</v>
      </c>
      <c r="E52" s="1432" t="str">
        <f>'NT-VT'!F60</f>
        <v>nt</v>
      </c>
      <c r="F52" s="1432" t="str">
        <f>'NT-VT'!G60</f>
        <v>nt</v>
      </c>
      <c r="G52" s="869">
        <f t="shared" si="0"/>
        <v>0</v>
      </c>
      <c r="H52" s="883"/>
      <c r="I52" s="859"/>
    </row>
    <row r="53" spans="1:9" ht="35.1" customHeight="1">
      <c r="A53" s="1432">
        <f>SUM($G$3:G53)</f>
        <v>19</v>
      </c>
      <c r="B53" s="1433" t="e">
        <f>'NT-VT'!C60</f>
        <v>#N/A</v>
      </c>
      <c r="C53" s="1434">
        <f>'NT-VT'!D60</f>
        <v>0</v>
      </c>
      <c r="D53" s="1435">
        <f>'NT-VT'!E60</f>
        <v>0</v>
      </c>
      <c r="E53" s="1432" t="str">
        <f>'NT-VT'!F61</f>
        <v>nt</v>
      </c>
      <c r="F53" s="1432" t="str">
        <f>'NT-VT'!G61</f>
        <v>nt</v>
      </c>
      <c r="G53" s="869">
        <f t="shared" si="0"/>
        <v>0</v>
      </c>
      <c r="H53" s="883"/>
      <c r="I53" s="859"/>
    </row>
    <row r="54" spans="1:9" ht="35.1" customHeight="1">
      <c r="A54" s="1432">
        <f>SUM($G$3:G54)</f>
        <v>19</v>
      </c>
      <c r="B54" s="1433" t="e">
        <f>'NT-VT'!C61</f>
        <v>#N/A</v>
      </c>
      <c r="C54" s="1434">
        <f>'NT-VT'!D61</f>
        <v>0</v>
      </c>
      <c r="D54" s="1435">
        <f>'NT-VT'!E61</f>
        <v>0</v>
      </c>
      <c r="E54" s="1432" t="str">
        <f>'NT-VT'!F62</f>
        <v>nt</v>
      </c>
      <c r="F54" s="1432" t="str">
        <f>'NT-VT'!G62</f>
        <v>nt</v>
      </c>
      <c r="G54" s="869">
        <f t="shared" si="0"/>
        <v>0</v>
      </c>
      <c r="H54" s="883"/>
      <c r="I54" s="859"/>
    </row>
    <row r="55" spans="1:9" ht="35.1" customHeight="1">
      <c r="A55" s="1432">
        <f>SUM($G$3:G55)</f>
        <v>19</v>
      </c>
      <c r="B55" s="1433" t="e">
        <f>'NT-VT'!C62</f>
        <v>#N/A</v>
      </c>
      <c r="C55" s="1434">
        <f>'NT-VT'!D62</f>
        <v>0</v>
      </c>
      <c r="D55" s="1435">
        <f>'NT-VT'!E62</f>
        <v>0</v>
      </c>
      <c r="E55" s="1432" t="str">
        <f>'NT-VT'!F63</f>
        <v>nt</v>
      </c>
      <c r="F55" s="1432" t="str">
        <f>'NT-VT'!G63</f>
        <v>nt</v>
      </c>
      <c r="G55" s="869">
        <f t="shared" si="0"/>
        <v>0</v>
      </c>
      <c r="H55" s="883"/>
      <c r="I55" s="859"/>
    </row>
    <row r="56" spans="1:9" ht="35.1" customHeight="1">
      <c r="A56" s="1432">
        <f>SUM($G$3:G56)</f>
        <v>19</v>
      </c>
      <c r="B56" s="1433" t="e">
        <f>'NT-VT'!C63</f>
        <v>#N/A</v>
      </c>
      <c r="C56" s="1434">
        <f>'NT-VT'!D63</f>
        <v>0</v>
      </c>
      <c r="D56" s="1435">
        <f>'NT-VT'!E63</f>
        <v>0</v>
      </c>
      <c r="E56" s="1432" t="str">
        <f>'NT-VT'!F64</f>
        <v>nt</v>
      </c>
      <c r="F56" s="1432" t="str">
        <f>'NT-VT'!G64</f>
        <v>nt</v>
      </c>
      <c r="G56" s="869">
        <f t="shared" si="0"/>
        <v>0</v>
      </c>
      <c r="H56" s="883"/>
      <c r="I56" s="859"/>
    </row>
    <row r="57" spans="1:9" ht="35.1" customHeight="1">
      <c r="A57" s="1432">
        <f>SUM($G$3:G57)</f>
        <v>19</v>
      </c>
      <c r="B57" s="1433" t="e">
        <f>'NT-VT'!C64</f>
        <v>#N/A</v>
      </c>
      <c r="C57" s="1434">
        <f>'NT-VT'!D64</f>
        <v>0</v>
      </c>
      <c r="D57" s="1435">
        <f>'NT-VT'!E64</f>
        <v>0</v>
      </c>
      <c r="E57" s="1432" t="str">
        <f>'NT-VT'!F65</f>
        <v>nt</v>
      </c>
      <c r="F57" s="1432" t="str">
        <f>'NT-VT'!G65</f>
        <v>nt</v>
      </c>
      <c r="G57" s="869">
        <f t="shared" si="0"/>
        <v>0</v>
      </c>
      <c r="H57" s="883"/>
      <c r="I57" s="859"/>
    </row>
    <row r="58" spans="1:9" ht="35.1" customHeight="1">
      <c r="A58" s="1432">
        <f>SUM($G$3:G58)</f>
        <v>19</v>
      </c>
      <c r="B58" s="1433" t="e">
        <f>'NT-VT'!C65</f>
        <v>#N/A</v>
      </c>
      <c r="C58" s="1434">
        <f>'NT-VT'!D65</f>
        <v>0</v>
      </c>
      <c r="D58" s="1435">
        <f>'NT-VT'!E65</f>
        <v>0</v>
      </c>
      <c r="E58" s="1432" t="str">
        <f>'NT-VT'!F66</f>
        <v>nt</v>
      </c>
      <c r="F58" s="1432" t="str">
        <f>'NT-VT'!G66</f>
        <v>nt</v>
      </c>
      <c r="G58" s="869">
        <f t="shared" si="0"/>
        <v>0</v>
      </c>
      <c r="H58" s="883"/>
      <c r="I58" s="859"/>
    </row>
    <row r="59" spans="1:9" ht="35.1" customHeight="1">
      <c r="A59" s="1432">
        <f>SUM($G$3:G59)</f>
        <v>19</v>
      </c>
      <c r="B59" s="1433" t="e">
        <f>'NT-VT'!C66</f>
        <v>#N/A</v>
      </c>
      <c r="C59" s="1434">
        <f>'NT-VT'!D66</f>
        <v>0</v>
      </c>
      <c r="D59" s="1435">
        <f>'NT-VT'!E66</f>
        <v>0</v>
      </c>
      <c r="E59" s="1432" t="str">
        <f>'NT-VT'!F67</f>
        <v>nt</v>
      </c>
      <c r="F59" s="1432" t="str">
        <f>'NT-VT'!G67</f>
        <v>nt</v>
      </c>
      <c r="G59" s="869">
        <f t="shared" si="0"/>
        <v>0</v>
      </c>
      <c r="H59" s="883"/>
      <c r="I59" s="859"/>
    </row>
    <row r="60" spans="1:9" ht="35.1" customHeight="1">
      <c r="A60" s="1432">
        <f>SUM($G$3:G60)</f>
        <v>19</v>
      </c>
      <c r="B60" s="1433" t="e">
        <f>'NT-VT'!C67</f>
        <v>#N/A</v>
      </c>
      <c r="C60" s="1434">
        <f>'NT-VT'!D67</f>
        <v>0</v>
      </c>
      <c r="D60" s="1435">
        <f>'NT-VT'!E67</f>
        <v>0</v>
      </c>
      <c r="E60" s="1432" t="str">
        <f>'NT-VT'!F68</f>
        <v>nt</v>
      </c>
      <c r="F60" s="1432" t="str">
        <f>'NT-VT'!G68</f>
        <v>nt</v>
      </c>
      <c r="G60" s="869">
        <f t="shared" si="0"/>
        <v>0</v>
      </c>
      <c r="H60" s="883"/>
      <c r="I60" s="859"/>
    </row>
    <row r="61" spans="1:9" ht="35.1" customHeight="1">
      <c r="A61" s="1432">
        <f>SUM($G$3:G61)</f>
        <v>19</v>
      </c>
      <c r="B61" s="1433" t="e">
        <f>'NT-VT'!C68</f>
        <v>#N/A</v>
      </c>
      <c r="C61" s="1434">
        <f>'NT-VT'!D68</f>
        <v>0</v>
      </c>
      <c r="D61" s="1435">
        <f>'NT-VT'!E68</f>
        <v>0</v>
      </c>
      <c r="E61" s="1432" t="str">
        <f>'NT-VT'!F69</f>
        <v>nt</v>
      </c>
      <c r="F61" s="1432" t="str">
        <f>'NT-VT'!G69</f>
        <v>nt</v>
      </c>
      <c r="G61" s="869">
        <f t="shared" si="0"/>
        <v>0</v>
      </c>
      <c r="H61" s="883"/>
      <c r="I61" s="859"/>
    </row>
    <row r="62" spans="1:9" ht="35.1" customHeight="1">
      <c r="A62" s="1432">
        <f>SUM($G$3:G62)</f>
        <v>19</v>
      </c>
      <c r="B62" s="1433" t="e">
        <f>'NT-VT'!C69</f>
        <v>#N/A</v>
      </c>
      <c r="C62" s="1434">
        <f>'NT-VT'!D69</f>
        <v>0</v>
      </c>
      <c r="D62" s="1435">
        <f>'NT-VT'!E69</f>
        <v>0</v>
      </c>
      <c r="E62" s="1432" t="str">
        <f>'NT-VT'!F70</f>
        <v>nt</v>
      </c>
      <c r="F62" s="1432" t="str">
        <f>'NT-VT'!G70</f>
        <v>nt</v>
      </c>
      <c r="G62" s="869">
        <f t="shared" si="0"/>
        <v>0</v>
      </c>
      <c r="H62" s="883"/>
      <c r="I62" s="859"/>
    </row>
    <row r="63" spans="1:9" ht="35.1" customHeight="1">
      <c r="A63" s="1432">
        <f>SUM($G$3:G63)</f>
        <v>19</v>
      </c>
      <c r="B63" s="1433" t="e">
        <f>'NT-VT'!C70</f>
        <v>#N/A</v>
      </c>
      <c r="C63" s="1434">
        <f>'NT-VT'!D70</f>
        <v>0</v>
      </c>
      <c r="D63" s="1435">
        <f>'NT-VT'!E70</f>
        <v>0</v>
      </c>
      <c r="E63" s="1432" t="str">
        <f>'NT-VT'!F71</f>
        <v>nt</v>
      </c>
      <c r="F63" s="1432" t="str">
        <f>'NT-VT'!G71</f>
        <v>nt</v>
      </c>
      <c r="G63" s="869">
        <f t="shared" si="0"/>
        <v>0</v>
      </c>
      <c r="H63" s="883"/>
      <c r="I63" s="859"/>
    </row>
    <row r="64" spans="1:9" ht="35.1" customHeight="1">
      <c r="A64" s="1432">
        <f>SUM($G$3:G64)</f>
        <v>19</v>
      </c>
      <c r="B64" s="1433" t="e">
        <f>'NT-VT'!C71</f>
        <v>#N/A</v>
      </c>
      <c r="C64" s="1434">
        <f>'NT-VT'!D71</f>
        <v>0</v>
      </c>
      <c r="D64" s="1435">
        <f>'NT-VT'!E71</f>
        <v>0</v>
      </c>
      <c r="E64" s="1432" t="str">
        <f>'NT-VT'!F72</f>
        <v>nt</v>
      </c>
      <c r="F64" s="1432" t="str">
        <f>'NT-VT'!G72</f>
        <v>nt</v>
      </c>
      <c r="G64" s="869">
        <f t="shared" si="0"/>
        <v>0</v>
      </c>
      <c r="H64" s="883"/>
      <c r="I64" s="859"/>
    </row>
    <row r="65" spans="1:9" ht="35.1" customHeight="1">
      <c r="A65" s="1432">
        <f>SUM($G$3:G65)</f>
        <v>19</v>
      </c>
      <c r="B65" s="1433" t="e">
        <f>'NT-VT'!C72</f>
        <v>#N/A</v>
      </c>
      <c r="C65" s="1434">
        <f>'NT-VT'!D72</f>
        <v>0</v>
      </c>
      <c r="D65" s="1435">
        <f>'NT-VT'!E72</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'NT-VT'!F73</f>
        <v>nt</v>
      </c>
      <c r="F66" s="1432" t="str">
        <f>'NT-VT'!G73</f>
        <v>nt</v>
      </c>
      <c r="G66" s="869" t="e">
        <f t="shared" si="0"/>
        <v>#REF!</v>
      </c>
      <c r="H66" s="883"/>
      <c r="I66" s="859"/>
    </row>
    <row r="67" spans="1:9" ht="35.1" customHeight="1">
      <c r="A67" s="1432" t="e">
        <f>SUM($G$3:G67)</f>
        <v>#REF!</v>
      </c>
      <c r="B67" s="1433" t="e">
        <f>'NT-VT'!C73</f>
        <v>#N/A</v>
      </c>
      <c r="C67" s="1434">
        <f>'NT-VT'!D73</f>
        <v>0</v>
      </c>
      <c r="D67" s="1435">
        <f>'NT-VT'!E73</f>
        <v>0</v>
      </c>
      <c r="E67" s="1432" t="str">
        <f>'NT-VT'!F74</f>
        <v>nt</v>
      </c>
      <c r="F67" s="1432" t="str">
        <f>'NT-VT'!G74</f>
        <v>nt</v>
      </c>
      <c r="G67" s="869">
        <f t="shared" si="0"/>
        <v>0</v>
      </c>
      <c r="H67" s="883"/>
      <c r="I67" s="859"/>
    </row>
    <row r="68" spans="1:9" ht="35.1" customHeight="1">
      <c r="A68" s="1432" t="e">
        <f>SUM($G$3:G68)</f>
        <v>#REF!</v>
      </c>
      <c r="B68" s="1433" t="e">
        <f>'NT-VT'!C74</f>
        <v>#N/A</v>
      </c>
      <c r="C68" s="1434">
        <f>'NT-VT'!D74</f>
        <v>0</v>
      </c>
      <c r="D68" s="1435">
        <f>'NT-VT'!E74</f>
        <v>0</v>
      </c>
      <c r="E68" s="1432" t="str">
        <f>'NT-VT'!F75</f>
        <v>nt</v>
      </c>
      <c r="F68" s="1432" t="str">
        <f>'NT-VT'!G75</f>
        <v>nt</v>
      </c>
      <c r="G68" s="869">
        <f t="shared" ref="G68:G93" si="1">IF(D68&gt;0,1,0)</f>
        <v>0</v>
      </c>
      <c r="H68" s="883"/>
      <c r="I68" s="859"/>
    </row>
    <row r="69" spans="1:9" ht="35.1" customHeight="1">
      <c r="A69" s="1432" t="e">
        <f>SUM($G$3:G69)</f>
        <v>#REF!</v>
      </c>
      <c r="B69" s="1433" t="e">
        <f>'NT-VT'!C75</f>
        <v>#N/A</v>
      </c>
      <c r="C69" s="1434">
        <f>'NT-VT'!D75</f>
        <v>0</v>
      </c>
      <c r="D69" s="1435">
        <f>'NT-VT'!E75</f>
        <v>0</v>
      </c>
      <c r="E69" s="1432" t="str">
        <f>'NT-VT'!F76</f>
        <v>nt</v>
      </c>
      <c r="F69" s="1432" t="str">
        <f>'NT-VT'!G76</f>
        <v>nt</v>
      </c>
      <c r="G69" s="869">
        <f t="shared" si="1"/>
        <v>0</v>
      </c>
      <c r="H69" s="883"/>
      <c r="I69" s="859"/>
    </row>
    <row r="70" spans="1:9" ht="35.1" customHeight="1">
      <c r="A70" s="1432" t="e">
        <f>SUM($G$3:G70)</f>
        <v>#REF!</v>
      </c>
      <c r="B70" s="1433" t="e">
        <f>'NT-VT'!C76</f>
        <v>#N/A</v>
      </c>
      <c r="C70" s="1434">
        <f>'NT-VT'!D76</f>
        <v>0</v>
      </c>
      <c r="D70" s="1435">
        <f>'NT-VT'!E76</f>
        <v>0</v>
      </c>
      <c r="E70" s="1432" t="str">
        <f>'NT-VT'!F77</f>
        <v>nt</v>
      </c>
      <c r="F70" s="1432" t="str">
        <f>'NT-VT'!G77</f>
        <v>nt</v>
      </c>
      <c r="G70" s="869">
        <f t="shared" si="1"/>
        <v>0</v>
      </c>
      <c r="H70" s="883"/>
      <c r="I70" s="859"/>
    </row>
    <row r="71" spans="1:9" ht="35.1" customHeight="1">
      <c r="A71" s="1432" t="e">
        <f>SUM($G$3:G71)</f>
        <v>#REF!</v>
      </c>
      <c r="B71" s="1433" t="e">
        <f>'NT-VT'!C77</f>
        <v>#N/A</v>
      </c>
      <c r="C71" s="1434">
        <f>'NT-VT'!D77</f>
        <v>0</v>
      </c>
      <c r="D71" s="1435">
        <f>'NT-VT'!E77</f>
        <v>0</v>
      </c>
      <c r="E71" s="1432" t="str">
        <f>'NT-VT'!F78</f>
        <v>nt</v>
      </c>
      <c r="F71" s="1432" t="str">
        <f>'NT-VT'!G78</f>
        <v>nt</v>
      </c>
      <c r="G71" s="869">
        <f t="shared" si="1"/>
        <v>0</v>
      </c>
      <c r="H71" s="883"/>
      <c r="I71" s="859"/>
    </row>
    <row r="72" spans="1:9" ht="35.1" customHeight="1">
      <c r="A72" s="1432" t="e">
        <f>SUM($G$3:G72)</f>
        <v>#REF!</v>
      </c>
      <c r="B72" s="1433" t="e">
        <f>'NT-VT'!C78</f>
        <v>#N/A</v>
      </c>
      <c r="C72" s="1434">
        <f>'NT-VT'!D78</f>
        <v>0</v>
      </c>
      <c r="D72" s="1435">
        <f>'NT-VT'!E78</f>
        <v>0</v>
      </c>
      <c r="E72" s="1432" t="str">
        <f>'NT-VT'!F79</f>
        <v>nt</v>
      </c>
      <c r="F72" s="1432" t="str">
        <f>'NT-VT'!G79</f>
        <v>nt</v>
      </c>
      <c r="G72" s="869">
        <f t="shared" si="1"/>
        <v>0</v>
      </c>
      <c r="H72" s="883"/>
      <c r="I72" s="859"/>
    </row>
    <row r="73" spans="1:9" ht="35.1" hidden="1" customHeight="1">
      <c r="A73" s="1432" t="e">
        <f>SUM($G$3:G73)</f>
        <v>#REF!</v>
      </c>
      <c r="B73" s="1433" t="e">
        <f>'NT-VT'!C79</f>
        <v>#N/A</v>
      </c>
      <c r="C73" s="1434">
        <f>'NT-VT'!D79</f>
        <v>0</v>
      </c>
      <c r="D73" s="1435">
        <f>'NT-VT'!E79</f>
        <v>0</v>
      </c>
      <c r="E73" s="1432" t="str">
        <f>'NT-VT'!F80</f>
        <v>nt</v>
      </c>
      <c r="F73" s="1432" t="str">
        <f>'NT-VT'!G80</f>
        <v>nt</v>
      </c>
      <c r="G73" s="869">
        <f t="shared" si="1"/>
        <v>0</v>
      </c>
      <c r="H73" s="883"/>
      <c r="I73" s="859"/>
    </row>
    <row r="74" spans="1:9" ht="35.1" hidden="1" customHeight="1">
      <c r="A74" s="1432" t="e">
        <f>SUM($G$3:G74)</f>
        <v>#REF!</v>
      </c>
      <c r="B74" s="1433" t="e">
        <f>'NT-VT'!C80</f>
        <v>#N/A</v>
      </c>
      <c r="C74" s="1434">
        <f>'NT-VT'!D80</f>
        <v>0</v>
      </c>
      <c r="D74" s="1435">
        <f>'NT-VT'!E80</f>
        <v>0</v>
      </c>
      <c r="E74" s="1432" t="str">
        <f>'NT-VT'!F81</f>
        <v>nt</v>
      </c>
      <c r="F74" s="1432" t="str">
        <f>'NT-VT'!G81</f>
        <v>nt</v>
      </c>
      <c r="G74" s="869">
        <f t="shared" si="1"/>
        <v>0</v>
      </c>
      <c r="H74" s="883"/>
      <c r="I74" s="859"/>
    </row>
    <row r="75" spans="1:9" ht="35.1" hidden="1" customHeight="1">
      <c r="A75" s="1432" t="e">
        <f>SUM($G$3:G75)</f>
        <v>#REF!</v>
      </c>
      <c r="B75" s="1433" t="e">
        <f>'NT-VT'!C81</f>
        <v>#N/A</v>
      </c>
      <c r="C75" s="1434">
        <f>'NT-VT'!D81</f>
        <v>0</v>
      </c>
      <c r="D75" s="1435">
        <f>'NT-VT'!E81</f>
        <v>0</v>
      </c>
      <c r="E75" s="1432" t="str">
        <f>'NT-VT'!F82</f>
        <v>nt</v>
      </c>
      <c r="F75" s="1432" t="str">
        <f>'NT-VT'!G82</f>
        <v>nt</v>
      </c>
      <c r="G75" s="869">
        <f t="shared" si="1"/>
        <v>0</v>
      </c>
      <c r="H75" s="883"/>
      <c r="I75" s="859"/>
    </row>
    <row r="76" spans="1:9" ht="35.1" hidden="1" customHeight="1">
      <c r="A76" s="1432" t="e">
        <f>SUM($G$3:G76)</f>
        <v>#REF!</v>
      </c>
      <c r="B76" s="1433" t="e">
        <f>'NT-VT'!C82</f>
        <v>#N/A</v>
      </c>
      <c r="C76" s="1434">
        <f>'NT-VT'!D82</f>
        <v>0</v>
      </c>
      <c r="D76" s="1435">
        <f>'NT-VT'!E82</f>
        <v>0</v>
      </c>
      <c r="E76" s="1432" t="str">
        <f>'NT-VT'!F83</f>
        <v>nt</v>
      </c>
      <c r="F76" s="1432" t="str">
        <f>'NT-VT'!G83</f>
        <v>nt</v>
      </c>
      <c r="G76" s="869">
        <f t="shared" si="1"/>
        <v>0</v>
      </c>
      <c r="H76" s="883"/>
      <c r="I76" s="859"/>
    </row>
    <row r="77" spans="1:9" ht="35.1" hidden="1" customHeight="1">
      <c r="A77" s="1432" t="e">
        <f>SUM($G$3:G77)</f>
        <v>#REF!</v>
      </c>
      <c r="B77" s="1433" t="e">
        <f>'NT-VT'!C83</f>
        <v>#N/A</v>
      </c>
      <c r="C77" s="1434">
        <f>'NT-VT'!D83</f>
        <v>0</v>
      </c>
      <c r="D77" s="1435">
        <f>'NT-VT'!E83</f>
        <v>0</v>
      </c>
      <c r="E77" s="1432" t="str">
        <f>'NT-VT'!F84</f>
        <v>nt</v>
      </c>
      <c r="F77" s="1432" t="str">
        <f>'NT-VT'!G84</f>
        <v>nt</v>
      </c>
      <c r="G77" s="869">
        <f t="shared" si="1"/>
        <v>0</v>
      </c>
      <c r="H77" s="883"/>
      <c r="I77" s="859"/>
    </row>
    <row r="78" spans="1:9" ht="35.1" hidden="1" customHeight="1">
      <c r="A78" s="1432" t="e">
        <f>SUM($G$3:G78)</f>
        <v>#REF!</v>
      </c>
      <c r="B78" s="1433" t="e">
        <f>'NT-VT'!C84</f>
        <v>#N/A</v>
      </c>
      <c r="C78" s="1434">
        <f>'NT-VT'!D84</f>
        <v>0</v>
      </c>
      <c r="D78" s="1435">
        <f>'NT-VT'!E84</f>
        <v>0</v>
      </c>
      <c r="E78" s="1432" t="str">
        <f>'NT-VT'!F85</f>
        <v>nt</v>
      </c>
      <c r="F78" s="1432" t="str">
        <f>'NT-VT'!G85</f>
        <v>nt</v>
      </c>
      <c r="G78" s="869">
        <f t="shared" si="1"/>
        <v>0</v>
      </c>
      <c r="H78" s="883"/>
      <c r="I78" s="859"/>
    </row>
    <row r="79" spans="1:9" ht="35.1" hidden="1" customHeight="1">
      <c r="A79" s="1432" t="e">
        <f>SUM($G$3:G79)</f>
        <v>#REF!</v>
      </c>
      <c r="B79" s="1433" t="e">
        <f>'NT-VT'!C85</f>
        <v>#N/A</v>
      </c>
      <c r="C79" s="1434">
        <f>'NT-VT'!D85</f>
        <v>0</v>
      </c>
      <c r="D79" s="1435">
        <f>'NT-VT'!E85</f>
        <v>0</v>
      </c>
      <c r="E79" s="1432" t="str">
        <f>'NT-VT'!F86</f>
        <v>nt</v>
      </c>
      <c r="F79" s="1432" t="str">
        <f>'NT-VT'!G86</f>
        <v>nt</v>
      </c>
      <c r="G79" s="869">
        <f t="shared" si="1"/>
        <v>0</v>
      </c>
      <c r="H79" s="883"/>
      <c r="I79" s="859"/>
    </row>
    <row r="80" spans="1:9" ht="35.1" hidden="1" customHeight="1">
      <c r="A80" s="1432" t="e">
        <f>SUM($G$3:G80)</f>
        <v>#REF!</v>
      </c>
      <c r="B80" s="1433" t="e">
        <f>'NT-VT'!C86</f>
        <v>#N/A</v>
      </c>
      <c r="C80" s="1434">
        <f>'NT-VT'!D86</f>
        <v>0</v>
      </c>
      <c r="D80" s="1435">
        <f>'NT-VT'!E86</f>
        <v>0</v>
      </c>
      <c r="E80" s="1432" t="str">
        <f>'NT-VT'!F87</f>
        <v>nt</v>
      </c>
      <c r="F80" s="1432" t="str">
        <f>'NT-VT'!G87</f>
        <v>nt</v>
      </c>
      <c r="G80" s="869">
        <f t="shared" si="1"/>
        <v>0</v>
      </c>
      <c r="H80" s="883"/>
      <c r="I80" s="859"/>
    </row>
    <row r="81" spans="1:9" ht="35.1" hidden="1" customHeight="1">
      <c r="A81" s="1432" t="e">
        <f>SUM($G$3:G81)</f>
        <v>#REF!</v>
      </c>
      <c r="B81" s="1433" t="e">
        <f>'NT-VT'!C87</f>
        <v>#N/A</v>
      </c>
      <c r="C81" s="1434">
        <f>'NT-VT'!D87</f>
        <v>0</v>
      </c>
      <c r="D81" s="1435">
        <f>'NT-VT'!E87</f>
        <v>0</v>
      </c>
      <c r="E81" s="1432" t="str">
        <f>'NT-VT'!F88</f>
        <v>nt</v>
      </c>
      <c r="F81" s="1432" t="str">
        <f>'NT-VT'!G88</f>
        <v>nt</v>
      </c>
      <c r="G81" s="869">
        <f t="shared" si="1"/>
        <v>0</v>
      </c>
      <c r="H81" s="883"/>
      <c r="I81" s="859"/>
    </row>
    <row r="82" spans="1:9" ht="35.1" hidden="1" customHeight="1">
      <c r="A82" s="1432" t="e">
        <f>SUM($G$3:G82)</f>
        <v>#REF!</v>
      </c>
      <c r="B82" s="1433" t="e">
        <f>'NT-VT'!C88</f>
        <v>#N/A</v>
      </c>
      <c r="C82" s="1434">
        <f>'NT-VT'!D88</f>
        <v>0</v>
      </c>
      <c r="D82" s="1435">
        <f>'NT-VT'!E88</f>
        <v>0</v>
      </c>
      <c r="E82" s="1432" t="str">
        <f>'NT-VT'!F89</f>
        <v>nt</v>
      </c>
      <c r="F82" s="1432" t="str">
        <f>'NT-VT'!G89</f>
        <v>nt</v>
      </c>
      <c r="G82" s="869">
        <f t="shared" si="1"/>
        <v>0</v>
      </c>
      <c r="H82" s="883"/>
      <c r="I82" s="859"/>
    </row>
    <row r="83" spans="1:9" ht="35.1" hidden="1" customHeight="1">
      <c r="A83" s="1432" t="e">
        <f>SUM($G$3:G83)</f>
        <v>#REF!</v>
      </c>
      <c r="B83" s="1433" t="e">
        <f>'NT-VT'!C89</f>
        <v>#N/A</v>
      </c>
      <c r="C83" s="1434">
        <f>'NT-VT'!D89</f>
        <v>0</v>
      </c>
      <c r="D83" s="1435">
        <f>'NT-VT'!E89</f>
        <v>0</v>
      </c>
      <c r="E83" s="1432" t="str">
        <f>'NT-VT'!F90</f>
        <v>nt</v>
      </c>
      <c r="F83" s="1432" t="str">
        <f>'NT-VT'!G90</f>
        <v>nt</v>
      </c>
      <c r="G83" s="869">
        <f t="shared" si="1"/>
        <v>0</v>
      </c>
      <c r="H83" s="883"/>
      <c r="I83" s="859"/>
    </row>
    <row r="84" spans="1:9" ht="35.1" hidden="1" customHeight="1">
      <c r="A84" s="1432" t="e">
        <f>SUM($G$3:G84)</f>
        <v>#REF!</v>
      </c>
      <c r="B84" s="1433" t="e">
        <f>'NT-VT'!C90</f>
        <v>#N/A</v>
      </c>
      <c r="C84" s="1434">
        <f>'NT-VT'!D90</f>
        <v>0</v>
      </c>
      <c r="D84" s="1435">
        <f>'NT-VT'!E90</f>
        <v>0</v>
      </c>
      <c r="E84" s="1432" t="str">
        <f>'NT-VT'!F91</f>
        <v>nt</v>
      </c>
      <c r="F84" s="1432" t="str">
        <f>'NT-VT'!G91</f>
        <v>nt</v>
      </c>
      <c r="G84" s="869">
        <f t="shared" si="1"/>
        <v>0</v>
      </c>
      <c r="H84" s="883"/>
      <c r="I84" s="859"/>
    </row>
    <row r="85" spans="1:9" ht="35.1" hidden="1" customHeight="1">
      <c r="A85" s="1432" t="e">
        <f>SUM($G$3:G85)</f>
        <v>#REF!</v>
      </c>
      <c r="B85" s="1433" t="e">
        <f>'NT-VT'!C91</f>
        <v>#N/A</v>
      </c>
      <c r="C85" s="1434">
        <f>'NT-VT'!D91</f>
        <v>0</v>
      </c>
      <c r="D85" s="1435">
        <f>'NT-VT'!E91</f>
        <v>0</v>
      </c>
      <c r="E85" s="1432" t="str">
        <f>'NT-VT'!F92</f>
        <v>nt</v>
      </c>
      <c r="F85" s="1432" t="str">
        <f>'NT-VT'!G92</f>
        <v>nt</v>
      </c>
      <c r="G85" s="869">
        <f t="shared" si="1"/>
        <v>0</v>
      </c>
      <c r="H85" s="883"/>
      <c r="I85" s="859"/>
    </row>
    <row r="86" spans="1:9" ht="35.1" hidden="1" customHeight="1">
      <c r="A86" s="1432" t="e">
        <f>SUM($G$3:G86)</f>
        <v>#REF!</v>
      </c>
      <c r="B86" s="1433" t="e">
        <f>'NT-VT'!C92</f>
        <v>#N/A</v>
      </c>
      <c r="C86" s="1434">
        <f>'NT-VT'!D92</f>
        <v>0</v>
      </c>
      <c r="D86" s="1435">
        <f>'NT-VT'!E92</f>
        <v>0</v>
      </c>
      <c r="E86" s="1432" t="str">
        <f>'NT-VT'!F93</f>
        <v/>
      </c>
      <c r="F86" s="1432" t="str">
        <f>'NT-VT'!G93</f>
        <v/>
      </c>
      <c r="G86" s="869">
        <f t="shared" si="1"/>
        <v>0</v>
      </c>
      <c r="H86" s="883"/>
      <c r="I86" s="859"/>
    </row>
    <row r="87" spans="1:9" ht="35.1" hidden="1" customHeight="1">
      <c r="A87" s="1432" t="e">
        <f>SUM($G$3:G87)</f>
        <v>#REF!</v>
      </c>
      <c r="B87" s="1433" t="e">
        <f>'NT-VT'!C93</f>
        <v>#N/A</v>
      </c>
      <c r="C87" s="1434">
        <f>'NT-VT'!D93</f>
        <v>0</v>
      </c>
      <c r="D87" s="1435">
        <f>'NT-VT'!E93</f>
        <v>0</v>
      </c>
      <c r="E87" s="1432" t="str">
        <f>'NT-VT'!F94</f>
        <v>nt</v>
      </c>
      <c r="F87" s="1432" t="str">
        <f>'NT-VT'!G94</f>
        <v>nt</v>
      </c>
      <c r="G87" s="869">
        <f t="shared" si="1"/>
        <v>0</v>
      </c>
      <c r="H87" s="883"/>
      <c r="I87" s="859"/>
    </row>
    <row r="88" spans="1:9" ht="35.1" hidden="1" customHeight="1">
      <c r="A88" s="1432" t="e">
        <f>SUM($G$3:G88)</f>
        <v>#REF!</v>
      </c>
      <c r="B88" s="1433" t="e">
        <f>'NT-VT'!C94</f>
        <v>#N/A</v>
      </c>
      <c r="C88" s="1434">
        <f>'NT-VT'!D94</f>
        <v>0</v>
      </c>
      <c r="D88" s="1435">
        <f>'NT-VT'!E94</f>
        <v>0</v>
      </c>
      <c r="E88" s="1432" t="str">
        <f>'NT-VT'!F95</f>
        <v>nt</v>
      </c>
      <c r="F88" s="1432" t="str">
        <f>'NT-VT'!G95</f>
        <v>nt</v>
      </c>
      <c r="G88" s="869">
        <f t="shared" si="1"/>
        <v>0</v>
      </c>
      <c r="H88" s="883"/>
      <c r="I88" s="859"/>
    </row>
    <row r="89" spans="1:9" ht="35.1" hidden="1" customHeight="1">
      <c r="A89" s="1432" t="e">
        <f>SUM($G$3:G89)</f>
        <v>#REF!</v>
      </c>
      <c r="B89" s="1433" t="e">
        <f>'NT-VT'!C95</f>
        <v>#N/A</v>
      </c>
      <c r="C89" s="1434">
        <f>'NT-VT'!D95</f>
        <v>0</v>
      </c>
      <c r="D89" s="1435">
        <f>'NT-VT'!E95</f>
        <v>0</v>
      </c>
      <c r="E89" s="1432" t="str">
        <f>'NT-VT'!F96</f>
        <v>nt</v>
      </c>
      <c r="F89" s="1432" t="str">
        <f>'NT-VT'!G96</f>
        <v>nt</v>
      </c>
      <c r="G89" s="869">
        <f t="shared" si="1"/>
        <v>0</v>
      </c>
      <c r="H89" s="883"/>
      <c r="I89" s="859"/>
    </row>
    <row r="90" spans="1:9" ht="35.1" hidden="1" customHeight="1">
      <c r="A90" s="1432" t="e">
        <f>SUM($G$3:G90)</f>
        <v>#REF!</v>
      </c>
      <c r="B90" s="1433"/>
      <c r="C90" s="1434">
        <f>'NT-VT'!D97</f>
        <v>0</v>
      </c>
      <c r="D90" s="1435">
        <f>'NT-VT'!E97</f>
        <v>0</v>
      </c>
      <c r="E90" s="1432" t="str">
        <f>'NT-VT'!F97</f>
        <v>nt</v>
      </c>
      <c r="F90" s="1432" t="str">
        <f>'NT-VT'!G97</f>
        <v>nt</v>
      </c>
      <c r="G90" s="869">
        <f t="shared" si="1"/>
        <v>0</v>
      </c>
      <c r="H90" s="883"/>
      <c r="I90" s="859"/>
    </row>
    <row r="91" spans="1:9" ht="35.1" hidden="1" customHeight="1">
      <c r="A91" s="1432" t="e">
        <f>SUM($G$3:G91)</f>
        <v>#REF!</v>
      </c>
      <c r="B91" s="1433"/>
      <c r="C91" s="1434">
        <f>'NT-VT'!D98</f>
        <v>0</v>
      </c>
      <c r="D91" s="1435">
        <f>'NT-VT'!E98</f>
        <v>0</v>
      </c>
      <c r="E91" s="1432" t="str">
        <f>'NT-VT'!F98</f>
        <v>nt</v>
      </c>
      <c r="F91" s="1432" t="str">
        <f>'NT-VT'!G98</f>
        <v>nt</v>
      </c>
      <c r="G91" s="869">
        <f t="shared" si="1"/>
        <v>0</v>
      </c>
      <c r="H91" s="883"/>
      <c r="I91" s="859"/>
    </row>
    <row r="92" spans="1:9" ht="35.1" hidden="1" customHeight="1">
      <c r="A92" s="1432" t="e">
        <f>SUM($G$3:G92)</f>
        <v>#REF!</v>
      </c>
      <c r="B92" s="1433"/>
      <c r="C92" s="1434">
        <f>'NT-VT'!D99</f>
        <v>0</v>
      </c>
      <c r="D92" s="1435">
        <f>'NT-VT'!E99</f>
        <v>0</v>
      </c>
      <c r="E92" s="1432" t="str">
        <f>'NT-VT'!F99</f>
        <v>nt</v>
      </c>
      <c r="F92" s="1432" t="str">
        <f>'NT-VT'!G99</f>
        <v>nt</v>
      </c>
      <c r="G92" s="869">
        <f t="shared" si="1"/>
        <v>0</v>
      </c>
      <c r="H92" s="883"/>
      <c r="I92" s="859"/>
    </row>
    <row r="93" spans="1:9" ht="35.1" hidden="1" customHeight="1">
      <c r="A93" s="1432" t="e">
        <f>SUM($G$3:G93)</f>
        <v>#REF!</v>
      </c>
      <c r="B93" s="1433"/>
      <c r="C93" s="1434">
        <f>'NT-VT'!D100</f>
        <v>0</v>
      </c>
      <c r="D93" s="1435">
        <f>'NT-VT'!E100</f>
        <v>0</v>
      </c>
      <c r="E93" s="1432" t="str">
        <f>'NT-VT'!F100</f>
        <v>nt</v>
      </c>
      <c r="F93" s="1432" t="str">
        <f>'NT-VT'!G100</f>
        <v>nt</v>
      </c>
      <c r="G93" s="869">
        <f t="shared" si="1"/>
        <v>0</v>
      </c>
      <c r="H93" s="883"/>
      <c r="I93" s="859"/>
    </row>
    <row r="94" spans="1:9" ht="35.1" customHeight="1">
      <c r="A94" s="1432" t="e">
        <f>SUM($G$3:G94)</f>
        <v>#REF!</v>
      </c>
      <c r="B94" s="1433" t="s">
        <v>4527</v>
      </c>
      <c r="C94" s="1434"/>
      <c r="D94" s="1435"/>
      <c r="E94" s="1432" t="str">
        <f>'NT-VT'!F101</f>
        <v>nt</v>
      </c>
      <c r="F94" s="1432" t="str">
        <f>'NT-VT'!G101</f>
        <v>nt</v>
      </c>
      <c r="G94" s="869">
        <v>1</v>
      </c>
      <c r="H94" s="883"/>
      <c r="I94" s="85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90" t="s">
        <v>5131</v>
      </c>
      <c r="B1" s="2790"/>
      <c r="C1" s="2790"/>
      <c r="D1" s="2790"/>
      <c r="E1" s="2790"/>
      <c r="F1" s="2790"/>
      <c r="G1" s="2790"/>
      <c r="H1" s="2790"/>
    </row>
    <row r="2" spans="1:10" ht="15" customHeight="1">
      <c r="A2" s="2790" t="s">
        <v>5132</v>
      </c>
      <c r="B2" s="2790"/>
      <c r="C2" s="2790"/>
      <c r="D2" s="2790"/>
      <c r="E2" s="2790"/>
      <c r="F2" s="2790"/>
      <c r="G2" s="2790"/>
      <c r="H2" s="2790"/>
    </row>
    <row r="3" spans="1:10">
      <c r="A3" s="2790" t="s">
        <v>4913</v>
      </c>
      <c r="B3" s="2790"/>
      <c r="C3" s="2790"/>
      <c r="D3" s="2790"/>
      <c r="E3" s="2790"/>
      <c r="F3" s="2790"/>
      <c r="G3" s="2790"/>
      <c r="H3" s="2790"/>
    </row>
    <row r="4" spans="1:10">
      <c r="A4" s="2790" t="s">
        <v>4914</v>
      </c>
      <c r="B4" s="2790"/>
      <c r="C4" s="2790"/>
      <c r="D4" s="2790"/>
      <c r="E4" s="2790"/>
      <c r="F4" s="2790"/>
      <c r="G4" s="2790"/>
      <c r="H4" s="2790"/>
    </row>
    <row r="5" spans="1:10">
      <c r="A5" s="2790" t="s">
        <v>5133</v>
      </c>
      <c r="B5" s="2790"/>
      <c r="C5" s="2790"/>
      <c r="D5" s="2790"/>
      <c r="E5" s="2790"/>
      <c r="F5" s="2790"/>
      <c r="G5" s="2790"/>
      <c r="H5" s="2790"/>
    </row>
    <row r="6" spans="1:10" ht="3" customHeight="1">
      <c r="A6" s="2411"/>
      <c r="B6" s="2411"/>
      <c r="C6" s="2411"/>
      <c r="D6" s="2411"/>
      <c r="E6" s="2411"/>
      <c r="F6" s="2411"/>
      <c r="G6" s="2412"/>
      <c r="H6" s="2413"/>
    </row>
    <row r="7" spans="1:10" s="2415" customFormat="1" ht="34.5" customHeight="1">
      <c r="A7" s="2830" t="s">
        <v>1714</v>
      </c>
      <c r="B7" s="2830" t="s">
        <v>5134</v>
      </c>
      <c r="C7" s="2822" t="s">
        <v>5135</v>
      </c>
      <c r="D7" s="2822" t="s">
        <v>5136</v>
      </c>
      <c r="E7" s="2822" t="s">
        <v>5137</v>
      </c>
      <c r="F7" s="2822" t="s">
        <v>5138</v>
      </c>
      <c r="G7" s="2822" t="s">
        <v>5139</v>
      </c>
      <c r="H7" s="2822" t="s">
        <v>5140</v>
      </c>
      <c r="I7" s="2824" t="s">
        <v>4201</v>
      </c>
      <c r="J7" s="2414"/>
    </row>
    <row r="8" spans="1:10" s="2415" customFormat="1" ht="33" customHeight="1">
      <c r="A8" s="2831"/>
      <c r="B8" s="2831"/>
      <c r="C8" s="2823"/>
      <c r="D8" s="2823"/>
      <c r="E8" s="2823"/>
      <c r="F8" s="2823"/>
      <c r="G8" s="2823"/>
      <c r="H8" s="2823"/>
      <c r="I8" s="2825"/>
      <c r="J8" s="2414"/>
    </row>
    <row r="9" spans="1:10" s="2323" customFormat="1" ht="20.25" customHeight="1">
      <c r="A9" s="2327" t="s">
        <v>501</v>
      </c>
      <c r="B9" s="2328" t="s">
        <v>4924</v>
      </c>
      <c r="C9" s="2327"/>
      <c r="D9" s="2416"/>
      <c r="E9" s="2416"/>
      <c r="F9" s="2416"/>
      <c r="G9" s="2365"/>
      <c r="H9" s="2365"/>
      <c r="I9" s="2417"/>
      <c r="J9" s="2418"/>
    </row>
    <row r="10" spans="1:10" s="2422" customFormat="1" ht="27.6">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826"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27"/>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28" t="s">
        <v>5142</v>
      </c>
      <c r="J58" s="2424"/>
    </row>
    <row r="59" spans="1:10" s="2425" customFormat="1">
      <c r="A59" s="2327"/>
      <c r="B59" s="2354" t="s">
        <v>2841</v>
      </c>
      <c r="C59" s="2355" t="s">
        <v>2842</v>
      </c>
      <c r="D59" s="2355">
        <v>29</v>
      </c>
      <c r="E59" s="2355">
        <v>-6</v>
      </c>
      <c r="F59" s="2355">
        <f t="shared" si="0"/>
        <v>23</v>
      </c>
      <c r="G59" s="2428">
        <v>20193</v>
      </c>
      <c r="H59" s="2428">
        <f t="shared" si="1"/>
        <v>464439</v>
      </c>
      <c r="I59" s="2829"/>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7.6">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4970</v>
      </c>
      <c r="C123" s="2347" t="s">
        <v>2448</v>
      </c>
      <c r="D123" s="2347">
        <v>6</v>
      </c>
      <c r="E123" s="2347"/>
      <c r="F123" s="2347">
        <f t="shared" si="2"/>
        <v>6</v>
      </c>
      <c r="G123" s="2419">
        <v>46420</v>
      </c>
      <c r="H123" s="2419">
        <f t="shared" si="3"/>
        <v>278520</v>
      </c>
      <c r="I123" s="2423"/>
      <c r="J123" s="2424"/>
    </row>
    <row r="124" spans="1:10" s="2425" customFormat="1" ht="27.6">
      <c r="A124" s="2327"/>
      <c r="B124" s="2346" t="s">
        <v>4971</v>
      </c>
      <c r="C124" s="2347" t="s">
        <v>2448</v>
      </c>
      <c r="D124" s="2347">
        <v>6</v>
      </c>
      <c r="E124" s="2347"/>
      <c r="F124" s="2347">
        <f t="shared" si="2"/>
        <v>6</v>
      </c>
      <c r="G124" s="2419">
        <v>55704</v>
      </c>
      <c r="H124" s="2419">
        <f t="shared" si="3"/>
        <v>334224</v>
      </c>
      <c r="I124" s="2423"/>
      <c r="J124" s="2424"/>
    </row>
    <row r="125" spans="1:10" s="2425" customFormat="1" ht="27.6">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27.6">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27.6">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27.6">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27.6">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27.6">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27.6">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7.6">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818" t="s">
        <v>5145</v>
      </c>
      <c r="B286" s="2819"/>
      <c r="C286" s="2819"/>
      <c r="D286" s="2819"/>
      <c r="E286" s="2819"/>
      <c r="F286" s="2819"/>
      <c r="G286" s="2819"/>
      <c r="H286" s="2819"/>
      <c r="I286" s="2820"/>
      <c r="J286" s="2424"/>
    </row>
    <row r="287" spans="1:10">
      <c r="B287" s="2391" t="s">
        <v>5146</v>
      </c>
      <c r="C287" s="2821" t="s">
        <v>5147</v>
      </c>
      <c r="D287" s="2821"/>
      <c r="E287" s="2821"/>
      <c r="F287" s="2821"/>
      <c r="G287" s="2821"/>
      <c r="H287" s="2821"/>
    </row>
    <row r="288" spans="1:10">
      <c r="B288" s="2391" t="s">
        <v>5148</v>
      </c>
      <c r="C288" s="2821" t="s">
        <v>5149</v>
      </c>
      <c r="D288" s="2821"/>
      <c r="E288" s="2821"/>
      <c r="F288" s="2821"/>
      <c r="G288" s="2821"/>
      <c r="H288" s="2821"/>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821" t="s">
        <v>5151</v>
      </c>
      <c r="D294" s="2821"/>
      <c r="E294" s="2821"/>
      <c r="F294" s="2821"/>
      <c r="G294" s="2821"/>
      <c r="H294" s="2821"/>
    </row>
    <row r="297" spans="2:9">
      <c r="B297" s="2442"/>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64</vt:i4>
      </vt:variant>
    </vt:vector>
  </HeadingPairs>
  <TitlesOfParts>
    <vt:vector size="104"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ChieuSang</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ChieuSang!Print_Area</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ChieuSang!Print_Titles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2020-06-19T00:22:38Z</dcterms:modified>
</cp:coreProperties>
</file>