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activeTab="5"/>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KhaoSatHienTruong!$A$1:$V$93</definedName>
    <definedName name="_xlnm._FilterDatabase" localSheetId="3" hidden="1">NhanSu!$C$1:$Q$55</definedName>
    <definedName name="data">Data!$A:$Z</definedName>
    <definedName name="HoaDon">#REF!</definedName>
    <definedName name="KSHT">KhaoSatHienTruong!$A:$W</definedName>
    <definedName name="NhanSu">NhanSu!$D:$I</definedName>
    <definedName name="tab">REPT(" ",10)</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4" i="10" l="1"/>
  <c r="Q24" i="10" s="1"/>
  <c r="L24" i="10"/>
  <c r="A4"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U24" i="10"/>
  <c r="M24" i="10"/>
  <c r="T24" i="10" s="1"/>
  <c r="K24" i="10"/>
  <c r="A24" i="11" l="1"/>
  <c r="A23" i="11"/>
  <c r="A22" i="11"/>
  <c r="U22" i="10"/>
  <c r="Q22" i="10"/>
  <c r="M22" i="10"/>
  <c r="T22" i="10" s="1"/>
  <c r="K22" i="10"/>
  <c r="A22" i="10"/>
  <c r="L23" i="10" a="1"/>
  <c r="L22" i="10" a="1"/>
  <c r="L22" i="10" l="1"/>
  <c r="N22" i="10" s="1"/>
  <c r="L23" i="10"/>
  <c r="N24" i="10"/>
  <c r="S24" i="10"/>
  <c r="R24" i="10"/>
  <c r="A23" i="10"/>
  <c r="A3" i="10"/>
  <c r="A5" i="10"/>
  <c r="A6" i="10"/>
  <c r="A7" i="10"/>
  <c r="A8" i="10"/>
  <c r="A9" i="10"/>
  <c r="A10" i="10"/>
  <c r="A11" i="10"/>
  <c r="A12" i="10"/>
  <c r="A13" i="10"/>
  <c r="A14" i="10"/>
  <c r="A15" i="10"/>
  <c r="A16" i="10"/>
  <c r="A17" i="10"/>
  <c r="A18" i="10"/>
  <c r="A19" i="10"/>
  <c r="A20" i="10"/>
  <c r="A21" i="10"/>
  <c r="A5" i="11"/>
  <c r="A6" i="11"/>
  <c r="A7" i="11"/>
  <c r="A8" i="11"/>
  <c r="A9" i="11"/>
  <c r="A10" i="11"/>
  <c r="A11" i="11"/>
  <c r="A12" i="11"/>
  <c r="A13" i="11"/>
  <c r="A14" i="11"/>
  <c r="A15" i="11"/>
  <c r="A16" i="11"/>
  <c r="A17" i="11"/>
  <c r="A18" i="11"/>
  <c r="A3" i="11"/>
  <c r="A19" i="11"/>
  <c r="A20" i="11"/>
  <c r="A21" i="11"/>
  <c r="A4" i="11"/>
  <c r="L6" i="10" a="1"/>
  <c r="L7" i="10" a="1"/>
  <c r="L11" i="10" a="1"/>
  <c r="L14" i="10" a="1"/>
  <c r="L17" i="10" a="1"/>
  <c r="L21" i="10" a="1"/>
  <c r="L3" i="10" a="1"/>
  <c r="L8" i="10" a="1"/>
  <c r="L18" i="10" a="1"/>
  <c r="L4" i="10" a="1"/>
  <c r="L9" i="10" a="1"/>
  <c r="L15" i="10" a="1"/>
  <c r="L10" i="10" a="1"/>
  <c r="L20" i="10" a="1"/>
  <c r="L13" i="10" a="1"/>
  <c r="L5" i="10" a="1"/>
  <c r="L12" i="10" a="1"/>
  <c r="L19" i="10" a="1"/>
  <c r="L16" i="10" a="1"/>
  <c r="S22" i="10" l="1"/>
  <c r="R22" i="10"/>
  <c r="L16" i="10"/>
  <c r="L19" i="10"/>
  <c r="L12" i="10"/>
  <c r="L5" i="10"/>
  <c r="L13" i="10"/>
  <c r="L20" i="10"/>
  <c r="L10" i="10"/>
  <c r="L15" i="10"/>
  <c r="L9" i="10"/>
  <c r="L4" i="10"/>
  <c r="L18" i="10"/>
  <c r="L8" i="10"/>
  <c r="L3" i="10"/>
  <c r="L21" i="10"/>
  <c r="L17" i="10"/>
  <c r="L14" i="10"/>
  <c r="L11" i="10"/>
  <c r="L7" i="10"/>
  <c r="L6" i="10"/>
  <c r="B2" i="10"/>
  <c r="B2" i="11" s="1"/>
  <c r="C2" i="10"/>
  <c r="D2" i="10"/>
  <c r="E2" i="10"/>
  <c r="F2" i="10"/>
  <c r="G2" i="10"/>
  <c r="D2" i="11" s="1"/>
  <c r="H2" i="10"/>
  <c r="C2" i="11" s="1"/>
  <c r="I2" i="10"/>
  <c r="J2" i="10"/>
  <c r="K2" i="10"/>
  <c r="L2" i="10"/>
  <c r="E2" i="11" s="1"/>
  <c r="M2" i="10"/>
  <c r="N2" i="10"/>
  <c r="O2" i="10"/>
  <c r="P2" i="10"/>
  <c r="Q2" i="10"/>
  <c r="R2" i="10"/>
  <c r="S2" i="10"/>
  <c r="T2" i="10"/>
  <c r="U2" i="10"/>
  <c r="A2" i="10"/>
  <c r="C23" i="11" l="1"/>
  <c r="C22" i="11"/>
  <c r="C24" i="11"/>
  <c r="D7" i="11"/>
  <c r="D24" i="11"/>
  <c r="D23" i="11"/>
  <c r="D22" i="11"/>
  <c r="B10" i="11"/>
  <c r="B24" i="11"/>
  <c r="B23" i="11"/>
  <c r="B22" i="11"/>
  <c r="B4" i="11"/>
  <c r="E7" i="11"/>
  <c r="E22" i="11"/>
  <c r="E24" i="11"/>
  <c r="C4" i="11"/>
  <c r="E23" i="11"/>
  <c r="D6" i="11"/>
  <c r="D3" i="11"/>
  <c r="E6" i="11"/>
  <c r="D8" i="11"/>
  <c r="D9" i="11"/>
  <c r="D17" i="11"/>
  <c r="D20" i="11"/>
  <c r="E8" i="11"/>
  <c r="B14" i="11"/>
  <c r="E20" i="11"/>
  <c r="B13" i="11"/>
  <c r="E10" i="11"/>
  <c r="D12" i="11"/>
  <c r="E13" i="11"/>
  <c r="E16" i="11"/>
  <c r="D14" i="11"/>
  <c r="D11" i="11"/>
  <c r="B21" i="11"/>
  <c r="E3" i="11"/>
  <c r="B9" i="11"/>
  <c r="B3" i="11"/>
  <c r="D10" i="11"/>
  <c r="B15" i="11"/>
  <c r="E11" i="11"/>
  <c r="E12" i="11"/>
  <c r="D15" i="11"/>
  <c r="B8" i="11"/>
  <c r="E17" i="11"/>
  <c r="E21" i="11"/>
  <c r="B11" i="11"/>
  <c r="B20" i="11"/>
  <c r="D19" i="11"/>
  <c r="D5" i="11"/>
  <c r="D16" i="11"/>
  <c r="E5" i="11"/>
  <c r="B5" i="11"/>
  <c r="E15" i="11"/>
  <c r="E19" i="11"/>
  <c r="D21" i="11"/>
  <c r="E18" i="11"/>
  <c r="B12" i="11"/>
  <c r="E14" i="11"/>
  <c r="D13" i="11"/>
  <c r="B19" i="11"/>
  <c r="D18" i="11"/>
  <c r="B16" i="11"/>
  <c r="B7" i="11"/>
  <c r="E9" i="11"/>
  <c r="B6" i="11"/>
  <c r="B18" i="11"/>
  <c r="B17" i="11"/>
  <c r="E4" i="11"/>
  <c r="D4" i="11"/>
  <c r="C9" i="11"/>
  <c r="C5" i="11"/>
  <c r="C7" i="11"/>
  <c r="C6" i="11"/>
  <c r="C8" i="11"/>
  <c r="C13" i="11"/>
  <c r="C10" i="11"/>
  <c r="C3" i="11"/>
  <c r="C12" i="11"/>
  <c r="C20" i="11"/>
  <c r="C15" i="11"/>
  <c r="C18" i="11"/>
  <c r="C17" i="11"/>
  <c r="C16" i="11"/>
  <c r="C14" i="11"/>
  <c r="C11" i="11"/>
  <c r="C21" i="11"/>
  <c r="C19" i="11"/>
  <c r="K4" i="10"/>
  <c r="K3" i="10"/>
  <c r="K5" i="10"/>
  <c r="K6" i="10"/>
  <c r="K7" i="10"/>
  <c r="K8" i="10"/>
  <c r="K9" i="10"/>
  <c r="K10" i="10"/>
  <c r="K11" i="10"/>
  <c r="K12" i="10"/>
  <c r="K13" i="10"/>
  <c r="K14" i="10"/>
  <c r="K15" i="10"/>
  <c r="K16" i="10"/>
  <c r="K17" i="10"/>
  <c r="K18" i="10"/>
  <c r="K19" i="10"/>
  <c r="K20" i="10"/>
  <c r="K21" i="10"/>
  <c r="E3" i="2" l="1"/>
  <c r="A3" i="2"/>
  <c r="Q3" i="2" a="1"/>
  <c r="P3" i="2" a="1"/>
  <c r="P3" i="2" l="1"/>
  <c r="Q3" i="2"/>
  <c r="A7" i="2"/>
  <c r="A8" i="2"/>
  <c r="A9" i="2"/>
  <c r="J3" i="8" l="1" a="1"/>
  <c r="J3" i="8" s="1"/>
  <c r="U20" i="10" l="1"/>
  <c r="S20" i="10"/>
  <c r="R20" i="10"/>
  <c r="Q20" i="10"/>
  <c r="N20" i="10"/>
  <c r="M20" i="10"/>
  <c r="T20" i="10" s="1"/>
  <c r="U19" i="10"/>
  <c r="S19" i="10"/>
  <c r="R19" i="10"/>
  <c r="Q19" i="10"/>
  <c r="N19" i="10"/>
  <c r="M19" i="10"/>
  <c r="T19" i="10" s="1"/>
  <c r="U18" i="10"/>
  <c r="S18" i="10"/>
  <c r="R18" i="10"/>
  <c r="Q18" i="10"/>
  <c r="N18" i="10"/>
  <c r="M18" i="10"/>
  <c r="T18" i="10" s="1"/>
  <c r="U21" i="10"/>
  <c r="S21" i="10"/>
  <c r="R21" i="10"/>
  <c r="Q21" i="10"/>
  <c r="N21" i="10"/>
  <c r="M21" i="10"/>
  <c r="T21" i="10" s="1"/>
  <c r="U9" i="10"/>
  <c r="S9" i="10"/>
  <c r="R9" i="10"/>
  <c r="Q9" i="10"/>
  <c r="N9" i="10"/>
  <c r="M9" i="10"/>
  <c r="T9" i="10" s="1"/>
  <c r="S3" i="10"/>
  <c r="S5" i="10"/>
  <c r="S6" i="10"/>
  <c r="S7" i="10"/>
  <c r="S8" i="10"/>
  <c r="S10" i="10"/>
  <c r="S11" i="10"/>
  <c r="S12" i="10"/>
  <c r="S13" i="10"/>
  <c r="S14" i="10"/>
  <c r="S15" i="10"/>
  <c r="S16" i="10"/>
  <c r="S17" i="10"/>
  <c r="S4" i="10"/>
  <c r="N3" i="10"/>
  <c r="N5" i="10"/>
  <c r="N6" i="10"/>
  <c r="N7" i="10"/>
  <c r="N8" i="10"/>
  <c r="N10" i="10"/>
  <c r="N11" i="10"/>
  <c r="N12" i="10"/>
  <c r="N13" i="10"/>
  <c r="N14" i="10"/>
  <c r="N15" i="10"/>
  <c r="N16" i="10"/>
  <c r="N17" i="10"/>
  <c r="N4" i="10"/>
  <c r="U7" i="10"/>
  <c r="R7" i="10"/>
  <c r="M7" i="10"/>
  <c r="T7" i="10" s="1"/>
  <c r="M8" i="10"/>
  <c r="T8" i="10" s="1"/>
  <c r="M10" i="10"/>
  <c r="T10" i="10" s="1"/>
  <c r="M11" i="10"/>
  <c r="T11" i="10" s="1"/>
  <c r="M12" i="10"/>
  <c r="T12" i="10" s="1"/>
  <c r="M13" i="10"/>
  <c r="T13" i="10" s="1"/>
  <c r="M14" i="10"/>
  <c r="T14" i="10" s="1"/>
  <c r="M15" i="10"/>
  <c r="T15" i="10" s="1"/>
  <c r="M16" i="10"/>
  <c r="T16" i="10" s="1"/>
  <c r="M17" i="10"/>
  <c r="T17" i="10" s="1"/>
  <c r="M3" i="10"/>
  <c r="T3" i="10" s="1"/>
  <c r="M5" i="10"/>
  <c r="T5" i="10" s="1"/>
  <c r="M6" i="10"/>
  <c r="T6" i="10" s="1"/>
  <c r="M4" i="10"/>
  <c r="T4" i="10" s="1"/>
  <c r="U3" i="10"/>
  <c r="U5" i="10"/>
  <c r="U6" i="10"/>
  <c r="U8" i="10"/>
  <c r="U10" i="10"/>
  <c r="U11" i="10"/>
  <c r="U12" i="10"/>
  <c r="U13" i="10"/>
  <c r="U14" i="10"/>
  <c r="U15" i="10"/>
  <c r="U16" i="10"/>
  <c r="U17" i="10"/>
  <c r="U4" i="10"/>
  <c r="R8" i="10"/>
  <c r="R10" i="10"/>
  <c r="R11" i="10"/>
  <c r="R12" i="10"/>
  <c r="R13" i="10"/>
  <c r="R14" i="10"/>
  <c r="R15" i="10"/>
  <c r="R16" i="10"/>
  <c r="R17" i="10"/>
  <c r="R3" i="10"/>
  <c r="R5" i="10"/>
  <c r="R6" i="10"/>
  <c r="R4" i="10"/>
  <c r="E6" i="2"/>
  <c r="E7" i="2"/>
  <c r="E8" i="2"/>
  <c r="E9" i="2"/>
  <c r="Q17" i="10"/>
  <c r="Q16" i="10"/>
  <c r="Q15" i="10"/>
  <c r="Q14" i="10"/>
  <c r="Q13" i="10"/>
  <c r="Q12" i="10"/>
  <c r="Q11" i="10"/>
  <c r="Q10" i="10"/>
  <c r="Q8" i="10"/>
  <c r="Q6" i="10" l="1"/>
  <c r="Q7" i="10"/>
  <c r="Q4" i="10"/>
  <c r="Q3" i="10"/>
  <c r="Q5"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s="1"/>
  <c r="C27" i="7"/>
  <c r="M3" i="7" a="1"/>
  <c r="M3" i="7" s="1"/>
  <c r="M4" i="7" a="1"/>
  <c r="M4" i="7" s="1"/>
  <c r="M5" i="7" a="1"/>
  <c r="M5" i="7"/>
  <c r="M6" i="7" a="1"/>
  <c r="M6" i="7"/>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R3" i="3"/>
  <c r="N4" i="3"/>
  <c r="L1" i="3"/>
  <c r="U1" i="3"/>
  <c r="R4" i="3"/>
  <c r="F4" i="3"/>
  <c r="B4" i="3"/>
  <c r="F1" i="3"/>
  <c r="D1" i="3"/>
  <c r="A4" i="3"/>
  <c r="A1" i="3"/>
  <c r="P4" i="2" a="1"/>
  <c r="Q5" i="2" a="1"/>
  <c r="P5" i="2" a="1"/>
  <c r="Q4" i="2" a="1"/>
  <c r="G1" i="3" l="1"/>
  <c r="H1" i="3"/>
  <c r="I4" i="3"/>
  <c r="I1" i="3"/>
  <c r="J4" i="3"/>
  <c r="T1" i="3"/>
  <c r="N3" i="3"/>
  <c r="V4" i="3"/>
  <c r="C3" i="3"/>
  <c r="B1" i="3"/>
  <c r="J1" i="3"/>
  <c r="K4" i="3"/>
  <c r="R1" i="3"/>
  <c r="K3" i="3"/>
  <c r="H4" i="3"/>
  <c r="S1" i="3"/>
  <c r="C1" i="3"/>
  <c r="K1" i="3"/>
  <c r="Q1" i="3"/>
  <c r="O1" i="3"/>
  <c r="U3" i="3"/>
  <c r="E1" i="3"/>
  <c r="C4" i="3"/>
  <c r="X4" i="3"/>
  <c r="V1" i="3"/>
  <c r="O3" i="3"/>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I19" i="7" s="1"/>
  <c r="D7" i="8"/>
  <c r="D11" i="8"/>
  <c r="D15" i="8"/>
  <c r="D19" i="8"/>
  <c r="D23" i="8"/>
  <c r="D27" i="8"/>
  <c r="D31" i="8"/>
  <c r="D35" i="8"/>
  <c r="D39" i="8"/>
  <c r="D43" i="8"/>
  <c r="D47" i="8"/>
  <c r="D51" i="8"/>
  <c r="D55" i="8"/>
  <c r="D44" i="8"/>
  <c r="D52" i="8"/>
  <c r="D5" i="8"/>
  <c r="I11" i="7" s="1"/>
  <c r="D13" i="8"/>
  <c r="D17" i="8"/>
  <c r="D53" i="8"/>
  <c r="D6" i="8"/>
  <c r="D22" i="8"/>
  <c r="D30" i="8"/>
  <c r="D42" i="8"/>
  <c r="D50" i="8"/>
  <c r="D4" i="8"/>
  <c r="D8" i="8"/>
  <c r="D12" i="8"/>
  <c r="E24" i="7" s="1"/>
  <c r="D16" i="8"/>
  <c r="D20" i="8"/>
  <c r="D24" i="8"/>
  <c r="D28" i="8"/>
  <c r="D32" i="8"/>
  <c r="D36" i="8"/>
  <c r="D40" i="8"/>
  <c r="D48" i="8"/>
  <c r="D2" i="8"/>
  <c r="D9" i="8"/>
  <c r="D21" i="8"/>
  <c r="D25" i="8"/>
  <c r="D29" i="8"/>
  <c r="D33" i="8"/>
  <c r="D37" i="8"/>
  <c r="D41" i="8"/>
  <c r="D45" i="8"/>
  <c r="D49" i="8"/>
  <c r="D10" i="8"/>
  <c r="D14" i="8"/>
  <c r="D18" i="8"/>
  <c r="D26" i="8"/>
  <c r="D34" i="8"/>
  <c r="D38" i="8"/>
  <c r="D46" i="8"/>
  <c r="D54" i="8"/>
  <c r="D12" i="7"/>
  <c r="L12" i="7" s="1"/>
  <c r="D4" i="7"/>
  <c r="L4" i="7" s="1"/>
  <c r="I13" i="7"/>
  <c r="E3" i="7" l="1"/>
  <c r="D19" i="7"/>
  <c r="L19" i="7" s="1"/>
  <c r="D14" i="7"/>
  <c r="L14" i="7" s="1"/>
  <c r="E9" i="7"/>
  <c r="E21" i="7"/>
  <c r="I17" i="7"/>
  <c r="D23" i="7"/>
  <c r="L23" i="7" s="1"/>
  <c r="I23" i="7"/>
  <c r="E13" i="7"/>
  <c r="D26" i="7"/>
  <c r="L26" i="7" s="1"/>
  <c r="I3" i="7"/>
  <c r="E19" i="7"/>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<sst xmlns="http://schemas.openxmlformats.org/spreadsheetml/2006/main" count="459" uniqueCount="261">
  <si>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</si>
  <si>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</si>
  <si>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</si>
  <si>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</si>
  <si>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</si>
  <si>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</si>
  <si>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</si>
  <si>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</si>
  <si>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</si>
  <si>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</si>
  <si>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</si>
  <si>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</si>
  <si>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</si>
  <si>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</si>
  <si>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</si>
  <si>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</si>
  <si>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</si>
  <si>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</si>
  <si>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</si>
  <si>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</si>
  <si>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</si>
  <si>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</si>
  <si>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</si>
  <si>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</si>
  <si>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</si>
  <si>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</si>
  <si>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</si>
  <si>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</si>
  <si>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</si>
  <si>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</si>
  <si>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</si>
  <si>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</si>
  <si>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</si>
  <si>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</si>
  <si>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</si>
  <si>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</si>
  <si>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</si>
  <si>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</si>
  <si>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</si>
  <si>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</si>
  <si>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</si>
  <si>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</si>
  <si>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</si>
  <si>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</si>
  <si>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</si>
  <si>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</si>
  <si>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</si>
  <si>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</si>
  <si>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</si>
  <si>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</si>
  <si>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</si>
  <si>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</si>
  <si>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</si>
  <si>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</si>
  <si>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</si>
  <si>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</si>
  <si>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</si>
  <si>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</si>
  <si>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</si>
  <si>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</si>
  <si>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</si>
  <si>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</si>
  <si>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</si>
  <si>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</si>
  <si>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</si>
  <si>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</si>
  <si>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</si>
  <si>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</si>
  <si>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</si>
  <si>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</si>
  <si>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</si>
  <si>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</si>
  <si>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</si>
  <si>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</si>
  <si>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</si>
  <si>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</si>
  <si>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</si>
  <si>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</si>
  <si>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</si>
  <si>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</si>
  <si>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</si>
  <si>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</si>
  <si>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</si>
  <si>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</si>
  <si>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</si>
  <si>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</si>
  <si>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</si>
  <si>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</si>
  <si>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</si>
  <si>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</si>
  <si>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</si>
  <si>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</si>
  <si>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</si>
  <si>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</si>
  <si>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</si>
  <si>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</si>
  <si>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</si>
  <si>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</si>
  <si>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</si>
  <si>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</si>
  <si>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</si>
  <si>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</si>
  <si>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</si>
  <si>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</si>
  <si>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</si>
  <si>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</si>
  <si>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</si>
  <si>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</si>
  <si>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</si>
  <si>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</si>
  <si>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</si>
  <si>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</si>
  <si>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</si>
  <si>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</si>
  <si>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</si>
  <si>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</si>
  <si>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</si>
  <si>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</si>
  <si>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</si>
  <si>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</si>
  <si>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</si>
  <si>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</si>
  <si>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</si>
  <si>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</si>
  <si>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</si>
  <si>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</si>
  <si>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</si>
  <si>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</si>
  <si>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</si>
  <si>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</si>
  <si>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</si>
  <si>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</si>
  <si>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</si>
  <si>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</si>
  <si>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</si>
  <si>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</si>
  <si>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</si>
  <si>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</si>
  <si>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</si>
  <si>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</si>
  <si>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</si>
  <si>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</si>
  <si>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</si>
  <si>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</si>
  <si>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</si>
  <si>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</si>
  <si>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</si>
  <si>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</si>
  <si>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</si>
  <si>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</si>
  <si>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</si>
  <si>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</si>
  <si>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</si>
  <si>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</si>
  <si>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</si>
  <si>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</si>
  <si>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</si>
  <si>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</si>
  <si>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</si>
  <si>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</si>
  <si>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</si>
  <si>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</si>
  <si>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</si>
  <si>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</si>
  <si>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</si>
  <si>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</si>
  <si>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</si>
  <si>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</si>
  <si>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</si>
  <si>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</si>
  <si>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</si>
  <si>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</si>
  <si>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</si>
  <si>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</si>
  <si>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</si>
  <si>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</si>
  <si>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</si>
  <si>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</si>
  <si>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</si>
  <si>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</si>
  <si>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</si>
  <si>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</si>
  <si>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</si>
  <si>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</si>
  <si>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</si>
  <si>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</si>
  <si>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</si>
  <si>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</si>
  <si>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</si>
  <si>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</si>
  <si>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</si>
  <si>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</si>
  <si>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</si>
  <si>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</si>
  <si>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</si>
  <si>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</si>
  <si>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</si>
  <si>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</si>
  <si>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</si>
  <si>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</si>
  <si>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</si>
  <si>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</si>
  <si>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</si>
  <si>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</si>
  <si>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</si>
  <si>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</si>
  <si>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</si>
  <si>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</si>
  <si>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</si>
  <si>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</si>
  <si>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</si>
  <si>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</si>
  <si>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</si>
  <si>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</si>
  <si>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</si>
  <si>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</si>
  <si>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</si>
  <si>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</si>
  <si>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</si>
  <si>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</si>
  <si>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</si>
  <si>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</si>
  <si>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</si>
  <si>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</si>
  <si>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</si>
  <si>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</si>
  <si>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</si>
  <si>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</si>
  <si>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</si>
  <si>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</si>
  <si>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</si>
  <si>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</si>
  <si>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</si>
  <si>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</si>
  <si>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</si>
  <si>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</si>
  <si>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</si>
  <si>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</si>
  <si>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</si>
  <si>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</si>
  <si>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</si>
  <si>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</si>
  <si>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</si>
  <si>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</si>
  <si>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</si>
  <si>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</si>
  <si>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</si>
  <si>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</si>
  <si>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</si>
  <si>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</si>
  <si>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</si>
  <si>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</si>
  <si>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</si>
  <si>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</si>
  <si>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</si>
  <si>
    <t>Đấu nối hạ thế, Nâng cấp đường dây hạ thế sau TBA Sông Ray 7</t>
  </si>
  <si>
    <t>Nâng cấp đường dây hạ thế và TBA Sông Ray 7 từ 1 pha lên 3 pha, cấy TBA Sông Ray 7A, đấu nối trung hạ thế</t>
  </si>
  <si>
    <t>Nhánh rẽ Lâm San 10 11 12 tuyến 471 Xuân Mỹ</t>
  </si>
  <si>
    <t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t>
  </si>
  <si>
    <t xml:space="preserve">Từ 07 giờ 30 phút – 16 giờ 00 phút. </t>
  </si>
  <si>
    <t xml:space="preserve">Di dời TBA Nam Hà 1 từ trụ 344 trục chính tuyến 477 Xuân Bảo về trụ 344/01 XDM, Trồng đôn trụ trung thế 335A, 344, 348A; trồng đôn trụ hạ thế 339A trục chính tuyến 477 Xuân Bảo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</si>
</sst>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dd/mm"/>
  </numFmts>
  <fonts count="23">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43" fontId="3" fillId="0" borderId="0" applyFont="0" applyFill="0" applyBorder="0" applyAlignment="0" applyProtection="0"/>
    <xf numFmtId="0" fontId="4" fillId="2" borderId="2" applyNumberFormat="0" applyBorder="0"/>
    <xf numFmtId="164"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cellStyleXfs>
  <cellXfs count="49">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5"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5" fontId="15" fillId="0" borderId="1" xfId="0" applyNumberFormat="1" applyFont="1" applyBorder="1" applyAlignment="1">
      <alignment horizontal="center" vertical="center" wrapText="1"/>
    </xf>
    <xf numFmtId="165" fontId="16" fillId="0" borderId="1" xfId="0" applyNumberFormat="1" applyFont="1" applyBorder="1" applyAlignment="1">
      <alignment horizontal="center" vertical="center"/>
    </xf>
    <xf numFmtId="165"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xf numFmtId="14" fontId="0" fillId="0" borderId="0" xfId="0" applyNumberFormat="1"/>
    <xf numFmtId="0" fontId="0" fillId="0" borderId="0" xfId="0" applyAlignment="1">
      <alignment wrapText="1"/>
    </xf>
    <xf numFmtId="0" fontId="22" fillId="0" borderId="0" xfId="0" applyFont="1" applyAlignment="1">
      <alignment horizontal="center"/>
    </xf>
    <xf numFmtId="0" fontId="11" fillId="0" borderId="0" xfId="0" applyFont="1" applyAlignment="1"/>
    <xf numFmtId="0" fontId="0" fillId="0" borderId="0" xfId="0" applyAlignment="1"/>
  </cellXfs>
  <cellStyles count="23">
    <cellStyle name="Comma 2" xfId="1"/>
    <cellStyle name="Comma 2 2" xfId="20"/>
    <cellStyle name="Comma 3" xfId="19"/>
    <cellStyle name="Comma 4" xfId="21"/>
    <cellStyle name="DUNG" xfId="2"/>
    <cellStyle name="LIEM" xfId="3"/>
    <cellStyle name="Normal" xfId="0" builtinId="0"/>
    <cellStyle name="Normal 2" xfId="4"/>
    <cellStyle name="Normal 2 2" xfId="5"/>
    <cellStyle name="Normal 2 3" xfId="6"/>
    <cellStyle name="Normal 3" xfId="7"/>
    <cellStyle name="Normal 3 2" xfId="22"/>
    <cellStyle name="Normal 4" xfId="8"/>
    <cellStyle name="Normal 4 2" xfId="9"/>
    <cellStyle name="Normal 4 3" xfId="10"/>
    <cellStyle name="Normal 5" xfId="11"/>
    <cellStyle name="Normal 6" xfId="12"/>
    <cellStyle name="Normal 6 2" xfId="13"/>
    <cellStyle name="Normal 7" xfId="14"/>
    <cellStyle name="Normal 9" xfId="15"/>
    <cellStyle name="Percent 2" xfId="16"/>
    <cellStyle name="Style 1" xfId="17"/>
    <cellStyle name="THUC" xfId="18"/>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opLeftCell="E1" zoomScaleNormal="100" workbookViewId="0">
      <selection activeCell="J5" sqref="J5"/>
    </sheetView>
  </sheetViews>
  <sheetFormatPr defaultColWidth="4.85546875" defaultRowHeight="24.95" customHeight="1" outlineLevelCol="1"/>
  <cols>
    <col min="1" max="1" width="8.7109375" style="7" customWidth="1"/>
    <col min="2" max="2" width="98.85546875" bestFit="1"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5" customHeight="1">
      <c r="A4" s="7">
        <f>ROW()</f>
        <v>4</v>
      </c>
      <c r="B4" s="6" t="s">
        <v>7</v>
      </c>
      <c r="C4" t="s">
        <v>9</v>
      </c>
      <c r="D4" s="23">
        <v>44073</v>
      </c>
      <c r="E4" s="34">
        <f>D4</f>
        <v>44073</v>
      </c>
      <c r="F4" t="s">
        <v>8</v>
      </c>
      <c r="G4" s="6" t="s">
        <v>85</v>
      </c>
      <c r="H4" t="s">
        <v>11</v>
      </c>
      <c r="I4" s="24" t="s">
        <v>87</v>
      </c>
      <c r="J4" s="6" t="s">
        <v>177</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5" customHeight="1">
      <c r="A6" s="7">
        <f>ROW()</f>
        <v>6</v>
      </c>
      <c r="B6" s="6" t="s">
        <v>140</v>
      </c>
      <c r="C6" s="6" t="s">
        <v>141</v>
      </c>
      <c r="D6" s="23">
        <v>44079</v>
      </c>
      <c r="E6" s="34">
        <f t="shared" ref="E6:E9" si="0">D6</f>
        <v>44079</v>
      </c>
      <c r="F6" s="6" t="s">
        <v>145</v>
      </c>
    </row>
    <row r="7" spans="1:25" ht="24.95" customHeight="1">
      <c r="A7" s="7">
        <f>ROW()</f>
        <v>7</v>
      </c>
      <c r="B7" s="6" t="s">
        <v>140</v>
      </c>
      <c r="C7" t="s">
        <v>142</v>
      </c>
      <c r="D7" s="23">
        <v>44080</v>
      </c>
      <c r="E7" s="34">
        <f t="shared" si="0"/>
        <v>44080</v>
      </c>
    </row>
    <row r="8" spans="1:25" ht="24.95" customHeight="1">
      <c r="A8" s="7">
        <f>ROW()</f>
        <v>8</v>
      </c>
      <c r="B8" s="6" t="s">
        <v>140</v>
      </c>
      <c r="C8" t="s">
        <v>143</v>
      </c>
      <c r="D8" s="23">
        <v>44081</v>
      </c>
      <c r="E8" s="34">
        <f t="shared" si="0"/>
        <v>44081</v>
      </c>
    </row>
    <row r="9" spans="1:25" ht="24.95" customHeight="1">
      <c r="A9" s="7">
        <f>ROW()</f>
        <v>9</v>
      </c>
      <c r="B9" s="6" t="s">
        <v>140</v>
      </c>
      <c r="C9" t="s">
        <v>144</v>
      </c>
      <c r="D9" s="23">
        <v>44083</v>
      </c>
      <c r="E9"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D3" sqref="D3"/>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5">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55"/>
  <sheetViews>
    <sheetView showZeros="0" workbookViewId="0">
      <selection activeCell="F10" sqref="F10"/>
    </sheetView>
  </sheetViews>
  <sheetFormatPr defaultRowHeight="15"/>
  <cols>
    <col min="5" max="5" width="30.140625" bestFit="1" customWidth="1"/>
    <col min="7" max="7" width="9" hidden="1" customWidth="1"/>
    <col min="8" max="8" width="18.5703125" bestFit="1" customWidth="1"/>
    <col min="10" max="10" width="12.85546875" customWidth="1"/>
    <col min="11" max="11" width="11.14062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5">
      <c r="C2" t="s">
        <v>66</v>
      </c>
      <c r="D2" s="15">
        <f>SUM($J$2:J2)</f>
        <v>1</v>
      </c>
      <c r="E2" s="18" t="s">
        <v>74</v>
      </c>
      <c r="F2" s="18"/>
      <c r="G2" s="18"/>
      <c r="H2" s="43" t="s">
        <v>27</v>
      </c>
      <c r="I2" s="18"/>
      <c r="J2" cm="1">
        <f t="array" ref="J2">INDEX(K:Q,ROW(),$J$1)</f>
        <v>1</v>
      </c>
      <c r="M2">
        <v>1</v>
      </c>
    </row>
    <row r="3" spans="3:17" ht="16.5">
      <c r="C3" t="s">
        <v>66</v>
      </c>
      <c r="D3" s="15">
        <f>SUM($J$2:J3)</f>
        <v>2</v>
      </c>
      <c r="E3" s="16" t="s">
        <v>176</v>
      </c>
      <c r="F3" s="17"/>
      <c r="G3" s="17"/>
      <c r="H3" s="15" t="s">
        <v>79</v>
      </c>
      <c r="I3" s="15"/>
      <c r="J3" cm="1">
        <f t="array" ref="J3">INDEX(K:Q,ROW(),$J$1)</f>
        <v>1</v>
      </c>
      <c r="M3">
        <v>1</v>
      </c>
    </row>
    <row r="4" spans="3:17" ht="16.5">
      <c r="C4" t="s">
        <v>66</v>
      </c>
      <c r="D4" s="15">
        <f>SUM($J$2:J4)</f>
        <v>3</v>
      </c>
      <c r="E4" s="16" t="s">
        <v>35</v>
      </c>
      <c r="F4" s="17">
        <v>44015</v>
      </c>
      <c r="G4" s="17">
        <v>43954</v>
      </c>
      <c r="H4" s="15" t="s">
        <v>24</v>
      </c>
      <c r="I4" s="15"/>
      <c r="J4" cm="1">
        <f t="array" ref="J4">INDEX(K:Q,ROW(),$J$1)</f>
        <v>1</v>
      </c>
      <c r="K4" s="6">
        <v>1</v>
      </c>
      <c r="L4" s="6">
        <v>1</v>
      </c>
      <c r="M4">
        <v>1</v>
      </c>
    </row>
    <row r="5" spans="3:17" ht="16.5">
      <c r="C5" t="s">
        <v>66</v>
      </c>
      <c r="D5" s="15">
        <f>SUM($J$2:J5)</f>
        <v>3</v>
      </c>
      <c r="E5" s="16" t="s">
        <v>29</v>
      </c>
      <c r="F5" s="17">
        <v>44015</v>
      </c>
      <c r="G5" s="17">
        <v>43955</v>
      </c>
      <c r="H5" s="15" t="s">
        <v>24</v>
      </c>
      <c r="I5" s="15"/>
      <c r="J5" cm="1">
        <f t="array" ref="J5">INDEX(K:Q,ROW(),$J$1)</f>
        <v>0</v>
      </c>
      <c r="K5" s="6">
        <v>1</v>
      </c>
      <c r="L5" s="6">
        <v>1</v>
      </c>
    </row>
    <row r="6" spans="3:17" ht="16.5">
      <c r="C6" t="s">
        <v>66</v>
      </c>
      <c r="D6" s="15">
        <f>SUM($J$2:J6)</f>
        <v>3</v>
      </c>
      <c r="E6" s="16" t="s">
        <v>63</v>
      </c>
      <c r="F6" s="17">
        <v>44016</v>
      </c>
      <c r="G6" s="17">
        <v>43955</v>
      </c>
      <c r="H6" s="15" t="s">
        <v>24</v>
      </c>
      <c r="I6" s="15"/>
      <c r="J6" cm="1">
        <f t="array" ref="J6">INDEX(K:Q,ROW(),$J$1)</f>
        <v>0</v>
      </c>
      <c r="K6" s="6">
        <v>1</v>
      </c>
      <c r="L6" s="6">
        <v>1</v>
      </c>
    </row>
    <row r="7" spans="3:17" ht="16.5">
      <c r="C7" t="s">
        <v>66</v>
      </c>
      <c r="D7" s="15">
        <f>SUM($J$2:J7)</f>
        <v>4</v>
      </c>
      <c r="E7" s="16" t="s">
        <v>49</v>
      </c>
      <c r="F7" s="17">
        <v>44015</v>
      </c>
      <c r="G7" s="17">
        <v>43955</v>
      </c>
      <c r="H7" s="15" t="s">
        <v>24</v>
      </c>
      <c r="I7" s="15"/>
      <c r="J7" cm="1">
        <f t="array" ref="J7">INDEX(K:Q,ROW(),$J$1)</f>
        <v>1</v>
      </c>
      <c r="K7" s="6">
        <v>1</v>
      </c>
      <c r="L7" s="6">
        <v>1</v>
      </c>
      <c r="M7">
        <v>1</v>
      </c>
    </row>
    <row r="8" spans="3:17" ht="16.5">
      <c r="C8" t="s">
        <v>66</v>
      </c>
      <c r="D8" s="15">
        <f>SUM($J$2:J8)</f>
        <v>5</v>
      </c>
      <c r="E8" s="16" t="s">
        <v>38</v>
      </c>
      <c r="F8" s="17">
        <v>44015</v>
      </c>
      <c r="G8" s="17">
        <v>43956</v>
      </c>
      <c r="H8" s="15" t="s">
        <v>24</v>
      </c>
      <c r="I8" s="15"/>
      <c r="J8" cm="1">
        <f t="array" ref="J8">INDEX(K:Q,ROW(),$J$1)</f>
        <v>1</v>
      </c>
      <c r="K8" s="6">
        <v>1</v>
      </c>
      <c r="L8" s="6">
        <v>1</v>
      </c>
      <c r="M8">
        <v>1</v>
      </c>
    </row>
    <row r="9" spans="3:17" ht="16.5">
      <c r="C9" t="s">
        <v>66</v>
      </c>
      <c r="D9" s="15">
        <f>SUM($J$2:J9)</f>
        <v>6</v>
      </c>
      <c r="E9" s="16" t="s">
        <v>41</v>
      </c>
      <c r="F9" s="17">
        <v>44016</v>
      </c>
      <c r="G9" s="17">
        <v>43955</v>
      </c>
      <c r="H9" s="15" t="s">
        <v>24</v>
      </c>
      <c r="I9" s="15"/>
      <c r="J9" cm="1">
        <f t="array" ref="J9">INDEX(K:Q,ROW(),$J$1)</f>
        <v>1</v>
      </c>
      <c r="K9" s="6">
        <v>1</v>
      </c>
      <c r="L9" s="6">
        <v>1</v>
      </c>
      <c r="M9">
        <v>1</v>
      </c>
    </row>
    <row r="10" spans="3:17" ht="16.5">
      <c r="C10" t="s">
        <v>66</v>
      </c>
      <c r="D10" s="15">
        <f>SUM($J$2:J10)</f>
        <v>7</v>
      </c>
      <c r="E10" s="16" t="s">
        <v>25</v>
      </c>
      <c r="F10" s="17">
        <v>44016</v>
      </c>
      <c r="G10" s="17">
        <v>43955</v>
      </c>
      <c r="H10" s="15" t="s">
        <v>24</v>
      </c>
      <c r="I10" s="15"/>
      <c r="J10" cm="1">
        <f t="array" ref="J10">INDEX(K:Q,ROW(),$J$1)</f>
        <v>1</v>
      </c>
      <c r="K10" s="6">
        <v>1</v>
      </c>
      <c r="L10" s="6">
        <v>1</v>
      </c>
      <c r="M10">
        <v>1</v>
      </c>
    </row>
    <row r="11" spans="3:17" ht="16.5">
      <c r="C11" t="s">
        <v>66</v>
      </c>
      <c r="D11" s="15">
        <f>SUM($J$2:J11)</f>
        <v>8</v>
      </c>
      <c r="E11" s="16" t="s">
        <v>39</v>
      </c>
      <c r="F11" s="17">
        <v>44015</v>
      </c>
      <c r="G11" s="17">
        <v>43954</v>
      </c>
      <c r="H11" s="15" t="s">
        <v>24</v>
      </c>
      <c r="I11" s="15"/>
      <c r="J11" cm="1">
        <f t="array" ref="J11">INDEX(K:Q,ROW(),$J$1)</f>
        <v>1</v>
      </c>
      <c r="K11" s="6">
        <v>1</v>
      </c>
      <c r="L11" s="6">
        <v>1</v>
      </c>
      <c r="M11">
        <v>1</v>
      </c>
    </row>
    <row r="12" spans="3:17" ht="16.5">
      <c r="C12" t="s">
        <v>66</v>
      </c>
      <c r="D12" s="15">
        <f>SUM($J$2:J12)</f>
        <v>8</v>
      </c>
      <c r="E12" s="16" t="s">
        <v>46</v>
      </c>
      <c r="F12" s="17">
        <v>44015</v>
      </c>
      <c r="G12" s="17">
        <v>43956</v>
      </c>
      <c r="H12" s="15" t="s">
        <v>24</v>
      </c>
      <c r="I12" s="15"/>
      <c r="J12" cm="1">
        <f t="array" ref="J12">INDEX(K:Q,ROW(),$J$1)</f>
        <v>0</v>
      </c>
      <c r="K12" s="6">
        <v>1</v>
      </c>
      <c r="L12" s="6">
        <v>1</v>
      </c>
    </row>
    <row r="13" spans="3:17" ht="16.5">
      <c r="C13" t="s">
        <v>66</v>
      </c>
      <c r="D13" s="15">
        <f>SUM($J$2:J13)</f>
        <v>9</v>
      </c>
      <c r="E13" s="16" t="s">
        <v>28</v>
      </c>
      <c r="F13" s="17">
        <v>44015</v>
      </c>
      <c r="G13" s="17">
        <v>43954</v>
      </c>
      <c r="H13" s="15" t="s">
        <v>24</v>
      </c>
      <c r="I13" s="15"/>
      <c r="J13" cm="1">
        <f t="array" ref="J13">INDEX(K:Q,ROW(),$J$1)</f>
        <v>1</v>
      </c>
      <c r="K13" s="6">
        <v>1</v>
      </c>
      <c r="L13" s="6">
        <v>1</v>
      </c>
      <c r="M13">
        <v>1</v>
      </c>
    </row>
    <row r="14" spans="3:17" ht="16.5">
      <c r="C14" t="s">
        <v>66</v>
      </c>
      <c r="D14" s="15">
        <f>SUM($J$2:J14)</f>
        <v>10</v>
      </c>
      <c r="E14" s="16" t="s">
        <v>56</v>
      </c>
      <c r="F14" s="17">
        <v>44015</v>
      </c>
      <c r="G14" s="17">
        <v>43954</v>
      </c>
      <c r="H14" s="15" t="s">
        <v>24</v>
      </c>
      <c r="I14" s="15"/>
      <c r="J14" cm="1">
        <f t="array" ref="J14">INDEX(K:Q,ROW(),$J$1)</f>
        <v>1</v>
      </c>
      <c r="K14" s="6">
        <v>1</v>
      </c>
      <c r="L14" s="6">
        <v>1</v>
      </c>
      <c r="M14">
        <v>1</v>
      </c>
    </row>
    <row r="15" spans="3:17" ht="16.5">
      <c r="C15" t="s">
        <v>66</v>
      </c>
      <c r="D15" s="15">
        <f>SUM($J$2:J15)</f>
        <v>11</v>
      </c>
      <c r="E15" s="16" t="s">
        <v>32</v>
      </c>
      <c r="F15" s="17">
        <v>44015</v>
      </c>
      <c r="G15" s="17">
        <v>43955</v>
      </c>
      <c r="H15" s="15" t="s">
        <v>24</v>
      </c>
      <c r="I15" s="15"/>
      <c r="J15" cm="1">
        <f t="array" ref="J15">INDEX(K:Q,ROW(),$J$1)</f>
        <v>1</v>
      </c>
      <c r="K15" s="6">
        <v>1</v>
      </c>
      <c r="L15" s="6">
        <v>1</v>
      </c>
      <c r="M15">
        <v>1</v>
      </c>
    </row>
    <row r="16" spans="3:17" ht="16.5">
      <c r="C16" t="s">
        <v>66</v>
      </c>
      <c r="D16" s="15">
        <f>SUM($J$2:J16)</f>
        <v>11</v>
      </c>
      <c r="E16" s="16" t="s">
        <v>73</v>
      </c>
      <c r="F16" s="17">
        <v>44015</v>
      </c>
      <c r="G16" s="17">
        <v>43955</v>
      </c>
      <c r="H16" s="15" t="s">
        <v>24</v>
      </c>
      <c r="I16" s="15"/>
      <c r="J16" cm="1">
        <f t="array" ref="J16">INDEX(K:Q,ROW(),$J$1)</f>
        <v>0</v>
      </c>
      <c r="K16" s="6">
        <v>1</v>
      </c>
      <c r="L16" s="6">
        <v>1</v>
      </c>
    </row>
    <row r="17" spans="3:13" ht="16.5">
      <c r="C17" t="s">
        <v>66</v>
      </c>
      <c r="D17" s="15">
        <f>SUM($J$2:J17)</f>
        <v>11</v>
      </c>
      <c r="E17" s="16" t="s">
        <v>58</v>
      </c>
      <c r="F17" s="17">
        <v>44015</v>
      </c>
      <c r="G17" s="17">
        <v>43954</v>
      </c>
      <c r="H17" s="15" t="s">
        <v>24</v>
      </c>
      <c r="I17" s="15"/>
      <c r="J17" cm="1">
        <f t="array" ref="J17">INDEX(K:Q,ROW(),$J$1)</f>
        <v>0</v>
      </c>
      <c r="K17" s="6">
        <v>1</v>
      </c>
      <c r="L17" s="6">
        <v>1</v>
      </c>
    </row>
    <row r="18" spans="3:13" ht="16.5">
      <c r="C18" t="s">
        <v>66</v>
      </c>
      <c r="D18" s="15">
        <f>SUM($J$2:J18)</f>
        <v>11</v>
      </c>
      <c r="E18" s="16" t="s">
        <v>62</v>
      </c>
      <c r="F18" s="17">
        <v>44015</v>
      </c>
      <c r="G18" s="17">
        <v>43956</v>
      </c>
      <c r="H18" s="15" t="s">
        <v>24</v>
      </c>
      <c r="I18" s="15"/>
      <c r="J18" cm="1">
        <f t="array" ref="J18">INDEX(K:Q,ROW(),$J$1)</f>
        <v>0</v>
      </c>
      <c r="K18" s="6">
        <v>1</v>
      </c>
      <c r="L18" s="6">
        <v>1</v>
      </c>
    </row>
    <row r="19" spans="3:13" ht="16.5">
      <c r="C19" t="s">
        <v>66</v>
      </c>
      <c r="D19" s="15">
        <f>SUM($J$2:J19)</f>
        <v>12</v>
      </c>
      <c r="E19" s="16" t="s">
        <v>40</v>
      </c>
      <c r="F19" s="17">
        <v>44015</v>
      </c>
      <c r="G19" s="17">
        <v>43954</v>
      </c>
      <c r="H19" s="15" t="s">
        <v>24</v>
      </c>
      <c r="I19" s="15"/>
      <c r="J19" cm="1">
        <f t="array" ref="J19">INDEX(K:Q,ROW(),$J$1)</f>
        <v>1</v>
      </c>
      <c r="K19" s="6">
        <v>1</v>
      </c>
      <c r="L19" s="6">
        <v>1</v>
      </c>
      <c r="M19">
        <v>1</v>
      </c>
    </row>
    <row r="20" spans="3:13" ht="16.5">
      <c r="C20" t="s">
        <v>66</v>
      </c>
      <c r="D20" s="15">
        <f>SUM($J$2:J20)</f>
        <v>13</v>
      </c>
      <c r="E20" s="16" t="s">
        <v>68</v>
      </c>
      <c r="F20" s="17">
        <v>44015</v>
      </c>
      <c r="G20" s="17">
        <v>43955</v>
      </c>
      <c r="H20" s="15" t="s">
        <v>24</v>
      </c>
      <c r="I20" s="15"/>
      <c r="J20" cm="1">
        <f t="array" ref="J20">INDEX(K:Q,ROW(),$J$1)</f>
        <v>1</v>
      </c>
      <c r="K20" s="6">
        <v>1</v>
      </c>
      <c r="L20" s="6">
        <v>1</v>
      </c>
      <c r="M20">
        <v>1</v>
      </c>
    </row>
    <row r="21" spans="3:13" ht="16.5">
      <c r="C21" t="s">
        <v>66</v>
      </c>
      <c r="D21" s="15">
        <f>SUM($J$2:J21)</f>
        <v>14</v>
      </c>
      <c r="E21" s="16" t="s">
        <v>45</v>
      </c>
      <c r="F21" s="17">
        <v>44015</v>
      </c>
      <c r="G21" s="17">
        <v>43954</v>
      </c>
      <c r="H21" s="15" t="s">
        <v>24</v>
      </c>
      <c r="I21" s="15"/>
      <c r="J21" cm="1">
        <f t="array" ref="J21">INDEX(K:Q,ROW(),$J$1)</f>
        <v>1</v>
      </c>
      <c r="K21" s="6">
        <v>1</v>
      </c>
      <c r="L21" s="6">
        <v>1</v>
      </c>
      <c r="M21">
        <v>1</v>
      </c>
    </row>
    <row r="22" spans="3:13" ht="16.5">
      <c r="C22" t="s">
        <v>66</v>
      </c>
      <c r="D22" s="15">
        <f>SUM($J$2:J22)</f>
        <v>15</v>
      </c>
      <c r="E22" s="16" t="s">
        <v>48</v>
      </c>
      <c r="F22" s="17">
        <v>44015</v>
      </c>
      <c r="G22" s="17">
        <v>43954</v>
      </c>
      <c r="H22" s="15" t="s">
        <v>24</v>
      </c>
      <c r="I22" s="15"/>
      <c r="J22" cm="1">
        <f t="array" ref="J22">INDEX(K:Q,ROW(),$J$1)</f>
        <v>1</v>
      </c>
      <c r="K22" s="6">
        <v>1</v>
      </c>
      <c r="L22" s="6">
        <v>1</v>
      </c>
      <c r="M22">
        <v>1</v>
      </c>
    </row>
    <row r="23" spans="3:13" ht="16.5">
      <c r="C23" t="s">
        <v>66</v>
      </c>
      <c r="D23" s="15">
        <f>SUM($J$2:J23)</f>
        <v>16</v>
      </c>
      <c r="E23" s="16" t="s">
        <v>54</v>
      </c>
      <c r="F23" s="17">
        <v>44015</v>
      </c>
      <c r="G23" s="17">
        <v>43954</v>
      </c>
      <c r="H23" s="15" t="s">
        <v>24</v>
      </c>
      <c r="I23" s="15"/>
      <c r="J23" cm="1">
        <f t="array" ref="J23">INDEX(K:Q,ROW(),$J$1)</f>
        <v>1</v>
      </c>
      <c r="K23" s="6">
        <v>1</v>
      </c>
      <c r="L23" s="6">
        <v>1</v>
      </c>
      <c r="M23">
        <v>1</v>
      </c>
    </row>
    <row r="24" spans="3:13" ht="16.5">
      <c r="D24" s="15">
        <f>SUM($J$2:J24)</f>
        <v>16</v>
      </c>
      <c r="E24" s="16" t="s">
        <v>23</v>
      </c>
      <c r="F24" s="17">
        <v>44016</v>
      </c>
      <c r="G24" s="17"/>
      <c r="H24" s="15" t="s">
        <v>24</v>
      </c>
      <c r="I24" s="15"/>
      <c r="J24" cm="1">
        <f t="array" ref="J24">INDEX(K:Q,ROW(),$J$1)</f>
        <v>0</v>
      </c>
      <c r="K24" s="6"/>
      <c r="L24" s="6"/>
    </row>
    <row r="25" spans="3:13" ht="16.5">
      <c r="D25" s="15">
        <f>SUM($J$2:J25)</f>
        <v>16</v>
      </c>
      <c r="E25" s="16" t="s">
        <v>30</v>
      </c>
      <c r="F25" s="17">
        <v>44014</v>
      </c>
      <c r="G25" s="17"/>
      <c r="H25" s="15" t="s">
        <v>24</v>
      </c>
      <c r="I25" s="15"/>
      <c r="J25" cm="1">
        <f t="array" ref="J25">INDEX(K:Q,ROW(),$J$1)</f>
        <v>0</v>
      </c>
    </row>
    <row r="26" spans="3:13" ht="16.5">
      <c r="D26" s="15">
        <f>SUM($J$2:J26)</f>
        <v>16</v>
      </c>
      <c r="E26" s="16" t="s">
        <v>31</v>
      </c>
      <c r="F26" s="17">
        <v>44016</v>
      </c>
      <c r="G26" s="17">
        <v>43956</v>
      </c>
      <c r="H26" s="15" t="s">
        <v>24</v>
      </c>
      <c r="I26" s="15"/>
      <c r="J26" cm="1">
        <f t="array" ref="J26">INDEX(K:Q,ROW(),$J$1)</f>
        <v>0</v>
      </c>
      <c r="L26">
        <v>1</v>
      </c>
    </row>
    <row r="27" spans="3:13" ht="16.5">
      <c r="D27" s="15">
        <f>SUM($J$2:J27)</f>
        <v>16</v>
      </c>
      <c r="E27" s="16" t="s">
        <v>33</v>
      </c>
      <c r="F27" s="17">
        <v>44016</v>
      </c>
      <c r="G27" s="17">
        <v>43955</v>
      </c>
      <c r="H27" s="15" t="s">
        <v>24</v>
      </c>
      <c r="I27" s="15"/>
      <c r="J27" cm="1">
        <f t="array" ref="J27">INDEX(K:Q,ROW(),$J$1)</f>
        <v>0</v>
      </c>
      <c r="L27">
        <v>1</v>
      </c>
    </row>
    <row r="28" spans="3:13" ht="16.5">
      <c r="D28" s="15">
        <f>SUM($J$2:J28)</f>
        <v>16</v>
      </c>
      <c r="E28" s="16" t="s">
        <v>34</v>
      </c>
      <c r="F28" s="17">
        <v>44014</v>
      </c>
      <c r="G28" s="17"/>
      <c r="H28" s="15" t="s">
        <v>24</v>
      </c>
      <c r="I28" s="15"/>
      <c r="J28" cm="1">
        <f t="array" ref="J28">INDEX(K:Q,ROW(),$J$1)</f>
        <v>0</v>
      </c>
    </row>
    <row r="29" spans="3:13" ht="16.5">
      <c r="D29" s="15">
        <f>SUM($J$2:J29)</f>
        <v>16</v>
      </c>
      <c r="E29" s="16" t="s">
        <v>78</v>
      </c>
      <c r="F29" s="17"/>
      <c r="G29" s="17"/>
      <c r="H29" s="15" t="s">
        <v>79</v>
      </c>
      <c r="I29" s="15"/>
      <c r="J29" cm="1">
        <f t="array" ref="J29">INDEX(K:Q,ROW(),$J$1)</f>
        <v>0</v>
      </c>
    </row>
    <row r="30" spans="3:13" ht="16.5">
      <c r="D30" s="15">
        <f>SUM($J$2:J30)</f>
        <v>16</v>
      </c>
      <c r="E30" s="16" t="s">
        <v>36</v>
      </c>
      <c r="F30" s="17">
        <v>44014</v>
      </c>
      <c r="G30" s="17"/>
      <c r="H30" s="15" t="s">
        <v>24</v>
      </c>
      <c r="I30" s="15"/>
      <c r="J30" cm="1">
        <f t="array" ref="J30">INDEX(K:Q,ROW(),$J$1)</f>
        <v>0</v>
      </c>
    </row>
    <row r="31" spans="3:13" ht="16.5">
      <c r="D31" s="15">
        <f>SUM($J$2:J31)</f>
        <v>16</v>
      </c>
      <c r="E31" s="16" t="s">
        <v>37</v>
      </c>
      <c r="F31" s="17">
        <v>44014</v>
      </c>
      <c r="G31" s="17"/>
      <c r="H31" s="15" t="s">
        <v>24</v>
      </c>
      <c r="I31" s="15"/>
      <c r="J31" cm="1">
        <f t="array" ref="J31">INDEX(K:Q,ROW(),$J$1)</f>
        <v>0</v>
      </c>
    </row>
    <row r="32" spans="3:13" ht="16.5">
      <c r="D32" s="15">
        <f>SUM($J$2:J32)</f>
        <v>16</v>
      </c>
      <c r="E32" s="16" t="s">
        <v>42</v>
      </c>
      <c r="F32" s="17">
        <v>44014</v>
      </c>
      <c r="G32" s="17"/>
      <c r="H32" s="15" t="s">
        <v>24</v>
      </c>
      <c r="I32" s="15"/>
      <c r="J32" cm="1">
        <f t="array" ref="J32">INDEX(K:Q,ROW(),$J$1)</f>
        <v>0</v>
      </c>
    </row>
    <row r="33" spans="4:12" ht="16.5">
      <c r="D33" s="15">
        <f>SUM($J$2:J33)</f>
        <v>16</v>
      </c>
      <c r="E33" s="16" t="s">
        <v>43</v>
      </c>
      <c r="F33" s="17">
        <v>44014</v>
      </c>
      <c r="G33" s="17"/>
      <c r="H33" s="15" t="s">
        <v>24</v>
      </c>
      <c r="I33" s="15"/>
      <c r="J33" cm="1">
        <f t="array" ref="J33">INDEX(K:Q,ROW(),$J$1)</f>
        <v>0</v>
      </c>
    </row>
    <row r="34" spans="4:12" ht="16.5">
      <c r="D34" s="15">
        <f>SUM($J$2:J34)</f>
        <v>16</v>
      </c>
      <c r="E34" s="16" t="s">
        <v>44</v>
      </c>
      <c r="F34" s="17">
        <v>44015</v>
      </c>
      <c r="G34" s="17"/>
      <c r="H34" s="15" t="s">
        <v>24</v>
      </c>
      <c r="I34" s="15"/>
      <c r="J34" cm="1">
        <f t="array" ref="J34">INDEX(K:Q,ROW(),$J$1)</f>
        <v>0</v>
      </c>
    </row>
    <row r="35" spans="4:12" ht="16.5">
      <c r="D35" s="15">
        <f>SUM($J$2:J35)</f>
        <v>16</v>
      </c>
      <c r="E35" s="16" t="s">
        <v>47</v>
      </c>
      <c r="F35" s="17"/>
      <c r="G35" s="17">
        <v>43955</v>
      </c>
      <c r="H35" s="15" t="s">
        <v>79</v>
      </c>
      <c r="I35" s="15"/>
      <c r="J35" cm="1">
        <f t="array" ref="J35">INDEX(K:Q,ROW(),$J$1)</f>
        <v>0</v>
      </c>
      <c r="K35">
        <v>1</v>
      </c>
      <c r="L35">
        <v>1</v>
      </c>
    </row>
    <row r="36" spans="4:12" ht="16.5">
      <c r="D36" s="15">
        <f>SUM($J$2:J36)</f>
        <v>16</v>
      </c>
      <c r="E36" s="16" t="s">
        <v>50</v>
      </c>
      <c r="F36" s="17">
        <v>44014</v>
      </c>
      <c r="G36" s="17"/>
      <c r="H36" s="15" t="s">
        <v>24</v>
      </c>
      <c r="I36" s="15"/>
      <c r="J36" cm="1">
        <f t="array" ref="J36">INDEX(K:Q,ROW(),$J$1)</f>
        <v>0</v>
      </c>
    </row>
    <row r="37" spans="4:12" ht="16.5">
      <c r="D37" s="15">
        <f>SUM($J$2:J37)</f>
        <v>16</v>
      </c>
      <c r="E37" s="16" t="s">
        <v>51</v>
      </c>
      <c r="F37" s="17"/>
      <c r="G37" s="17"/>
      <c r="H37" s="15"/>
      <c r="I37" s="15"/>
      <c r="J37" cm="1">
        <f t="array" ref="J37">INDEX(K:Q,ROW(),$J$1)</f>
        <v>0</v>
      </c>
    </row>
    <row r="38" spans="4:12" ht="16.5">
      <c r="D38" s="15">
        <f>SUM($J$2:J38)</f>
        <v>16</v>
      </c>
      <c r="E38" s="16" t="s">
        <v>52</v>
      </c>
      <c r="F38" s="17">
        <v>44014</v>
      </c>
      <c r="G38" s="17"/>
      <c r="H38" s="15" t="s">
        <v>24</v>
      </c>
      <c r="I38" s="15"/>
      <c r="J38" cm="1">
        <f t="array" ref="J38">INDEX(K:Q,ROW(),$J$1)</f>
        <v>0</v>
      </c>
    </row>
    <row r="39" spans="4:12" ht="16.5">
      <c r="D39" s="15">
        <f>SUM($J$2:J39)</f>
        <v>16</v>
      </c>
      <c r="E39" s="16" t="s">
        <v>53</v>
      </c>
      <c r="F39" s="17"/>
      <c r="G39" s="17"/>
      <c r="H39" s="15"/>
      <c r="I39" s="15"/>
      <c r="J39" cm="1">
        <f t="array" ref="J39">INDEX(K:Q,ROW(),$J$1)</f>
        <v>0</v>
      </c>
    </row>
    <row r="40" spans="4:12" ht="16.5">
      <c r="D40" s="15">
        <f>SUM($J$2:J40)</f>
        <v>16</v>
      </c>
      <c r="E40" s="16" t="s">
        <v>55</v>
      </c>
      <c r="F40" s="17">
        <v>44016</v>
      </c>
      <c r="G40" s="17">
        <v>43955</v>
      </c>
      <c r="H40" s="15" t="s">
        <v>24</v>
      </c>
      <c r="I40" s="15"/>
      <c r="J40" cm="1">
        <f t="array" ref="J40">INDEX(K:Q,ROW(),$J$1)</f>
        <v>0</v>
      </c>
      <c r="L40">
        <v>1</v>
      </c>
    </row>
    <row r="41" spans="4:12" ht="16.5">
      <c r="D41" s="15">
        <f>SUM($J$2:J41)</f>
        <v>16</v>
      </c>
      <c r="E41" s="16" t="s">
        <v>57</v>
      </c>
      <c r="F41" s="17">
        <v>44015</v>
      </c>
      <c r="G41" s="17"/>
      <c r="H41" s="15" t="s">
        <v>24</v>
      </c>
      <c r="I41" s="15"/>
      <c r="J41" cm="1">
        <f t="array" ref="J41">INDEX(K:Q,ROW(),$J$1)</f>
        <v>0</v>
      </c>
    </row>
    <row r="42" spans="4:12" ht="16.5">
      <c r="D42" s="15">
        <f>SUM($J$2:J42)</f>
        <v>16</v>
      </c>
      <c r="E42" s="16" t="s">
        <v>59</v>
      </c>
      <c r="F42" s="17">
        <v>44014</v>
      </c>
      <c r="G42" s="17"/>
      <c r="H42" s="15" t="s">
        <v>24</v>
      </c>
      <c r="I42" s="15"/>
      <c r="J42" cm="1">
        <f t="array" ref="J42">INDEX(K:Q,ROW(),$J$1)</f>
        <v>0</v>
      </c>
    </row>
    <row r="43" spans="4:12" ht="16.5">
      <c r="D43" s="15">
        <f>SUM($J$2:J43)</f>
        <v>16</v>
      </c>
      <c r="E43" s="16" t="s">
        <v>60</v>
      </c>
      <c r="F43" s="17">
        <v>44014</v>
      </c>
      <c r="G43" s="17"/>
      <c r="H43" s="15" t="s">
        <v>24</v>
      </c>
      <c r="I43" s="15"/>
      <c r="J43" cm="1">
        <f t="array" ref="J43">INDEX(K:Q,ROW(),$J$1)</f>
        <v>0</v>
      </c>
    </row>
    <row r="44" spans="4:12" ht="16.5">
      <c r="D44" s="15">
        <f>SUM($J$2:J44)</f>
        <v>16</v>
      </c>
      <c r="E44" s="16" t="s">
        <v>61</v>
      </c>
      <c r="F44" s="17">
        <v>44014</v>
      </c>
      <c r="G44" s="17"/>
      <c r="H44" s="15" t="s">
        <v>24</v>
      </c>
      <c r="I44" s="15"/>
      <c r="J44" cm="1">
        <f t="array" ref="J44">INDEX(K:Q,ROW(),$J$1)</f>
        <v>0</v>
      </c>
    </row>
    <row r="45" spans="4:12" ht="16.5">
      <c r="D45" s="15">
        <f>SUM($J$2:J45)</f>
        <v>16</v>
      </c>
      <c r="E45" s="16" t="s">
        <v>64</v>
      </c>
      <c r="F45" s="17">
        <v>44014</v>
      </c>
      <c r="G45" s="17"/>
      <c r="H45" s="15" t="s">
        <v>24</v>
      </c>
      <c r="I45" s="15"/>
      <c r="J45" cm="1">
        <f t="array" ref="J45">INDEX(K:Q,ROW(),$J$1)</f>
        <v>0</v>
      </c>
    </row>
    <row r="46" spans="4:12" ht="16.5">
      <c r="D46" s="15">
        <f>SUM($J$2:J46)</f>
        <v>16</v>
      </c>
      <c r="E46" s="16" t="s">
        <v>65</v>
      </c>
      <c r="F46" s="17">
        <v>44014</v>
      </c>
      <c r="G46" s="17"/>
      <c r="H46" s="15" t="s">
        <v>24</v>
      </c>
      <c r="I46" s="15" t="s">
        <v>66</v>
      </c>
      <c r="J46" cm="1">
        <f t="array" ref="J46">INDEX(K:Q,ROW(),$J$1)</f>
        <v>0</v>
      </c>
    </row>
    <row r="47" spans="4:12" ht="16.5">
      <c r="D47" s="15">
        <f>SUM($J$2:J47)</f>
        <v>16</v>
      </c>
      <c r="E47" s="16" t="s">
        <v>67</v>
      </c>
      <c r="F47" s="17">
        <v>44014</v>
      </c>
      <c r="G47" s="17"/>
      <c r="H47" s="15" t="s">
        <v>24</v>
      </c>
      <c r="I47" s="15"/>
      <c r="J47" cm="1">
        <f t="array" ref="J47">INDEX(K:Q,ROW(),$J$1)</f>
        <v>0</v>
      </c>
    </row>
    <row r="48" spans="4:12" ht="16.5">
      <c r="D48" s="15">
        <f>SUM($J$2:J48)</f>
        <v>16</v>
      </c>
      <c r="E48" s="16" t="s">
        <v>69</v>
      </c>
      <c r="F48" s="17">
        <v>44014</v>
      </c>
      <c r="G48" s="17"/>
      <c r="H48" s="15" t="s">
        <v>24</v>
      </c>
      <c r="I48" s="15" t="s">
        <v>66</v>
      </c>
      <c r="J48" cm="1">
        <f t="array" ref="J48">INDEX(K:Q,ROW(),$J$1)</f>
        <v>0</v>
      </c>
    </row>
    <row r="49" spans="4:12" ht="16.5">
      <c r="D49" s="15">
        <f>SUM($J$2:J49)</f>
        <v>16</v>
      </c>
      <c r="E49" s="16" t="s">
        <v>70</v>
      </c>
      <c r="F49" s="17">
        <v>44014</v>
      </c>
      <c r="G49" s="17"/>
      <c r="H49" s="15" t="s">
        <v>24</v>
      </c>
      <c r="I49" s="15"/>
      <c r="J49" cm="1">
        <f t="array" ref="J49">INDEX(K:Q,ROW(),$J$1)</f>
        <v>0</v>
      </c>
    </row>
    <row r="50" spans="4:12" ht="16.5">
      <c r="D50" s="15">
        <f>SUM($J$2:J50)</f>
        <v>16</v>
      </c>
      <c r="E50" s="16" t="s">
        <v>71</v>
      </c>
      <c r="F50" s="17">
        <v>44014</v>
      </c>
      <c r="G50" s="17"/>
      <c r="H50" s="15" t="s">
        <v>24</v>
      </c>
      <c r="I50" s="15"/>
      <c r="J50" cm="1">
        <f t="array" ref="J50">INDEX(K:Q,ROW(),$J$1)</f>
        <v>0</v>
      </c>
    </row>
    <row r="51" spans="4:12" ht="16.5">
      <c r="D51" s="15">
        <f>SUM($J$2:J51)</f>
        <v>16</v>
      </c>
      <c r="E51" s="16" t="s">
        <v>72</v>
      </c>
      <c r="F51" s="17">
        <v>44014</v>
      </c>
      <c r="G51" s="17"/>
      <c r="H51" s="15" t="s">
        <v>24</v>
      </c>
      <c r="I51" s="15"/>
      <c r="J51" cm="1">
        <f t="array" ref="J51">INDEX(K:Q,ROW(),$J$1)</f>
        <v>0</v>
      </c>
    </row>
    <row r="52" spans="4:12" ht="16.5">
      <c r="D52" s="15">
        <f>SUM($J$2:J52)</f>
        <v>16</v>
      </c>
      <c r="E52" s="16" t="s">
        <v>75</v>
      </c>
      <c r="F52" s="17">
        <v>44017</v>
      </c>
      <c r="G52" s="17">
        <v>43956</v>
      </c>
      <c r="H52" s="15" t="s">
        <v>24</v>
      </c>
      <c r="I52" s="15"/>
      <c r="J52" cm="1">
        <f t="array" ref="J52">INDEX(K:Q,ROW(),$J$1)</f>
        <v>0</v>
      </c>
      <c r="L52">
        <v>1</v>
      </c>
    </row>
    <row r="53" spans="4:12" ht="16.5">
      <c r="D53" s="15">
        <f>SUM($J$2:J53)</f>
        <v>16</v>
      </c>
      <c r="E53" s="16" t="s">
        <v>76</v>
      </c>
      <c r="F53" s="17"/>
      <c r="G53" s="17"/>
      <c r="H53" s="15" t="s">
        <v>77</v>
      </c>
      <c r="I53" s="15"/>
      <c r="J53" cm="1">
        <f t="array" ref="J53">INDEX(K:Q,ROW(),$J$1)</f>
        <v>0</v>
      </c>
    </row>
    <row r="54" spans="4:12" ht="16.5">
      <c r="D54" s="15">
        <f>SUM($J$2:J54)</f>
        <v>16</v>
      </c>
      <c r="E54" s="16" t="s">
        <v>26</v>
      </c>
      <c r="F54" s="17"/>
      <c r="G54" s="17"/>
      <c r="H54" s="15" t="s">
        <v>27</v>
      </c>
      <c r="I54" s="15"/>
      <c r="J54" cm="1">
        <f t="array" ref="J54">INDEX(K:Q,ROW(),$J$1)</f>
        <v>0</v>
      </c>
    </row>
    <row r="55" spans="4:12" ht="16.5">
      <c r="D55" s="15">
        <f>SUM($J$2:J55)</f>
        <v>16</v>
      </c>
      <c r="E55" s="16" t="s">
        <v>80</v>
      </c>
      <c r="F55" s="17">
        <v>44016</v>
      </c>
      <c r="G55" s="17">
        <v>43955</v>
      </c>
      <c r="H55" s="15" t="s">
        <v>24</v>
      </c>
      <c r="I55" s="15"/>
      <c r="J55" cm="1">
        <f t="array" ref="J55">INDEX(K:Q,ROW(),$J$1)</f>
        <v>0</v>
      </c>
      <c r="L55">
        <v>1</v>
      </c>
    </row>
  </sheetData>
  <autoFilter ref="C1:Q55"/>
  <conditionalFormatting sqref="E10">
    <cfRule type="duplicateValues" dxfId="20" priority="6"/>
  </conditionalFormatting>
  <conditionalFormatting sqref="E53:E54">
    <cfRule type="duplicateValues" dxfId="19" priority="5"/>
  </conditionalFormatting>
  <conditionalFormatting sqref="E55">
    <cfRule type="duplicateValues" dxfId="18" priority="4"/>
  </conditionalFormatting>
  <conditionalFormatting sqref="E11:E52 E1:E2 E4:E9">
    <cfRule type="duplicateValues" dxfId="17" priority="7"/>
  </conditionalFormatting>
  <conditionalFormatting sqref="E1:E2 E4:E1048576">
    <cfRule type="duplicateValues" dxfId="16" priority="3"/>
  </conditionalFormatting>
  <conditionalFormatting sqref="E3">
    <cfRule type="duplicateValues" dxfId="15" priority="2"/>
  </conditionalFormatting>
  <conditionalFormatting sqref="E3">
    <cfRule type="duplicateValues" dxfId="1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workbookViewId="0">
      <pane ySplit="2" topLeftCell="A14" activePane="bottomLeft" state="frozen"/>
      <selection activeCell="B1" sqref="B1"/>
      <selection pane="bottomLeft" activeCell="A15" sqref="A15"/>
    </sheetView>
  </sheetViews>
  <sheetFormatPr defaultRowHeight="15" outlineLevelCol="1"/>
  <cols>
    <col min="1" max="1" width="6.28515625" customWidth="1"/>
    <col min="2" max="2" width="16.7109375" customWidth="1"/>
    <col min="3" max="3" width="15" bestFit="1" customWidth="1"/>
    <col min="4" max="4" width="31" customWidth="1"/>
    <col min="5" max="5" width="39.7109375" customWidth="1"/>
    <col min="6" max="6" width="21.42578125" customWidth="1"/>
    <col min="7" max="7" width="28.85546875" style="48" customWidth="1"/>
    <col min="8" max="8" width="70.7109375" style="45" customWidth="1"/>
    <col min="9" max="10" width="19.140625" customWidth="1"/>
    <col min="11" max="11" width="12.5703125" style="26" customWidth="1"/>
    <col min="12" max="12" width="25.7109375" style="26" customWidth="1"/>
    <col min="13" max="13" width="21.85546875" style="26" customWidth="1"/>
    <col min="14" max="14" width="43.85546875" style="26" bestFit="1" customWidth="1"/>
    <col min="15" max="15" width="15.28515625" style="35" customWidth="1"/>
    <col min="16" max="16" width="19.28515625" bestFit="1" customWidth="1"/>
    <col min="17" max="17" width="4.28515625" bestFit="1" customWidth="1"/>
    <col min="18" max="18" width="19.28515625" style="26" hidden="1" customWidth="1" outlineLevel="1"/>
    <col min="19" max="19" width="41.7109375" style="26" hidden="1" customWidth="1" outlineLevel="1"/>
    <col min="20" max="20" width="25" style="26" hidden="1" customWidth="1" outlineLevel="1"/>
    <col min="21" max="21" width="12.5703125" style="26" hidden="1" customWidth="1" outlineLevel="1"/>
    <col min="22" max="22" width="9.140625" collapsed="1"/>
  </cols>
  <sheetData>
    <row r="1" spans="1:21" s="36" customFormat="1" ht="30">
      <c r="A1" s="36" t="s">
        <v>66</v>
      </c>
      <c r="B1" s="36" t="s">
        <v>225</v>
      </c>
      <c r="C1" s="36" t="s">
        <v>147</v>
      </c>
      <c r="D1" s="36" t="s">
        <v>131</v>
      </c>
      <c r="E1" s="36" t="s">
        <v>178</v>
      </c>
      <c r="F1" s="36" t="s">
        <v>179</v>
      </c>
      <c r="G1" s="9" t="s">
        <v>232</v>
      </c>
      <c r="H1" s="36" t="s">
        <v>2</v>
      </c>
      <c r="I1" s="36" t="s">
        <v>204</v>
      </c>
      <c r="J1" s="36" t="s">
        <v>206</v>
      </c>
      <c r="K1" s="37" t="s">
        <v>205</v>
      </c>
      <c r="L1" s="37" t="s">
        <v>233</v>
      </c>
      <c r="M1" s="37" t="s">
        <v>148</v>
      </c>
      <c r="N1" s="37" t="s">
        <v>130</v>
      </c>
      <c r="O1" s="38" t="s">
        <v>132</v>
      </c>
      <c r="P1" s="36" t="s">
        <v>133</v>
      </c>
      <c r="Q1" s="36" t="s">
        <v>134</v>
      </c>
      <c r="R1" s="37" t="s">
        <v>146</v>
      </c>
      <c r="S1" s="37" t="s">
        <v>6</v>
      </c>
      <c r="T1" s="37" t="s">
        <v>88</v>
      </c>
      <c r="U1" s="37" t="s">
        <v>89</v>
      </c>
    </row>
    <row r="2" spans="1:21" s="36" customFormat="1">
      <c r="A2" s="36">
        <f>COLUMN()</f>
        <v>1</v>
      </c>
      <c r="B2" s="36">
        <f>COLUMN()</f>
        <v>2</v>
      </c>
      <c r="C2" s="36">
        <f>COLUMN()</f>
        <v>3</v>
      </c>
      <c r="D2" s="36">
        <f>COLUMN()</f>
        <v>4</v>
      </c>
      <c r="E2" s="36">
        <f>COLUMN()</f>
        <v>5</v>
      </c>
      <c r="F2" s="36">
        <f>COLUMN()</f>
        <v>6</v>
      </c>
      <c r="G2" s="9">
        <f>COLUMN()</f>
        <v>7</v>
      </c>
      <c r="H2" s="36">
        <f>COLUMN()</f>
        <v>8</v>
      </c>
      <c r="I2" s="36">
        <f>COLUMN()</f>
        <v>9</v>
      </c>
      <c r="J2" s="36">
        <f>COLUMN()</f>
        <v>10</v>
      </c>
      <c r="K2" s="36">
        <f>COLUMN()</f>
        <v>11</v>
      </c>
      <c r="L2" s="37">
        <f>COLUMN()</f>
        <v>12</v>
      </c>
      <c r="M2" s="36">
        <f>COLUMN()</f>
        <v>13</v>
      </c>
      <c r="N2" s="36">
        <f>COLUMN()</f>
        <v>14</v>
      </c>
      <c r="O2" s="36">
        <f>COLUMN()</f>
        <v>15</v>
      </c>
      <c r="P2" s="36">
        <f>COLUMN()</f>
        <v>16</v>
      </c>
      <c r="Q2" s="36">
        <f>COLUMN()</f>
        <v>17</v>
      </c>
      <c r="R2" s="36">
        <f>COLUMN()</f>
        <v>18</v>
      </c>
      <c r="S2" s="36">
        <f>COLUMN()</f>
        <v>19</v>
      </c>
      <c r="T2" s="36">
        <f>COLUMN()</f>
        <v>20</v>
      </c>
      <c r="U2" s="36">
        <f>COLUMN()</f>
        <v>21</v>
      </c>
    </row>
    <row r="3" spans="1:21" ht="30">
      <c r="A3">
        <f>ROW()</f>
        <v>3</v>
      </c>
      <c r="B3" s="44">
        <v>44061</v>
      </c>
      <c r="C3" s="6" t="s">
        <v>149</v>
      </c>
      <c r="D3" t="s">
        <v>137</v>
      </c>
      <c r="E3" s="24" t="s">
        <v>181</v>
      </c>
      <c r="F3" s="6"/>
      <c r="G3" s="47" t="s">
        <v>213</v>
      </c>
      <c r="H3" s="24" t="s">
        <v>227</v>
      </c>
      <c r="I3" s="6" t="s">
        <v>231</v>
      </c>
      <c r="J3" s="6"/>
      <c r="K3" s="26">
        <f t="shared" ref="K3:K21" si="0">J3+14</f>
        <v>14</v>
      </c>
      <c r="L3" s="26" t="e">
        <f t="array" aca="1" ref="L3" ca="1">_xlfn.TEXTJOIN(CHAR(10),TRUE,E3:F3)</f>
        <v>#NAME?</v>
      </c>
      <c r="M3" s="26" t="str">
        <f t="shared" ref="M3:M21" si="1">D3</f>
        <v>TBA Nam Hà 1A</v>
      </c>
      <c r="N3" s="26" t="e">
        <f t="shared" ref="N3:N21" ca="1" si="2">L3&amp;D3</f>
        <v>#NAME?</v>
      </c>
      <c r="O3" s="35">
        <v>44079</v>
      </c>
      <c r="P3" t="s">
        <v>136</v>
      </c>
      <c r="Q3">
        <f t="shared" ref="Q3:Q8" si="3">WEEKDAY(O3)</f>
        <v>7</v>
      </c>
      <c r="R3" s="26" t="e">
        <f t="shared" ref="R3:R21" ca="1" si="4">L3&amp;D3</f>
        <v>#NAME?</v>
      </c>
      <c r="S3" s="26" t="e">
        <f t="shared" ref="S3:S21" ca="1" si="5">H3&amp;LOWER(L3)&amp;D3</f>
        <v>#NAME?</v>
      </c>
      <c r="T3" s="26" t="str">
        <f t="shared" ref="T3:T21" si="6">"Cắt "&amp;C3&amp;M3</f>
        <v>Cắt FCO + MCCB TBA Nam Hà 1A</v>
      </c>
      <c r="U3" s="26" t="str">
        <f t="shared" ref="U3:U21" si="7">"Tiếp địa tại "&amp;F3&amp;D3</f>
        <v>Tiếp địa tại TBA Nam Hà 1A</v>
      </c>
    </row>
    <row r="4" spans="1:21" ht="31.5" customHeight="1">
      <c r="A4">
        <f>ROW()</f>
        <v>4</v>
      </c>
      <c r="B4" s="44">
        <v>44061</v>
      </c>
      <c r="C4" s="6" t="s">
        <v>149</v>
      </c>
      <c r="D4" t="s">
        <v>135</v>
      </c>
      <c r="E4" s="24" t="s">
        <v>180</v>
      </c>
      <c r="F4" s="6" t="s">
        <v>251</v>
      </c>
      <c r="G4" s="47" t="s">
        <v>212</v>
      </c>
      <c r="H4" s="24" t="s">
        <v>226</v>
      </c>
      <c r="I4" s="6" t="s">
        <v>231</v>
      </c>
      <c r="J4" s="6"/>
      <c r="K4" s="26">
        <f>J4+14</f>
        <v>14</v>
      </c>
      <c r="L4" s="26" t="e">
        <f t="array" aca="1" ref="L4" ca="1">_xlfn.TEXTJOIN(CHAR(10),TRUE,E4:F4)</f>
        <v>#NAME?</v>
      </c>
      <c r="M4" s="26" t="str">
        <f>D4</f>
        <v>TBA Nam Hà 1</v>
      </c>
      <c r="N4" s="26" t="e">
        <f ca="1">L4&amp;D4</f>
        <v>#NAME?</v>
      </c>
      <c r="O4" s="35">
        <v>44079</v>
      </c>
      <c r="P4" t="s">
        <v>136</v>
      </c>
      <c r="Q4">
        <f>WEEKDAY(O4)</f>
        <v>7</v>
      </c>
      <c r="R4" s="26" t="e">
        <f ca="1">L4&amp;D4</f>
        <v>#NAME?</v>
      </c>
      <c r="S4" s="26" t="e">
        <f ca="1">H4&amp;LOWER(L4)&amp;D4</f>
        <v>#NAME?</v>
      </c>
      <c r="T4" s="26" t="str">
        <f>"Cắt "&amp;C4&amp;M4</f>
        <v>Cắt FCO + MCCB TBA Nam Hà 1</v>
      </c>
      <c r="U4" s="26" t="str">
        <f>"Tiếp địa tại "&amp;F4&amp;D4</f>
        <v>Tiếp địa tại  TBA Nam Hà 1</v>
      </c>
    </row>
    <row r="5" spans="1:21" ht="30">
      <c r="A5">
        <f>ROW()</f>
        <v>5</v>
      </c>
      <c r="B5" s="44">
        <v>44061</v>
      </c>
      <c r="C5" s="6" t="s">
        <v>149</v>
      </c>
      <c r="D5" t="s">
        <v>138</v>
      </c>
      <c r="E5" s="24" t="s">
        <v>182</v>
      </c>
      <c r="F5" s="6"/>
      <c r="G5" s="47" t="s">
        <v>214</v>
      </c>
      <c r="H5" s="24" t="s">
        <v>228</v>
      </c>
      <c r="I5" s="6" t="s">
        <v>231</v>
      </c>
      <c r="J5" s="6"/>
      <c r="K5" s="26">
        <f t="shared" si="0"/>
        <v>14</v>
      </c>
      <c r="L5" s="26" t="e">
        <f t="array" aca="1" ref="L5" ca="1">_xlfn.TEXTJOIN(CHAR(10),TRUE,E5:F5)</f>
        <v>#NAME?</v>
      </c>
      <c r="M5" s="26" t="str">
        <f t="shared" si="1"/>
        <v>TBA Nam Hà 3</v>
      </c>
      <c r="N5" s="26" t="e">
        <f t="shared" ca="1" si="2"/>
        <v>#NAME?</v>
      </c>
      <c r="O5" s="35">
        <v>44079</v>
      </c>
      <c r="P5" t="s">
        <v>136</v>
      </c>
      <c r="Q5">
        <f t="shared" si="3"/>
        <v>7</v>
      </c>
      <c r="R5" s="26" t="e">
        <f t="shared" ca="1" si="4"/>
        <v>#NAME?</v>
      </c>
      <c r="S5" s="26" t="e">
        <f t="shared" ca="1" si="5"/>
        <v>#NAME?</v>
      </c>
      <c r="T5" s="26" t="str">
        <f t="shared" si="6"/>
        <v>Cắt FCO + MCCB TBA Nam Hà 3</v>
      </c>
      <c r="U5" s="26" t="str">
        <f t="shared" si="7"/>
        <v>Tiếp địa tại TBA Nam Hà 3</v>
      </c>
    </row>
    <row r="6" spans="1:21" ht="30">
      <c r="A6">
        <f>ROW()</f>
        <v>6</v>
      </c>
      <c r="B6" s="44">
        <v>44061</v>
      </c>
      <c r="C6" s="6" t="s">
        <v>149</v>
      </c>
      <c r="D6" t="s">
        <v>139</v>
      </c>
      <c r="E6" s="24" t="s">
        <v>241</v>
      </c>
      <c r="F6" s="6"/>
      <c r="G6" s="47" t="s">
        <v>215</v>
      </c>
      <c r="H6" s="24" t="s">
        <v>229</v>
      </c>
      <c r="I6" s="6" t="s">
        <v>231</v>
      </c>
      <c r="J6" s="6"/>
      <c r="K6" s="26">
        <f t="shared" si="0"/>
        <v>14</v>
      </c>
      <c r="L6" s="26" t="e">
        <f t="array" aca="1" ref="L6" ca="1">_xlfn.TEXTJOIN(CHAR(10),TRUE,E6:F6)</f>
        <v>#NAME?</v>
      </c>
      <c r="M6" s="26" t="str">
        <f t="shared" si="1"/>
        <v>TBA Xuân Tây 10A</v>
      </c>
      <c r="N6" s="26" t="e">
        <f t="shared" ca="1" si="2"/>
        <v>#NAME?</v>
      </c>
      <c r="O6" s="35">
        <v>44081</v>
      </c>
      <c r="P6" t="s">
        <v>136</v>
      </c>
      <c r="Q6">
        <f t="shared" si="3"/>
        <v>2</v>
      </c>
      <c r="R6" s="26" t="e">
        <f t="shared" ca="1" si="4"/>
        <v>#NAME?</v>
      </c>
      <c r="S6" s="26" t="e">
        <f t="shared" ca="1" si="5"/>
        <v>#NAME?</v>
      </c>
      <c r="T6" s="26" t="str">
        <f t="shared" si="6"/>
        <v>Cắt FCO + MCCB TBA Xuân Tây 10A</v>
      </c>
      <c r="U6" s="26" t="str">
        <f t="shared" si="7"/>
        <v>Tiếp địa tại TBA Xuân Tây 10A</v>
      </c>
    </row>
    <row r="7" spans="1:21">
      <c r="A7">
        <f>ROW()</f>
        <v>7</v>
      </c>
      <c r="B7" s="44">
        <v>44061</v>
      </c>
      <c r="C7" s="6" t="s">
        <v>149</v>
      </c>
      <c r="D7" s="6" t="s">
        <v>150</v>
      </c>
      <c r="E7" s="24" t="s">
        <v>239</v>
      </c>
      <c r="F7" s="6" t="s">
        <v>240</v>
      </c>
      <c r="G7" s="47" t="s">
        <v>216</v>
      </c>
      <c r="H7" s="24" t="s">
        <v>230</v>
      </c>
      <c r="I7" s="6" t="s">
        <v>231</v>
      </c>
      <c r="J7" s="6"/>
      <c r="K7" s="26">
        <f t="shared" si="0"/>
        <v>14</v>
      </c>
      <c r="L7" s="26" t="e">
        <f t="array" aca="1" ref="L7" ca="1">_xlfn.TEXTJOIN(CHAR(10),TRUE,E7:F7)</f>
        <v>#NAME?</v>
      </c>
      <c r="M7" s="26" t="str">
        <f t="shared" si="1"/>
        <v>TBA Sông Ray 8A</v>
      </c>
      <c r="N7" s="26" t="e">
        <f t="shared" ca="1" si="2"/>
        <v>#NAME?</v>
      </c>
      <c r="O7" s="35">
        <v>44083</v>
      </c>
      <c r="P7" t="s">
        <v>136</v>
      </c>
      <c r="Q7">
        <f t="shared" si="3"/>
        <v>4</v>
      </c>
      <c r="R7" s="26" t="e">
        <f t="shared" ca="1" si="4"/>
        <v>#NAME?</v>
      </c>
      <c r="S7" s="26" t="e">
        <f t="shared" ca="1" si="5"/>
        <v>#NAME?</v>
      </c>
      <c r="T7" s="26" t="str">
        <f t="shared" si="6"/>
        <v>Cắt FCO + MCCB TBA Sông Ray 8A</v>
      </c>
      <c r="U7" s="26" t="str">
        <f t="shared" si="7"/>
        <v>Tiếp địa tại Tiếp địa hạ thế tại MCCB TBA Sông Ray 8ATBA Sông Ray 8A</v>
      </c>
    </row>
    <row r="8" spans="1:21" ht="60">
      <c r="A8">
        <f>ROW()</f>
        <v>8</v>
      </c>
      <c r="B8" s="44">
        <v>44061</v>
      </c>
      <c r="C8" s="6" t="s">
        <v>152</v>
      </c>
      <c r="D8" s="6" t="s">
        <v>151</v>
      </c>
      <c r="E8" s="24" t="s">
        <v>184</v>
      </c>
      <c r="F8" s="24" t="s">
        <v>183</v>
      </c>
      <c r="G8" s="47" t="s">
        <v>217</v>
      </c>
      <c r="H8" s="24" t="s">
        <v>153</v>
      </c>
      <c r="I8" s="6" t="s">
        <v>231</v>
      </c>
      <c r="J8" s="6"/>
      <c r="K8" s="26">
        <f t="shared" si="0"/>
        <v>14</v>
      </c>
      <c r="L8" s="26" t="e">
        <f t="array" aca="1" ref="L8" ca="1">_xlfn.TEXTJOIN(CHAR(10),TRUE,E8:F8)</f>
        <v>#NAME?</v>
      </c>
      <c r="M8" s="26" t="str">
        <f t="shared" si="1"/>
        <v>Nhánh rẽ Đồng Tâm 1</v>
      </c>
      <c r="N8" s="26" t="e">
        <f t="shared" ca="1" si="2"/>
        <v>#NAME?</v>
      </c>
      <c r="O8" s="35">
        <v>44086</v>
      </c>
      <c r="P8" t="s">
        <v>136</v>
      </c>
      <c r="Q8">
        <f t="shared" si="3"/>
        <v>7</v>
      </c>
      <c r="R8" s="26" t="e">
        <f t="shared" ca="1" si="4"/>
        <v>#NAME?</v>
      </c>
      <c r="S8" s="26" t="e">
        <f t="shared" ca="1" si="5"/>
        <v>#NAME?</v>
      </c>
      <c r="T8" s="26" t="str">
        <f t="shared" si="6"/>
        <v>Cắt LBS khí + 3 LTDNhánh rẽ Đồng Tâm 1</v>
      </c>
      <c r="U8" s="26" t="str">
        <f t="shared" si="7"/>
        <v>Tiếp địa tại Tiếp địa trụ trung thế 381 
Tiếp địa hạ thế TBA Sông Ray 7Nhánh rẽ Đồng Tâm 1</v>
      </c>
    </row>
    <row r="9" spans="1:21" ht="45">
      <c r="A9">
        <f>ROW()</f>
        <v>9</v>
      </c>
      <c r="B9" s="44">
        <v>44062</v>
      </c>
      <c r="C9" s="6" t="s">
        <v>155</v>
      </c>
      <c r="D9" s="6" t="s">
        <v>154</v>
      </c>
      <c r="E9" s="24" t="s">
        <v>186</v>
      </c>
      <c r="F9" s="6" t="s">
        <v>185</v>
      </c>
      <c r="G9" s="47" t="s">
        <v>257</v>
      </c>
      <c r="H9" s="24" t="s">
        <v>256</v>
      </c>
      <c r="I9" s="6" t="s">
        <v>231</v>
      </c>
      <c r="J9" s="6"/>
      <c r="K9" s="26">
        <f t="shared" si="0"/>
        <v>14</v>
      </c>
      <c r="L9" s="26" t="e">
        <f t="array" aca="1" ref="L9" ca="1">_xlfn.TEXTJOIN(CHAR(10),TRUE,E9:F9)</f>
        <v>#NAME?</v>
      </c>
      <c r="M9" s="26" t="str">
        <f t="shared" si="1"/>
        <v>Nhánh rẽ Lâm San 10, 11, 12</v>
      </c>
      <c r="N9" s="26" t="e">
        <f t="shared" ca="1" si="2"/>
        <v>#NAME?</v>
      </c>
      <c r="O9" s="35">
        <v>44086</v>
      </c>
      <c r="P9" t="s">
        <v>136</v>
      </c>
      <c r="Q9">
        <f t="shared" ref="Q9" si="8">WEEKDAY(O9)</f>
        <v>7</v>
      </c>
      <c r="R9" s="26" t="e">
        <f t="shared" ca="1" si="4"/>
        <v>#NAME?</v>
      </c>
      <c r="S9" s="26" t="e">
        <f t="shared" ca="1" si="5"/>
        <v>#NAME?</v>
      </c>
      <c r="T9" s="26" t="str">
        <f t="shared" si="6"/>
        <v>Cắt 3xFCO Nhánh rẽ Lâm San 10, 11, 12</v>
      </c>
      <c r="U9" s="26" t="str">
        <f t="shared" si="7"/>
        <v>Tiếp địa tại Tiếp địa trung hạ áp tại TBA Lâm San 11A, 11DNhánh rẽ Lâm San 10, 11, 12</v>
      </c>
    </row>
    <row r="10" spans="1:21" ht="30">
      <c r="A10">
        <f>ROW()</f>
        <v>10</v>
      </c>
      <c r="B10" s="44">
        <v>44062</v>
      </c>
      <c r="C10" s="6" t="s">
        <v>156</v>
      </c>
      <c r="D10" s="6" t="s">
        <v>157</v>
      </c>
      <c r="E10" s="24" t="s">
        <v>187</v>
      </c>
      <c r="F10" s="6" t="s">
        <v>188</v>
      </c>
      <c r="G10" s="47" t="s">
        <v>218</v>
      </c>
      <c r="H10" s="24" t="s">
        <v>158</v>
      </c>
      <c r="I10" s="6" t="s">
        <v>231</v>
      </c>
      <c r="J10" s="6"/>
      <c r="K10" s="26">
        <f t="shared" si="0"/>
        <v>14</v>
      </c>
      <c r="L10" s="26" t="e">
        <f t="array" aca="1" ref="L10" ca="1">_xlfn.TEXTJOIN(CHAR(10),TRUE,E10:F10)</f>
        <v>#NAME?</v>
      </c>
      <c r="M10" s="26" t="str">
        <f t="shared" si="1"/>
        <v>Nhánh rẽ Lâm San</v>
      </c>
      <c r="N10" s="26" t="e">
        <f t="shared" ca="1" si="2"/>
        <v>#NAME?</v>
      </c>
      <c r="O10" s="35">
        <v>44093</v>
      </c>
      <c r="P10" t="s">
        <v>136</v>
      </c>
      <c r="Q10">
        <f t="shared" ref="Q10:Q20" si="9">WEEKDAY(O10)</f>
        <v>7</v>
      </c>
      <c r="R10" s="26" t="e">
        <f t="shared" ca="1" si="4"/>
        <v>#NAME?</v>
      </c>
      <c r="S10" s="26" t="e">
        <f t="shared" ca="1" si="5"/>
        <v>#NAME?</v>
      </c>
      <c r="T10" s="26" t="str">
        <f t="shared" si="6"/>
        <v>Cắt Recloser + 3 LTD Nhánh rẽ Lâm San</v>
      </c>
      <c r="U10" s="26" t="str">
        <f t="shared" si="7"/>
        <v>Tiếp địa tại Tiếp địa trụ trung thế 075 Nhánh rẽ Lâm San</v>
      </c>
    </row>
    <row r="11" spans="1:21" ht="30">
      <c r="A11">
        <f>ROW()</f>
        <v>11</v>
      </c>
      <c r="B11" s="44">
        <v>44062</v>
      </c>
      <c r="C11" s="6" t="s">
        <v>155</v>
      </c>
      <c r="D11" s="6" t="s">
        <v>159</v>
      </c>
      <c r="E11" s="24" t="s">
        <v>189</v>
      </c>
      <c r="F11" s="6" t="s">
        <v>190</v>
      </c>
      <c r="G11" s="47" t="s">
        <v>219</v>
      </c>
      <c r="H11" s="24" t="s">
        <v>161</v>
      </c>
      <c r="I11" s="6" t="s">
        <v>231</v>
      </c>
      <c r="J11" s="6"/>
      <c r="K11" s="26">
        <f t="shared" si="0"/>
        <v>14</v>
      </c>
      <c r="L11" s="26" t="e">
        <f t="array" aca="1" ref="L11" ca="1">_xlfn.TEXTJOIN(CHAR(10),TRUE,E11:F11)</f>
        <v>#NAME?</v>
      </c>
      <c r="M11" s="26" t="str">
        <f t="shared" si="1"/>
        <v>Nhánh rẽ Cánh đồng Xuân Tây 1</v>
      </c>
      <c r="N11" s="26" t="e">
        <f t="shared" ca="1" si="2"/>
        <v>#NAME?</v>
      </c>
      <c r="O11" s="35">
        <v>44090</v>
      </c>
      <c r="P11" t="s">
        <v>136</v>
      </c>
      <c r="Q11">
        <f t="shared" si="9"/>
        <v>4</v>
      </c>
      <c r="R11" s="26" t="e">
        <f t="shared" ca="1" si="4"/>
        <v>#NAME?</v>
      </c>
      <c r="S11" s="26" t="e">
        <f t="shared" ca="1" si="5"/>
        <v>#NAME?</v>
      </c>
      <c r="T11" s="26" t="str">
        <f t="shared" si="6"/>
        <v>Cắt 3xFCO Nhánh rẽ Cánh đồng Xuân Tây 1</v>
      </c>
      <c r="U11" s="26" t="str">
        <f t="shared" si="7"/>
        <v>Tiếp địa tại Tiếp địa trung hạ áp tại TBA Cánh đồng Xuân Tây 1Nhánh rẽ Cánh đồng Xuân Tây 1</v>
      </c>
    </row>
    <row r="12" spans="1:21" ht="60">
      <c r="A12">
        <f>ROW()</f>
        <v>12</v>
      </c>
      <c r="B12" s="44">
        <v>44062</v>
      </c>
      <c r="C12" s="6" t="s">
        <v>156</v>
      </c>
      <c r="D12" s="6" t="s">
        <v>160</v>
      </c>
      <c r="E12" s="24" t="s">
        <v>191</v>
      </c>
      <c r="F12" s="24" t="s">
        <v>192</v>
      </c>
      <c r="G12" s="47" t="s">
        <v>220</v>
      </c>
      <c r="H12" s="24" t="s">
        <v>162</v>
      </c>
      <c r="I12" s="6" t="s">
        <v>231</v>
      </c>
      <c r="J12" s="6"/>
      <c r="K12" s="26">
        <f t="shared" si="0"/>
        <v>14</v>
      </c>
      <c r="L12" s="26" t="e">
        <f t="array" aca="1" ref="L12" ca="1">_xlfn.TEXTJOIN(CHAR(10),TRUE,E12:F12)</f>
        <v>#NAME?</v>
      </c>
      <c r="M12" s="26" t="str">
        <f t="shared" si="1"/>
        <v>Nhánh rẽ Láng Me</v>
      </c>
      <c r="N12" s="26" t="e">
        <f t="shared" ca="1" si="2"/>
        <v>#NAME?</v>
      </c>
      <c r="O12" s="35">
        <v>44089</v>
      </c>
      <c r="P12" t="s">
        <v>136</v>
      </c>
      <c r="Q12">
        <f t="shared" si="9"/>
        <v>3</v>
      </c>
      <c r="R12" s="26" t="e">
        <f t="shared" ca="1" si="4"/>
        <v>#NAME?</v>
      </c>
      <c r="S12" s="26" t="e">
        <f t="shared" ca="1" si="5"/>
        <v>#NAME?</v>
      </c>
      <c r="T12" s="26" t="str">
        <f t="shared" si="6"/>
        <v>Cắt Recloser + 3 LTD Nhánh rẽ Láng Me</v>
      </c>
      <c r="U12" s="26" t="str">
        <f t="shared" si="7"/>
        <v>Tiếp địa tại Tiếp địa trụ trung thế 094
 Tiếp địa hạ thế TBA Láng Me 3Nhánh rẽ Láng Me</v>
      </c>
    </row>
    <row r="13" spans="1:21" ht="30">
      <c r="A13">
        <f>ROW()</f>
        <v>13</v>
      </c>
      <c r="B13" s="44">
        <v>44062</v>
      </c>
      <c r="C13" s="6" t="s">
        <v>164</v>
      </c>
      <c r="D13" s="6" t="s">
        <v>163</v>
      </c>
      <c r="E13" s="24" t="s">
        <v>193</v>
      </c>
      <c r="F13" s="6" t="s">
        <v>195</v>
      </c>
      <c r="G13" s="47" t="s">
        <v>221</v>
      </c>
      <c r="H13" s="24" t="s">
        <v>165</v>
      </c>
      <c r="I13" s="6" t="s">
        <v>231</v>
      </c>
      <c r="J13" s="6"/>
      <c r="K13" s="26">
        <f t="shared" si="0"/>
        <v>14</v>
      </c>
      <c r="L13" s="26" t="e">
        <f t="array" aca="1" ref="L13" ca="1">_xlfn.TEXTJOIN(CHAR(10),TRUE,E13:F13)</f>
        <v>#NAME?</v>
      </c>
      <c r="M13" s="26" t="str">
        <f t="shared" si="1"/>
        <v>Nhánh rẽ Thoại Hương 3, 4</v>
      </c>
      <c r="N13" s="26" t="e">
        <f t="shared" ca="1" si="2"/>
        <v>#NAME?</v>
      </c>
      <c r="O13" s="35">
        <v>44088</v>
      </c>
      <c r="P13" t="s">
        <v>136</v>
      </c>
      <c r="Q13">
        <f t="shared" si="9"/>
        <v>2</v>
      </c>
      <c r="R13" s="26" t="e">
        <f t="shared" ca="1" si="4"/>
        <v>#NAME?</v>
      </c>
      <c r="S13" s="26" t="e">
        <f t="shared" ca="1" si="5"/>
        <v>#NAME?</v>
      </c>
      <c r="T13" s="26" t="str">
        <f t="shared" si="6"/>
        <v>Cắt FCO Nhánh rẽ Thoại Hương 3, 4</v>
      </c>
      <c r="U13" s="26" t="str">
        <f t="shared" si="7"/>
        <v>Tiếp địa tại Tiếp địa trung hạ áp tại TBA Thoại Hương 3, 4Nhánh rẽ Thoại Hương 3, 4</v>
      </c>
    </row>
    <row r="14" spans="1:21" ht="30">
      <c r="A14">
        <f>ROW()</f>
        <v>14</v>
      </c>
      <c r="B14" s="44">
        <v>44062</v>
      </c>
      <c r="C14" s="6" t="s">
        <v>164</v>
      </c>
      <c r="D14" s="6" t="s">
        <v>166</v>
      </c>
      <c r="E14" t="s">
        <v>194</v>
      </c>
      <c r="F14" s="6" t="s">
        <v>196</v>
      </c>
      <c r="G14" s="47" t="s">
        <v>222</v>
      </c>
      <c r="H14" s="24" t="s">
        <v>167</v>
      </c>
      <c r="I14" s="6" t="s">
        <v>231</v>
      </c>
      <c r="J14" s="6"/>
      <c r="K14" s="26">
        <f t="shared" si="0"/>
        <v>14</v>
      </c>
      <c r="L14" s="26" t="e">
        <f t="array" aca="1" ref="L14" ca="1">_xlfn.TEXTJOIN(CHAR(10),TRUE,E14:F14)</f>
        <v>#NAME?</v>
      </c>
      <c r="M14" s="26" t="str">
        <f t="shared" si="1"/>
        <v>Nhánh rẽ Xuân Tây 19</v>
      </c>
      <c r="N14" s="26" t="e">
        <f t="shared" ca="1" si="2"/>
        <v>#NAME?</v>
      </c>
      <c r="O14" s="35">
        <v>44086</v>
      </c>
      <c r="P14" t="s">
        <v>136</v>
      </c>
      <c r="Q14">
        <f t="shared" si="9"/>
        <v>7</v>
      </c>
      <c r="R14" s="26" t="e">
        <f t="shared" ca="1" si="4"/>
        <v>#NAME?</v>
      </c>
      <c r="S14" s="26" t="e">
        <f t="shared" ca="1" si="5"/>
        <v>#NAME?</v>
      </c>
      <c r="T14" s="26" t="str">
        <f t="shared" si="6"/>
        <v>Cắt FCO Nhánh rẽ Xuân Tây 19</v>
      </c>
      <c r="U14" s="26" t="str">
        <f t="shared" si="7"/>
        <v>Tiếp địa tại Tiếp địa trung hạ áp tại TBA Xuân Tây 19Nhánh rẽ Xuân Tây 19</v>
      </c>
    </row>
    <row r="15" spans="1:21" ht="60">
      <c r="A15">
        <f>ROW()</f>
        <v>15</v>
      </c>
      <c r="B15" s="44">
        <v>44062</v>
      </c>
      <c r="C15" s="6" t="s">
        <v>155</v>
      </c>
      <c r="D15" s="6" t="s">
        <v>168</v>
      </c>
      <c r="E15" s="45" t="s">
        <v>197</v>
      </c>
      <c r="F15" s="24" t="s">
        <v>198</v>
      </c>
      <c r="G15" s="47" t="s">
        <v>223</v>
      </c>
      <c r="H15" s="24" t="s">
        <v>258</v>
      </c>
      <c r="I15" s="6" t="s">
        <v>259</v>
      </c>
      <c r="J15" s="6"/>
      <c r="K15" s="26">
        <f t="shared" si="0"/>
        <v>14</v>
      </c>
      <c r="L15" s="26" t="e">
        <f t="array" aca="1" ref="L15" ca="1">_xlfn.TEXTJOIN(CHAR(10),TRUE,E15:F15)</f>
        <v>#NAME?</v>
      </c>
      <c r="M15" s="26" t="str">
        <f t="shared" si="1"/>
        <v>Nhánh rẽ Láng Me 5</v>
      </c>
      <c r="N15" s="26" t="e">
        <f t="shared" ca="1" si="2"/>
        <v>#NAME?</v>
      </c>
      <c r="O15" s="35">
        <v>44089</v>
      </c>
      <c r="P15" t="s">
        <v>136</v>
      </c>
      <c r="Q15">
        <f t="shared" si="9"/>
        <v>3</v>
      </c>
      <c r="R15" s="26" t="e">
        <f t="shared" ca="1" si="4"/>
        <v>#NAME?</v>
      </c>
      <c r="S15" s="26" t="e">
        <f t="shared" ca="1" si="5"/>
        <v>#NAME?</v>
      </c>
      <c r="T15" s="26" t="str">
        <f t="shared" si="6"/>
        <v>Cắt 3xFCO Nhánh rẽ Láng Me 5</v>
      </c>
      <c r="U15" s="26" t="str">
        <f t="shared" si="7"/>
        <v>Tiếp địa tại Tiếp địa trụ trung thế 131
 Tiếp địa hạ thế TBA Láng Me 5, 5A, 5BNhánh rẽ Láng Me 5</v>
      </c>
    </row>
    <row r="16" spans="1:21" ht="30">
      <c r="A16">
        <f>ROW()</f>
        <v>16</v>
      </c>
      <c r="B16" s="44">
        <v>44062</v>
      </c>
      <c r="C16" s="6" t="s">
        <v>156</v>
      </c>
      <c r="D16" s="6" t="s">
        <v>169</v>
      </c>
      <c r="E16" s="45" t="s">
        <v>199</v>
      </c>
      <c r="F16" s="6" t="s">
        <v>200</v>
      </c>
      <c r="G16" s="47" t="s">
        <v>224</v>
      </c>
      <c r="H16" s="24" t="s">
        <v>170</v>
      </c>
      <c r="I16" s="6" t="s">
        <v>231</v>
      </c>
      <c r="J16" s="6"/>
      <c r="K16" s="26">
        <f t="shared" si="0"/>
        <v>14</v>
      </c>
      <c r="L16" s="26" t="e">
        <f t="array" aca="1" ref="L16" ca="1">_xlfn.TEXTJOIN(CHAR(10),TRUE,E16:F16)</f>
        <v>#NAME?</v>
      </c>
      <c r="M16" s="26" t="str">
        <f t="shared" si="1"/>
        <v>Nhánh rẽ Sông Nhạn</v>
      </c>
      <c r="N16" s="26" t="e">
        <f t="shared" ca="1" si="2"/>
        <v>#NAME?</v>
      </c>
      <c r="O16" s="35">
        <v>44095</v>
      </c>
      <c r="P16" t="s">
        <v>136</v>
      </c>
      <c r="Q16">
        <f t="shared" si="9"/>
        <v>2</v>
      </c>
      <c r="R16" s="26" t="e">
        <f t="shared" ca="1" si="4"/>
        <v>#NAME?</v>
      </c>
      <c r="S16" s="26" t="e">
        <f t="shared" ca="1" si="5"/>
        <v>#NAME?</v>
      </c>
      <c r="T16" s="26" t="str">
        <f t="shared" si="6"/>
        <v>Cắt Recloser + 3 LTD Nhánh rẽ Sông Nhạn</v>
      </c>
      <c r="U16" s="26" t="str">
        <f t="shared" si="7"/>
        <v>Tiếp địa tại Tiếp địa trụ trung thế 023A Nhánh rẽ Sông Nhạn</v>
      </c>
    </row>
    <row r="17" spans="1:21" ht="45">
      <c r="A17">
        <f>ROW()</f>
        <v>17</v>
      </c>
      <c r="B17" s="44">
        <v>44062</v>
      </c>
      <c r="C17" s="6" t="s">
        <v>156</v>
      </c>
      <c r="D17" s="6" t="s">
        <v>171</v>
      </c>
      <c r="E17" s="24" t="s">
        <v>201</v>
      </c>
      <c r="F17" s="6" t="s">
        <v>202</v>
      </c>
      <c r="G17" s="47" t="s">
        <v>203</v>
      </c>
      <c r="H17" s="24" t="s">
        <v>172</v>
      </c>
      <c r="I17" s="6" t="s">
        <v>231</v>
      </c>
      <c r="J17" s="6"/>
      <c r="K17" s="26">
        <f t="shared" si="0"/>
        <v>14</v>
      </c>
      <c r="L17" s="26" t="e">
        <f t="array" aca="1" ref="L17" ca="1">_xlfn.TEXTJOIN(CHAR(10),TRUE,E17:F17)</f>
        <v>#NAME?</v>
      </c>
      <c r="M17" s="26" t="str">
        <f t="shared" si="1"/>
        <v>Nhánh rẽ Nam Hà</v>
      </c>
      <c r="N17" s="26" t="e">
        <f t="shared" ca="1" si="2"/>
        <v>#NAME?</v>
      </c>
      <c r="O17" s="35">
        <v>44096</v>
      </c>
      <c r="P17" t="s">
        <v>136</v>
      </c>
      <c r="Q17">
        <f t="shared" si="9"/>
        <v>3</v>
      </c>
      <c r="R17" s="26" t="e">
        <f t="shared" ca="1" si="4"/>
        <v>#NAME?</v>
      </c>
      <c r="S17" s="26" t="e">
        <f t="shared" ca="1" si="5"/>
        <v>#NAME?</v>
      </c>
      <c r="T17" s="26" t="str">
        <f t="shared" si="6"/>
        <v>Cắt Recloser + 3 LTD Nhánh rẽ Nam Hà</v>
      </c>
      <c r="U17" s="26" t="str">
        <f t="shared" si="7"/>
        <v>Tiếp địa tại Tiếp địa trụ trung thế 351Nhánh rẽ Nam Hà</v>
      </c>
    </row>
    <row r="18" spans="1:21" ht="30">
      <c r="A18">
        <f>ROW()</f>
        <v>18</v>
      </c>
      <c r="B18" s="44">
        <v>44061</v>
      </c>
      <c r="C18" s="6" t="s">
        <v>156</v>
      </c>
      <c r="D18" s="6" t="s">
        <v>173</v>
      </c>
      <c r="E18" s="24" t="s">
        <v>208</v>
      </c>
      <c r="F18" s="6" t="s">
        <v>209</v>
      </c>
      <c r="G18" s="47" t="s">
        <v>207</v>
      </c>
      <c r="H18" s="24" t="s">
        <v>174</v>
      </c>
      <c r="I18" s="6" t="s">
        <v>231</v>
      </c>
      <c r="J18" s="6"/>
      <c r="K18" s="26">
        <f t="shared" si="0"/>
        <v>14</v>
      </c>
      <c r="L18" s="26" t="e">
        <f t="array" aca="1" ref="L18" ca="1">_xlfn.TEXTJOIN(CHAR(10),TRUE,E18:F18)</f>
        <v>#NAME?</v>
      </c>
      <c r="M18" s="26" t="str">
        <f t="shared" si="1"/>
        <v>Nhánh rẽ Tân Bảo</v>
      </c>
      <c r="N18" s="26" t="e">
        <f t="shared" ca="1" si="2"/>
        <v>#NAME?</v>
      </c>
      <c r="O18" s="35">
        <v>44097</v>
      </c>
      <c r="P18" t="s">
        <v>136</v>
      </c>
      <c r="Q18">
        <f t="shared" si="9"/>
        <v>4</v>
      </c>
      <c r="R18" s="26" t="e">
        <f t="shared" ca="1" si="4"/>
        <v>#NAME?</v>
      </c>
      <c r="S18" s="26" t="e">
        <f t="shared" ca="1" si="5"/>
        <v>#NAME?</v>
      </c>
      <c r="T18" s="26" t="str">
        <f t="shared" si="6"/>
        <v>Cắt Recloser + 3 LTD Nhánh rẽ Tân Bảo</v>
      </c>
      <c r="U18" s="26" t="str">
        <f t="shared" si="7"/>
        <v>Tiếp địa tại Tiếp địa trụ trung thế 147Nhánh rẽ Tân Bảo</v>
      </c>
    </row>
    <row r="19" spans="1:21" ht="60">
      <c r="A19">
        <f>ROW()</f>
        <v>19</v>
      </c>
      <c r="B19" s="44">
        <v>44062</v>
      </c>
      <c r="C19" s="6" t="s">
        <v>156</v>
      </c>
      <c r="D19" s="6" t="s">
        <v>171</v>
      </c>
      <c r="E19" s="24" t="s">
        <v>201</v>
      </c>
      <c r="F19" s="6" t="s">
        <v>202</v>
      </c>
      <c r="G19" s="47" t="s">
        <v>210</v>
      </c>
      <c r="H19" s="45" t="s">
        <v>260</v>
      </c>
      <c r="I19" s="6" t="s">
        <v>231</v>
      </c>
      <c r="J19" s="6"/>
      <c r="K19" s="26">
        <f t="shared" si="0"/>
        <v>14</v>
      </c>
      <c r="L19" s="26" t="e">
        <f t="array" aca="1" ref="L19" ca="1">_xlfn.TEXTJOIN(CHAR(10),TRUE,E19:F19)</f>
        <v>#NAME?</v>
      </c>
      <c r="M19" s="26" t="str">
        <f t="shared" si="1"/>
        <v>Nhánh rẽ Nam Hà</v>
      </c>
      <c r="N19" s="26" t="e">
        <f t="shared" ca="1" si="2"/>
        <v>#NAME?</v>
      </c>
      <c r="O19" s="35">
        <v>44096</v>
      </c>
      <c r="P19" t="s">
        <v>136</v>
      </c>
      <c r="Q19">
        <f t="shared" si="9"/>
        <v>3</v>
      </c>
      <c r="R19" s="26" t="e">
        <f t="shared" ca="1" si="4"/>
        <v>#NAME?</v>
      </c>
      <c r="S19" s="26" t="e">
        <f t="shared" ca="1" si="5"/>
        <v>#NAME?</v>
      </c>
      <c r="T19" s="26" t="str">
        <f t="shared" si="6"/>
        <v>Cắt Recloser + 3 LTD Nhánh rẽ Nam Hà</v>
      </c>
      <c r="U19" s="26" t="str">
        <f t="shared" si="7"/>
        <v>Tiếp địa tại Tiếp địa trụ trung thế 351Nhánh rẽ Nam Hà</v>
      </c>
    </row>
    <row r="20" spans="1:21" ht="30">
      <c r="A20">
        <f>ROW()</f>
        <v>20</v>
      </c>
      <c r="B20" s="44">
        <v>44062</v>
      </c>
      <c r="C20" s="6" t="s">
        <v>156</v>
      </c>
      <c r="D20" s="6" t="s">
        <v>173</v>
      </c>
      <c r="E20" s="24" t="s">
        <v>208</v>
      </c>
      <c r="F20" s="6" t="s">
        <v>209</v>
      </c>
      <c r="G20" s="47" t="s">
        <v>211</v>
      </c>
      <c r="H20" s="24" t="s">
        <v>175</v>
      </c>
      <c r="I20" s="6" t="s">
        <v>231</v>
      </c>
      <c r="J20" s="6"/>
      <c r="K20" s="26">
        <f t="shared" si="0"/>
        <v>14</v>
      </c>
      <c r="L20" s="26" t="e">
        <f t="array" aca="1" ref="L20" ca="1">_xlfn.TEXTJOIN(CHAR(10),TRUE,E20:F20)</f>
        <v>#NAME?</v>
      </c>
      <c r="M20" s="26" t="str">
        <f t="shared" si="1"/>
        <v>Nhánh rẽ Tân Bảo</v>
      </c>
      <c r="N20" s="26" t="e">
        <f t="shared" ca="1" si="2"/>
        <v>#NAME?</v>
      </c>
      <c r="O20" s="35">
        <v>44097</v>
      </c>
      <c r="P20" t="s">
        <v>136</v>
      </c>
      <c r="Q20">
        <f t="shared" si="9"/>
        <v>4</v>
      </c>
      <c r="R20" s="26" t="e">
        <f t="shared" ca="1" si="4"/>
        <v>#NAME?</v>
      </c>
      <c r="S20" s="26" t="e">
        <f t="shared" ca="1" si="5"/>
        <v>#NAME?</v>
      </c>
      <c r="T20" s="26" t="str">
        <f t="shared" si="6"/>
        <v>Cắt Recloser + 3 LTD Nhánh rẽ Tân Bảo</v>
      </c>
      <c r="U20" s="26" t="str">
        <f t="shared" si="7"/>
        <v>Tiếp địa tại Tiếp địa trụ trung thế 147Nhánh rẽ Tân Bảo</v>
      </c>
    </row>
    <row r="21" spans="1:21">
      <c r="A21">
        <f>ROW()</f>
        <v>21</v>
      </c>
      <c r="B21" s="44">
        <v>44082</v>
      </c>
      <c r="C21" s="6" t="s">
        <v>164</v>
      </c>
      <c r="D21" s="6" t="s">
        <v>234</v>
      </c>
      <c r="E21" s="24" t="s">
        <v>236</v>
      </c>
      <c r="F21" s="6" t="s">
        <v>235</v>
      </c>
      <c r="G21" s="47" t="s">
        <v>237</v>
      </c>
      <c r="H21" s="24" t="s">
        <v>255</v>
      </c>
      <c r="I21" s="6" t="s">
        <v>231</v>
      </c>
      <c r="J21" s="6"/>
      <c r="K21" s="26">
        <f t="shared" si="0"/>
        <v>14</v>
      </c>
      <c r="L21" s="26" t="e">
        <f t="array" aca="1" ref="L21" ca="1">_xlfn.TEXTJOIN(CHAR(10),TRUE,E21:F21)</f>
        <v>#NAME?</v>
      </c>
      <c r="M21" s="26" t="str">
        <f t="shared" si="1"/>
        <v>TBA Sông Ray 7</v>
      </c>
      <c r="N21" s="26" t="e">
        <f t="shared" ca="1" si="2"/>
        <v>#NAME?</v>
      </c>
      <c r="O21" s="35">
        <v>44098</v>
      </c>
      <c r="P21" t="s">
        <v>136</v>
      </c>
      <c r="Q21">
        <f>WEEKDAY(O21)</f>
        <v>5</v>
      </c>
      <c r="R21" s="26" t="e">
        <f t="shared" ca="1" si="4"/>
        <v>#NAME?</v>
      </c>
      <c r="S21" s="26" t="e">
        <f t="shared" ca="1" si="5"/>
        <v>#NAME?</v>
      </c>
      <c r="T21" s="26" t="str">
        <f t="shared" si="6"/>
        <v>Cắt FCO TBA Sông Ray 7</v>
      </c>
      <c r="U21" s="26" t="str">
        <f t="shared" si="7"/>
        <v>Tiếp địa tại Tiếp địa hạ thế tại MCCB TBA Sông Ray 7TBA Sông Ray 7</v>
      </c>
    </row>
    <row r="22" spans="1:21" ht="30">
      <c r="A22">
        <f>ROW()</f>
        <v>22</v>
      </c>
      <c r="B22" s="44">
        <v>44082</v>
      </c>
      <c r="C22" s="6" t="s">
        <v>164</v>
      </c>
      <c r="D22" s="6" t="s">
        <v>242</v>
      </c>
      <c r="E22" s="24" t="s">
        <v>243</v>
      </c>
      <c r="F22" s="6" t="s">
        <v>244</v>
      </c>
      <c r="G22" s="47" t="s">
        <v>245</v>
      </c>
      <c r="H22" s="24" t="s">
        <v>246</v>
      </c>
      <c r="I22" s="6"/>
      <c r="J22" s="6"/>
      <c r="K22" s="26">
        <f t="shared" ref="K22" si="10">J22+14</f>
        <v>14</v>
      </c>
      <c r="L22" s="26" t="e">
        <f t="array" aca="1" ref="L22" ca="1">_xlfn.TEXTJOIN(CHAR(10),TRUE,E22:F22)</f>
        <v>#NAME?</v>
      </c>
      <c r="M22" s="26" t="str">
        <f t="shared" ref="M22" si="11">D22</f>
        <v>Nhánh rẽ Thừa Đức 11</v>
      </c>
      <c r="N22" s="26" t="e">
        <f t="shared" ref="N22" ca="1" si="12">L22&amp;D22</f>
        <v>#NAME?</v>
      </c>
      <c r="O22" s="35">
        <v>44098</v>
      </c>
      <c r="P22" t="s">
        <v>136</v>
      </c>
      <c r="Q22">
        <f>WEEKDAY(O22)</f>
        <v>5</v>
      </c>
      <c r="R22" s="26" t="e">
        <f t="shared" ref="R22" ca="1" si="13">L22&amp;D22</f>
        <v>#NAME?</v>
      </c>
      <c r="S22" s="26" t="e">
        <f t="shared" ref="S22" ca="1" si="14">H22&amp;LOWER(L22)&amp;D22</f>
        <v>#NAME?</v>
      </c>
      <c r="T22" s="26" t="str">
        <f t="shared" ref="T22" si="15">"Cắt "&amp;C22&amp;M22</f>
        <v>Cắt FCO Nhánh rẽ Thừa Đức 11</v>
      </c>
      <c r="U22" s="26" t="str">
        <f t="shared" ref="U22" si="16">"Tiếp địa tại "&amp;F22&amp;D22</f>
        <v>Tiếp địa tại Tiếp địa trụ trạm Thừa Đức 11Nhánh rẽ Thừa Đức 11</v>
      </c>
    </row>
    <row r="23" spans="1:21" ht="30">
      <c r="A23">
        <f>ROW()</f>
        <v>23</v>
      </c>
      <c r="B23" s="44">
        <v>44062</v>
      </c>
      <c r="C23" s="6" t="s">
        <v>164</v>
      </c>
      <c r="D23" s="6" t="s">
        <v>248</v>
      </c>
      <c r="E23" t="s">
        <v>247</v>
      </c>
      <c r="F23" s="6" t="s">
        <v>249</v>
      </c>
      <c r="G23" s="47" t="s">
        <v>252</v>
      </c>
      <c r="H23" s="24" t="s">
        <v>250</v>
      </c>
      <c r="L23" s="26" t="e">
        <f t="array" aca="1" ref="L23" ca="1">_xlfn.TEXTJOIN(CHAR(10),TRUE,E23:F23)</f>
        <v>#NAME?</v>
      </c>
    </row>
    <row r="24" spans="1:21">
      <c r="A24">
        <f>ROW()</f>
        <v>24</v>
      </c>
      <c r="B24" s="44">
        <v>44091</v>
      </c>
      <c r="C24" s="6" t="s">
        <v>253</v>
      </c>
      <c r="D24" s="6" t="s">
        <v>234</v>
      </c>
      <c r="E24" s="6" t="s">
        <v>253</v>
      </c>
      <c r="F24" s="6"/>
      <c r="G24" s="47" t="s">
        <v>254</v>
      </c>
      <c r="H24" s="24" t="s">
        <v>238</v>
      </c>
      <c r="I24" s="6" t="s">
        <v>231</v>
      </c>
      <c r="J24" s="6"/>
      <c r="K24" s="26">
        <f t="shared" ref="K24" si="17">J24+14</f>
        <v>14</v>
      </c>
      <c r="L24" s="26" t="str">
        <f>E24</f>
        <v>Cắt 02 MCCB phân đoạn tại trụ HTĐL 01</v>
      </c>
      <c r="M24" s="26" t="str">
        <f t="shared" ref="M24" si="18">D24</f>
        <v>TBA Sông Ray 7</v>
      </c>
      <c r="N24" s="26" t="str">
        <f t="shared" ref="N24" si="19">L24&amp;D24</f>
        <v>Cắt 02 MCCB phân đoạn tại trụ HTĐL 01TBA Sông Ray 7</v>
      </c>
      <c r="O24" s="35">
        <f>B24+14</f>
        <v>44105</v>
      </c>
      <c r="P24" t="s">
        <v>136</v>
      </c>
      <c r="Q24">
        <f>WEEKDAY(O24)</f>
        <v>5</v>
      </c>
      <c r="R24" s="26" t="str">
        <f t="shared" ref="R24" si="20">L24&amp;D24</f>
        <v>Cắt 02 MCCB phân đoạn tại trụ HTĐL 01TBA Sông Ray 7</v>
      </c>
      <c r="S24" s="26" t="str">
        <f t="shared" ref="S24" si="21">H24&amp;LOWER(L24)&amp;D24</f>
        <v>Nâng cấp đường dây hạ thế sau TBA Sông Ray 7cắt 02 mccb phân đoạn tại trụ htđl 01TBA Sông Ray 7</v>
      </c>
      <c r="T24" s="26" t="str">
        <f t="shared" ref="T24" si="22">"Cắt "&amp;C24&amp;M24</f>
        <v>Cắt Cắt 02 MCCB phân đoạn tại trụ HTĐL 01TBA Sông Ray 7</v>
      </c>
      <c r="U24" s="26" t="str">
        <f t="shared" ref="U24" si="23">"Tiếp địa tại "&amp;F24&amp;D24</f>
        <v>Tiếp địa tại TBA Sông Ray 7</v>
      </c>
    </row>
    <row r="25" spans="1:21">
      <c r="A25">
        <f>ROW()</f>
        <v>25</v>
      </c>
      <c r="B25" s="44"/>
    </row>
    <row r="26" spans="1:21">
      <c r="A26">
        <f>ROW()</f>
        <v>26</v>
      </c>
      <c r="B26" s="44"/>
    </row>
    <row r="27" spans="1:21">
      <c r="A27">
        <f>ROW()</f>
        <v>27</v>
      </c>
      <c r="B27" s="44"/>
    </row>
    <row r="28" spans="1:21">
      <c r="A28">
        <f>ROW()</f>
        <v>28</v>
      </c>
      <c r="B28" s="44"/>
    </row>
    <row r="29" spans="1:21">
      <c r="A29">
        <f>ROW()</f>
        <v>29</v>
      </c>
      <c r="B29" s="44"/>
    </row>
    <row r="30" spans="1:21">
      <c r="A30">
        <f>ROW()</f>
        <v>30</v>
      </c>
      <c r="B30" s="44"/>
    </row>
    <row r="31" spans="1:21">
      <c r="A31">
        <f>ROW()</f>
        <v>31</v>
      </c>
      <c r="B31" s="44"/>
    </row>
    <row r="32" spans="1:21">
      <c r="A32">
        <f>ROW()</f>
        <v>32</v>
      </c>
      <c r="B32" s="44"/>
    </row>
    <row r="33" spans="1:2">
      <c r="A33">
        <f>ROW()</f>
        <v>33</v>
      </c>
      <c r="B33" s="44"/>
    </row>
    <row r="34" spans="1:2">
      <c r="A34">
        <f>ROW()</f>
        <v>34</v>
      </c>
      <c r="B34" s="44"/>
    </row>
    <row r="35" spans="1:2">
      <c r="A35">
        <f>ROW()</f>
        <v>35</v>
      </c>
      <c r="B35" s="44"/>
    </row>
    <row r="36" spans="1:2">
      <c r="A36">
        <f>ROW()</f>
        <v>36</v>
      </c>
      <c r="B36" s="44"/>
    </row>
    <row r="37" spans="1:2">
      <c r="A37">
        <f>ROW()</f>
        <v>37</v>
      </c>
      <c r="B37" s="44"/>
    </row>
    <row r="38" spans="1:2">
      <c r="A38">
        <f>ROW()</f>
        <v>38</v>
      </c>
      <c r="B38" s="44"/>
    </row>
    <row r="39" spans="1:2">
      <c r="A39">
        <f>ROW()</f>
        <v>39</v>
      </c>
      <c r="B39" s="44"/>
    </row>
    <row r="40" spans="1:2">
      <c r="A40">
        <f>ROW()</f>
        <v>40</v>
      </c>
      <c r="B40" s="44"/>
    </row>
    <row r="41" spans="1:2">
      <c r="A41">
        <f>ROW()</f>
        <v>41</v>
      </c>
      <c r="B41" s="44"/>
    </row>
    <row r="42" spans="1:2">
      <c r="A42">
        <f>ROW()</f>
        <v>42</v>
      </c>
      <c r="B42" s="44"/>
    </row>
    <row r="43" spans="1:2">
      <c r="A43">
        <f>ROW()</f>
        <v>43</v>
      </c>
      <c r="B43" s="44"/>
    </row>
    <row r="44" spans="1:2">
      <c r="A44">
        <f>ROW()</f>
        <v>44</v>
      </c>
      <c r="B44" s="44"/>
    </row>
    <row r="45" spans="1:2">
      <c r="A45">
        <f>ROW()</f>
        <v>45</v>
      </c>
      <c r="B45" s="44"/>
    </row>
    <row r="46" spans="1:2">
      <c r="A46">
        <f>ROW()</f>
        <v>46</v>
      </c>
      <c r="B46" s="44"/>
    </row>
    <row r="47" spans="1:2">
      <c r="A47">
        <f>ROW()</f>
        <v>47</v>
      </c>
      <c r="B47" s="44"/>
    </row>
    <row r="48" spans="1:2">
      <c r="A48">
        <f>ROW()</f>
        <v>48</v>
      </c>
      <c r="B48" s="44"/>
    </row>
    <row r="49" spans="1:2">
      <c r="A49">
        <f>ROW()</f>
        <v>49</v>
      </c>
      <c r="B49" s="44"/>
    </row>
    <row r="50" spans="1:2">
      <c r="A50">
        <f>ROW()</f>
        <v>50</v>
      </c>
      <c r="B50" s="44"/>
    </row>
    <row r="51" spans="1:2">
      <c r="A51">
        <f>ROW()</f>
        <v>51</v>
      </c>
      <c r="B51" s="44"/>
    </row>
    <row r="52" spans="1:2">
      <c r="A52">
        <f>ROW()</f>
        <v>52</v>
      </c>
      <c r="B52" s="44"/>
    </row>
    <row r="53" spans="1:2">
      <c r="A53">
        <f>ROW()</f>
        <v>53</v>
      </c>
      <c r="B53" s="44"/>
    </row>
    <row r="54" spans="1:2">
      <c r="A54">
        <f>ROW()</f>
        <v>54</v>
      </c>
      <c r="B54" s="44"/>
    </row>
    <row r="55" spans="1:2">
      <c r="A55">
        <f>ROW()</f>
        <v>55</v>
      </c>
      <c r="B55" s="44"/>
    </row>
    <row r="56" spans="1:2">
      <c r="A56">
        <f>ROW()</f>
        <v>56</v>
      </c>
      <c r="B56" s="44"/>
    </row>
    <row r="57" spans="1:2">
      <c r="A57">
        <f>ROW()</f>
        <v>57</v>
      </c>
      <c r="B57" s="44"/>
    </row>
    <row r="58" spans="1:2">
      <c r="A58">
        <f>ROW()</f>
        <v>58</v>
      </c>
      <c r="B58" s="44"/>
    </row>
    <row r="59" spans="1:2">
      <c r="A59">
        <f>ROW()</f>
        <v>59</v>
      </c>
      <c r="B59" s="44"/>
    </row>
    <row r="60" spans="1:2">
      <c r="A60">
        <f>ROW()</f>
        <v>60</v>
      </c>
      <c r="B60" s="44"/>
    </row>
    <row r="61" spans="1:2">
      <c r="A61">
        <f>ROW()</f>
        <v>61</v>
      </c>
      <c r="B61" s="44"/>
    </row>
    <row r="62" spans="1:2">
      <c r="A62">
        <f>ROW()</f>
        <v>62</v>
      </c>
      <c r="B62" s="44"/>
    </row>
    <row r="63" spans="1:2">
      <c r="A63">
        <f>ROW()</f>
        <v>63</v>
      </c>
      <c r="B63" s="44"/>
    </row>
    <row r="64" spans="1:2">
      <c r="A64">
        <f>ROW()</f>
        <v>64</v>
      </c>
      <c r="B64" s="44"/>
    </row>
    <row r="65" spans="1:2">
      <c r="A65">
        <f>ROW()</f>
        <v>65</v>
      </c>
      <c r="B65" s="44"/>
    </row>
    <row r="66" spans="1:2">
      <c r="A66">
        <f>ROW()</f>
        <v>66</v>
      </c>
      <c r="B66" s="44"/>
    </row>
    <row r="67" spans="1:2">
      <c r="A67">
        <f>ROW()</f>
        <v>67</v>
      </c>
      <c r="B67" s="44"/>
    </row>
    <row r="68" spans="1:2">
      <c r="A68">
        <f>ROW()</f>
        <v>68</v>
      </c>
      <c r="B68" s="44"/>
    </row>
    <row r="69" spans="1:2">
      <c r="A69">
        <f>ROW()</f>
        <v>69</v>
      </c>
      <c r="B69" s="44"/>
    </row>
    <row r="70" spans="1:2">
      <c r="A70">
        <f>ROW()</f>
        <v>70</v>
      </c>
      <c r="B70" s="44"/>
    </row>
    <row r="71" spans="1:2">
      <c r="A71">
        <f>ROW()</f>
        <v>71</v>
      </c>
      <c r="B71" s="44"/>
    </row>
    <row r="72" spans="1:2">
      <c r="A72">
        <f>ROW()</f>
        <v>72</v>
      </c>
      <c r="B72" s="44"/>
    </row>
    <row r="73" spans="1:2">
      <c r="A73">
        <f>ROW()</f>
        <v>73</v>
      </c>
      <c r="B73" s="44"/>
    </row>
    <row r="74" spans="1:2">
      <c r="A74">
        <f>ROW()</f>
        <v>74</v>
      </c>
      <c r="B74" s="44"/>
    </row>
    <row r="75" spans="1:2">
      <c r="A75">
        <f>ROW()</f>
        <v>75</v>
      </c>
      <c r="B75" s="44"/>
    </row>
    <row r="76" spans="1:2">
      <c r="A76">
        <f>ROW()</f>
        <v>76</v>
      </c>
      <c r="B76" s="44"/>
    </row>
    <row r="77" spans="1:2">
      <c r="A77">
        <f>ROW()</f>
        <v>77</v>
      </c>
      <c r="B77" s="44"/>
    </row>
    <row r="78" spans="1:2">
      <c r="A78">
        <f>ROW()</f>
        <v>78</v>
      </c>
      <c r="B78" s="44"/>
    </row>
    <row r="79" spans="1:2">
      <c r="A79">
        <f>ROW()</f>
        <v>79</v>
      </c>
      <c r="B79" s="44"/>
    </row>
    <row r="80" spans="1:2">
      <c r="A80">
        <f>ROW()</f>
        <v>80</v>
      </c>
      <c r="B80" s="44"/>
    </row>
    <row r="81" spans="1:2">
      <c r="A81">
        <f>ROW()</f>
        <v>81</v>
      </c>
      <c r="B81" s="44"/>
    </row>
    <row r="82" spans="1:2">
      <c r="A82">
        <f>ROW()</f>
        <v>82</v>
      </c>
      <c r="B82" s="44"/>
    </row>
    <row r="83" spans="1:2">
      <c r="A83">
        <f>ROW()</f>
        <v>83</v>
      </c>
      <c r="B83" s="44"/>
    </row>
    <row r="84" spans="1:2">
      <c r="A84">
        <f>ROW()</f>
        <v>84</v>
      </c>
      <c r="B84" s="44"/>
    </row>
    <row r="85" spans="1:2">
      <c r="A85">
        <f>ROW()</f>
        <v>85</v>
      </c>
      <c r="B85" s="44"/>
    </row>
    <row r="86" spans="1:2">
      <c r="A86">
        <f>ROW()</f>
        <v>86</v>
      </c>
      <c r="B86" s="44"/>
    </row>
    <row r="87" spans="1:2">
      <c r="A87">
        <f>ROW()</f>
        <v>87</v>
      </c>
      <c r="B87" s="44"/>
    </row>
    <row r="88" spans="1:2">
      <c r="A88">
        <f>ROW()</f>
        <v>88</v>
      </c>
      <c r="B88" s="44"/>
    </row>
    <row r="89" spans="1:2">
      <c r="A89">
        <f>ROW()</f>
        <v>89</v>
      </c>
      <c r="B89" s="44"/>
    </row>
    <row r="90" spans="1:2">
      <c r="A90">
        <f>ROW()</f>
        <v>90</v>
      </c>
      <c r="B90" s="44"/>
    </row>
    <row r="91" spans="1:2">
      <c r="A91">
        <f>ROW()</f>
        <v>91</v>
      </c>
      <c r="B91" s="44"/>
    </row>
    <row r="92" spans="1:2">
      <c r="A92">
        <f>ROW()</f>
        <v>92</v>
      </c>
      <c r="B92" s="44"/>
    </row>
    <row r="93" spans="1:2">
      <c r="A93">
        <f>ROW()</f>
        <v>93</v>
      </c>
      <c r="B93" s="44"/>
    </row>
  </sheetData>
  <autoFilter ref="A1:V93"/>
  <conditionalFormatting sqref="Q1:R1 Q8 Q10:Q17 Q21 Q3:Q6">
    <cfRule type="cellIs" dxfId="13" priority="18" stopIfTrue="1" operator="equal">
      <formula>1</formula>
    </cfRule>
  </conditionalFormatting>
  <conditionalFormatting sqref="Q7">
    <cfRule type="cellIs" dxfId="12" priority="17" stopIfTrue="1" operator="equal">
      <formula>1</formula>
    </cfRule>
  </conditionalFormatting>
  <conditionalFormatting sqref="Q9">
    <cfRule type="cellIs" dxfId="11" priority="16" stopIfTrue="1" operator="equal">
      <formula>1</formula>
    </cfRule>
  </conditionalFormatting>
  <conditionalFormatting sqref="O25:O1048576 O21 O1 O23 O3:O17">
    <cfRule type="duplicateValues" dxfId="10" priority="15"/>
  </conditionalFormatting>
  <conditionalFormatting sqref="Q18">
    <cfRule type="cellIs" dxfId="9" priority="14" stopIfTrue="1" operator="equal">
      <formula>1</formula>
    </cfRule>
  </conditionalFormatting>
  <conditionalFormatting sqref="O18">
    <cfRule type="duplicateValues" dxfId="8" priority="13"/>
  </conditionalFormatting>
  <conditionalFormatting sqref="Q19">
    <cfRule type="cellIs" dxfId="7" priority="12" stopIfTrue="1" operator="equal">
      <formula>1</formula>
    </cfRule>
  </conditionalFormatting>
  <conditionalFormatting sqref="O19">
    <cfRule type="duplicateValues" dxfId="6" priority="11"/>
  </conditionalFormatting>
  <conditionalFormatting sqref="Q20">
    <cfRule type="cellIs" dxfId="5" priority="10" stopIfTrue="1" operator="equal">
      <formula>1</formula>
    </cfRule>
  </conditionalFormatting>
  <conditionalFormatting sqref="O20">
    <cfRule type="duplicateValues" dxfId="4" priority="9"/>
  </conditionalFormatting>
  <conditionalFormatting sqref="Q22">
    <cfRule type="cellIs" dxfId="3" priority="4" stopIfTrue="1" operator="equal">
      <formula>1</formula>
    </cfRule>
  </conditionalFormatting>
  <conditionalFormatting sqref="O22">
    <cfRule type="duplicateValues" dxfId="2" priority="3"/>
  </conditionalFormatting>
  <conditionalFormatting sqref="Q24">
    <cfRule type="cellIs" dxfId="1" priority="2" stopIfTrue="1" operator="equal">
      <formula>1</formula>
    </cfRule>
  </conditionalFormatting>
  <conditionalFormatting sqref="O24">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pane ySplit="1" topLeftCell="A11" activePane="bottomLeft" state="frozen"/>
      <selection activeCell="C1" sqref="C1"/>
      <selection pane="bottomLeft" activeCell="C18" sqref="C18"/>
    </sheetView>
  </sheetViews>
  <sheetFormatPr defaultRowHeight="15"/>
  <cols>
    <col min="2" max="2" width="23.85546875" bestFit="1" customWidth="1"/>
    <col min="3" max="3" width="79.7109375" customWidth="1"/>
    <col min="4" max="4" width="75.140625" bestFit="1" customWidth="1"/>
    <col min="6" max="6" width="11.28515625" customWidth="1"/>
  </cols>
  <sheetData>
    <row r="1" spans="1:5" s="36" customFormat="1" ht="45">
      <c r="B1" s="36" t="s">
        <v>225</v>
      </c>
      <c r="C1" s="36" t="s">
        <v>2</v>
      </c>
      <c r="D1" s="36" t="s">
        <v>232</v>
      </c>
      <c r="E1" s="36" t="s">
        <v>233</v>
      </c>
    </row>
    <row r="2" spans="1:5" s="46" customFormat="1">
      <c r="B2" s="46">
        <f>HLOOKUP(B1,KhaoSatHienTruong!1:2,2,0)</f>
        <v>2</v>
      </c>
      <c r="C2" s="46">
        <f>HLOOKUP(C1,KhaoSatHienTruong!1:2,2,0)</f>
        <v>8</v>
      </c>
      <c r="D2" s="46">
        <f>HLOOKUP(D1,KhaoSatHienTruong!1:2,2,0)</f>
        <v>7</v>
      </c>
      <c r="E2" s="46">
        <f>HLOOKUP(E1,KhaoSatHienTruong!1:2,2,0)</f>
        <v>12</v>
      </c>
    </row>
    <row r="3" spans="1:5">
      <c r="A3">
        <f>ROW()</f>
        <v>3</v>
      </c>
      <c r="B3" t="str">
        <f>" ngày "&amp;TEXT(VLOOKUP(ROW(),KSHT,'Merge-PATC'!B$2,0),"dd")&amp;" tháng "&amp;TEXT(VLOOKUP(ROW(),KSHT,'Merge-PATC'!B$2,0),"MM")&amp;" năm "&amp;TEXT(VLOOKUP(ROW(),KSHT,'Merge-PATC'!B$2,0),"yyyy")</f>
        <v xml:space="preserve"> ngày 18 tháng 08 năm 2020</v>
      </c>
      <c r="C3" t="str">
        <f>VLOOKUP(ROW(),KSHT,'Merge-PATC'!C$2,0)</f>
        <v>Thay dây hạ thế  sau TBA Nam Hà 1A</v>
      </c>
      <c r="D3" t="str">
        <f>VLOOKUP(ROW(),KSHT,'Merge-PATC'!D$2,0)</f>
        <v>Lưới điện hạ thế thuộc trạm Nam Hà 1A</v>
      </c>
      <c r="E3" t="e">
        <f ca="1">VLOOKUP(ROW(),KSHT,'Merge-PATC'!E$2,0)</f>
        <v>#NAME?</v>
      </c>
    </row>
    <row r="4" spans="1:5">
      <c r="A4">
        <f>ROW()</f>
        <v>4</v>
      </c>
      <c r="B4" t="str">
        <f>" ngày "&amp;TEXT(VLOOKUP(ROW(),KSHT,'Merge-PATC'!B$2,0),"dd")&amp;" tháng "&amp;TEXT(VLOOKUP(ROW(),KSHT,'Merge-PATC'!B$2,0),"MM")&amp;" năm "&amp;TEXT(VLOOKUP(ROW(),KSHT,'Merge-PATC'!B$2,0),"yyyy")</f>
        <v xml:space="preserve"> ngày 18 tháng 08 năm 2020</v>
      </c>
      <c r="C4" t="str">
        <f>VLOOKUP(ROW(),KSHT,'Merge-PATC'!C$2,0)</f>
        <v>Thay dây hạ thế  sau TBA Nam Hà 1</v>
      </c>
      <c r="D4" t="str">
        <f>VLOOKUP(ROW(),KSHT,'Merge-PATC'!D$2,0)</f>
        <v> Lưới hạ thế thuộc trạm Nam Hà 1</v>
      </c>
      <c r="E4" t="e">
        <f ca="1">VLOOKUP(ROW(),KSHT,'Merge-PATC'!E$2,0)</f>
        <v>#NAME?</v>
      </c>
    </row>
    <row r="5" spans="1:5">
      <c r="A5">
        <f>ROW()</f>
        <v>5</v>
      </c>
      <c r="B5" t="str">
        <f>" ngày "&amp;TEXT(VLOOKUP(ROW(),KSHT,'Merge-PATC'!B$2,0),"dd")&amp;" tháng "&amp;TEXT(VLOOKUP(ROW(),KSHT,'Merge-PATC'!B$2,0),"MM")&amp;" năm "&amp;TEXT(VLOOKUP(ROW(),KSHT,'Merge-PATC'!B$2,0),"yyyy")</f>
        <v xml:space="preserve"> ngày 18 tháng 08 năm 2020</v>
      </c>
      <c r="C5" t="str">
        <f>VLOOKUP(ROW(),KSHT,'Merge-PATC'!C$2,0)</f>
        <v>Thay dây hạ thế  sau TBA Nam Hà 3</v>
      </c>
      <c r="D5" t="str">
        <f>VLOOKUP(ROW(),KSHT,'Merge-PATC'!D$2,0)</f>
        <v>Lưới điện hạ thế thuộc trạm Nam Hà 3</v>
      </c>
      <c r="E5" t="e">
        <f ca="1">VLOOKUP(ROW(),KSHT,'Merge-PATC'!E$2,0)</f>
        <v>#NAME?</v>
      </c>
    </row>
    <row r="6" spans="1:5">
      <c r="A6">
        <f>ROW()</f>
        <v>6</v>
      </c>
      <c r="B6" t="str">
        <f>" ngày "&amp;TEXT(VLOOKUP(ROW(),KSHT,'Merge-PATC'!B$2,0),"dd")&amp;" tháng "&amp;TEXT(VLOOKUP(ROW(),KSHT,'Merge-PATC'!B$2,0),"MM")&amp;" năm "&amp;TEXT(VLOOKUP(ROW(),KSHT,'Merge-PATC'!B$2,0),"yyyy")</f>
        <v xml:space="preserve"> ngày 18 tháng 08 năm 2020</v>
      </c>
      <c r="C6" t="str">
        <f>VLOOKUP(ROW(),KSHT,'Merge-PATC'!C$2,0)</f>
        <v>Thay dây hạ thế  sau TBA Xuân Tây 10A</v>
      </c>
      <c r="D6" t="str">
        <f>VLOOKUP(ROW(),KSHT,'Merge-PATC'!D$2,0)</f>
        <v>Đường dây hạ thế thuộc trạm biến áp Xuân Tây 10A</v>
      </c>
      <c r="E6" t="e">
        <f ca="1">VLOOKUP(ROW(),KSHT,'Merge-PATC'!E$2,0)</f>
        <v>#NAME?</v>
      </c>
    </row>
    <row r="7" spans="1:5">
      <c r="A7">
        <f>ROW()</f>
        <v>7</v>
      </c>
      <c r="B7" t="str">
        <f>" ngày "&amp;TEXT(VLOOKUP(ROW(),KSHT,'Merge-PATC'!B$2,0),"dd")&amp;" tháng "&amp;TEXT(VLOOKUP(ROW(),KSHT,'Merge-PATC'!B$2,0),"MM")&amp;" năm "&amp;TEXT(VLOOKUP(ROW(),KSHT,'Merge-PATC'!B$2,0),"yyyy")</f>
        <v xml:space="preserve"> ngày 18 tháng 08 năm 2020</v>
      </c>
      <c r="C7" t="str">
        <f>VLOOKUP(ROW(),KSHT,'Merge-PATC'!C$2,0)</f>
        <v>Thay dây hạ thế  sau TBA Sông Ray 8A</v>
      </c>
      <c r="D7" t="str">
        <f>VLOOKUP(ROW(),KSHT,'Merge-PATC'!D$2,0)</f>
        <v>Đường dây hạ thế thuộc Trạm Sông Ray 8A</v>
      </c>
      <c r="E7" t="e">
        <f ca="1">VLOOKUP(ROW(),KSHT,'Merge-PATC'!E$2,0)</f>
        <v>#NAME?</v>
      </c>
    </row>
    <row r="8" spans="1:5">
      <c r="A8">
        <f>ROW()</f>
        <v>8</v>
      </c>
      <c r="B8" t="str">
        <f>" ngày "&amp;TEXT(VLOOKUP(ROW(),KSHT,'Merge-PATC'!B$2,0),"dd")&amp;" tháng "&amp;TEXT(VLOOKUP(ROW(),KSHT,'Merge-PATC'!B$2,0),"MM")&amp;" năm "&amp;TEXT(VLOOKUP(ROW(),KSHT,'Merge-PATC'!B$2,0),"yyyy")</f>
        <v xml:space="preserve"> ngày 18 tháng 08 năm 2020</v>
      </c>
      <c r="C8" t="str">
        <f>VLOOKUP(ROW(),KSHT,'Merge-PATC'!C$2,0)</f>
        <v>Nâng cấp đường dây hạ thế và TBA Sông Ray 7 từ 1 pha lên 3 pha, cấy TBA Sông Ray 7A</v>
      </c>
      <c r="D8" t="str">
        <f>VLOOKUP(ROW(),KSHT,'Merge-PATC'!D$2,0)</f>
        <v>Tại trạm biến áp Sông Ray 7</v>
      </c>
      <c r="E8" t="e">
        <f ca="1">VLOOKUP(ROW(),KSHT,'Merge-PATC'!E$2,0)</f>
        <v>#NAME?</v>
      </c>
    </row>
    <row r="9" spans="1:5">
      <c r="A9">
        <f>ROW()</f>
        <v>9</v>
      </c>
      <c r="B9" t="str">
        <f>" ngày "&amp;TEXT(VLOOKUP(ROW(),KSHT,'Merge-PATC'!B$2,0),"dd")&amp;" tháng "&amp;TEXT(VLOOKUP(ROW(),KSHT,'Merge-PATC'!B$2,0),"MM")&amp;" năm "&amp;TEXT(VLOOKUP(ROW(),KSHT,'Merge-PATC'!B$2,0),"yyyy")</f>
        <v xml:space="preserve"> ngày 19 tháng 08 năm 2020</v>
      </c>
      <c r="C9" t="str">
        <f>VLOOKUP(ROW(),KSHT,'Merge-PATC'!C$2,0)</f>
        <v>Nâng cấp đường dây hạ thế và TBA Sông Ray 7 từ 1 pha lên 3 pha, cấy TBA Sông Ray 7A, đấu nối trung hạ thế</v>
      </c>
      <c r="D9" t="str">
        <f>VLOOKUP(ROW(),KSHT,'Merge-PATC'!D$2,0)</f>
        <v>Nhánh rẽ Lâm San 10 11 12 tuyến 471 Xuân Mỹ</v>
      </c>
      <c r="E9" t="e">
        <f ca="1">VLOOKUP(ROW(),KSHT,'Merge-PATC'!E$2,0)</f>
        <v>#NAME?</v>
      </c>
    </row>
    <row r="10" spans="1:5">
      <c r="A10">
        <f>ROW()</f>
        <v>10</v>
      </c>
      <c r="B10" t="str">
        <f>" ngày "&amp;TEXT(VLOOKUP(ROW(),KSHT,'Merge-PATC'!B$2,0),"dd")&amp;" tháng "&amp;TEXT(VLOOKUP(ROW(),KSHT,'Merge-PATC'!B$2,0),"MM")&amp;" năm "&amp;TEXT(VLOOKUP(ROW(),KSHT,'Merge-PATC'!B$2,0),"yyyy")</f>
        <v xml:space="preserve"> ngày 19 tháng 08 năm 2020</v>
      </c>
      <c r="C10" t="str">
        <f>VLOOKUP(ROW(),KSHT,'Merge-PATC'!C$2,0)</f>
        <v>Trồng trụ trung thế 015A đấu nối trung thế, tách lưới, sang tải TBA Sông Ray 2, Sông Ray 2A. Đấu nối trung thế và di dời TBA Sông Ray 4A</v>
      </c>
      <c r="D10" t="str">
        <f>VLOOKUP(ROW(),KSHT,'Merge-PATC'!D$2,0)</f>
        <v>Từ khoản trụ 015, 016, 072 nhánh Lâm San tuyến 471 Xuân Mỹ</v>
      </c>
      <c r="E10" t="e">
        <f ca="1">VLOOKUP(ROW(),KSHT,'Merge-PATC'!E$2,0)</f>
        <v>#NAME?</v>
      </c>
    </row>
    <row r="11" spans="1:5">
      <c r="A11">
        <f>ROW()</f>
        <v>11</v>
      </c>
      <c r="B11" t="str">
        <f>" ngày "&amp;TEXT(VLOOKUP(ROW(),KSHT,'Merge-PATC'!B$2,0),"dd")&amp;" tháng "&amp;TEXT(VLOOKUP(ROW(),KSHT,'Merge-PATC'!B$2,0),"MM")&amp;" năm "&amp;TEXT(VLOOKUP(ROW(),KSHT,'Merge-PATC'!B$2,0),"yyyy")</f>
        <v xml:space="preserve"> ngày 19 tháng 08 năm 2020</v>
      </c>
      <c r="C11" t="str">
        <f>VLOOKUP(ROW(),KSHT,'Merge-PATC'!C$2,0)</f>
        <v>Đấu nối trung thế trụ 009A, 013. Tách lưới hạ thế sau TBA Cánh đồng Xuân Tây 1A, Cánh đồng Xuân Tây 1B</v>
      </c>
      <c r="D11" t="str">
        <f>VLOOKUP(ROW(),KSHT,'Merge-PATC'!D$2,0)</f>
        <v>Từ sau 3xFCO nhánh Cánh Đồng Xuân Tây 1</v>
      </c>
      <c r="E11" t="e">
        <f ca="1">VLOOKUP(ROW(),KSHT,'Merge-PATC'!E$2,0)</f>
        <v>#NAME?</v>
      </c>
    </row>
    <row r="12" spans="1:5">
      <c r="A12">
        <f>ROW()</f>
        <v>12</v>
      </c>
      <c r="B12" t="str">
        <f>" ngày "&amp;TEXT(VLOOKUP(ROW(),KSHT,'Merge-PATC'!B$2,0),"dd")&amp;" tháng "&amp;TEXT(VLOOKUP(ROW(),KSHT,'Merge-PATC'!B$2,0),"MM")&amp;" năm "&amp;TEXT(VLOOKUP(ROW(),KSHT,'Merge-PATC'!B$2,0),"yyyy")</f>
        <v xml:space="preserve"> ngày 19 tháng 08 năm 2020</v>
      </c>
      <c r="C12" t="str">
        <f>VLOOKUP(ROW(),KSHT,'Merge-PATC'!C$2,0)</f>
        <v>Đấu nối trung thế trụ 087 nhánh rẽ Láng Me. Cấy TBA Láng Me 3B, Tách lưới hạ thế sau TBA Láng Me 3 sang Láng Me 3B</v>
      </c>
      <c r="D12" t="str">
        <f>VLOOKUP(ROW(),KSHT,'Merge-PATC'!D$2,0)</f>
        <v>Tại trụ 087 nhánh Láng Me tuyến 471 Xuân Mỹ</v>
      </c>
      <c r="E12" t="e">
        <f ca="1">VLOOKUP(ROW(),KSHT,'Merge-PATC'!E$2,0)</f>
        <v>#NAME?</v>
      </c>
    </row>
    <row r="13" spans="1:5">
      <c r="A13">
        <f>ROW()</f>
        <v>13</v>
      </c>
      <c r="B13" t="str">
        <f>" ngày "&amp;TEXT(VLOOKUP(ROW(),KSHT,'Merge-PATC'!B$2,0),"dd")&amp;" tháng "&amp;TEXT(VLOOKUP(ROW(),KSHT,'Merge-PATC'!B$2,0),"MM")&amp;" năm "&amp;TEXT(VLOOKUP(ROW(),KSHT,'Merge-PATC'!B$2,0),"yyyy")</f>
        <v xml:space="preserve"> ngày 19 tháng 08 năm 2020</v>
      </c>
      <c r="C13" t="str">
        <f>VLOOKUP(ROW(),KSHT,'Merge-PATC'!C$2,0)</f>
        <v>Đấu nối trung thế trụ 021 Nhánh rẽ Thoại Hương 3, 4. Di dời TBA Thoại Hương 4</v>
      </c>
      <c r="D13" t="str">
        <f>VLOOKUP(ROW(),KSHT,'Merge-PATC'!D$2,0)</f>
        <v>Tại trụ trạm biến áp Thoại Hương 4 tuyến 471 Xuân Mỹ</v>
      </c>
      <c r="E13" t="e">
        <f ca="1">VLOOKUP(ROW(),KSHT,'Merge-PATC'!E$2,0)</f>
        <v>#NAME?</v>
      </c>
    </row>
    <row r="14" spans="1:5">
      <c r="A14">
        <f>ROW()</f>
        <v>14</v>
      </c>
      <c r="B14" t="str">
        <f>" ngày "&amp;TEXT(VLOOKUP(ROW(),KSHT,'Merge-PATC'!B$2,0),"dd")&amp;" tháng "&amp;TEXT(VLOOKUP(ROW(),KSHT,'Merge-PATC'!B$2,0),"MM")&amp;" năm "&amp;TEXT(VLOOKUP(ROW(),KSHT,'Merge-PATC'!B$2,0),"yyyy")</f>
        <v xml:space="preserve"> ngày 19 tháng 08 năm 2020</v>
      </c>
      <c r="C14" t="str">
        <f>VLOOKUP(ROW(),KSHT,'Merge-PATC'!C$2,0)</f>
        <v>Đấu nối trung thế trụ 017 Nhánh rẽ Xuân Tây 19.Cấy TBA Xuân Tây 19A, tách lưới hạ thế TBA Xuân Tây 19 sang TBA Xuân Tây 19A</v>
      </c>
      <c r="D14" t="str">
        <f>VLOOKUP(ROW(),KSHT,'Merge-PATC'!D$2,0)</f>
        <v>Nhấn vẽ Xuân Tây 19 tuyến 471 Xuân Mỹ</v>
      </c>
      <c r="E14" t="e">
        <f ca="1">VLOOKUP(ROW(),KSHT,'Merge-PATC'!E$2,0)</f>
        <v>#NAME?</v>
      </c>
    </row>
    <row r="15" spans="1:5">
      <c r="A15">
        <f>ROW()</f>
        <v>15</v>
      </c>
      <c r="B15" t="str">
        <f>" ngày "&amp;TEXT(VLOOKUP(ROW(),KSHT,'Merge-PATC'!B$2,0),"dd")&amp;" tháng "&amp;TEXT(VLOOKUP(ROW(),KSHT,'Merge-PATC'!B$2,0),"MM")&amp;" năm "&amp;TEXT(VLOOKUP(ROW(),KSHT,'Merge-PATC'!B$2,0),"yyyy")</f>
        <v xml:space="preserve"> ngày 19 tháng 08 năm 2020</v>
      </c>
      <c r="C15" t="str">
        <f>VLOOKUP(ROW(),KSHT,'Merge-PATC'!C$2,0)</f>
        <v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v>
      </c>
      <c r="D15" t="str">
        <f>VLOOKUP(ROW(),KSHT,'Merge-PATC'!D$2,0)</f>
        <v>Từ sau 3 FCO nhánh Láng Me 5 tuyến 471 Xuân Mỹ</v>
      </c>
      <c r="E15" t="e">
        <f ca="1">VLOOKUP(ROW(),KSHT,'Merge-PATC'!E$2,0)</f>
        <v>#NAME?</v>
      </c>
    </row>
    <row r="16" spans="1:5">
      <c r="A16">
        <f>ROW()</f>
        <v>16</v>
      </c>
      <c r="B16" t="str">
        <f>" ngày "&amp;TEXT(VLOOKUP(ROW(),KSHT,'Merge-PATC'!B$2,0),"dd")&amp;" tháng "&amp;TEXT(VLOOKUP(ROW(),KSHT,'Merge-PATC'!B$2,0),"MM")&amp;" năm "&amp;TEXT(VLOOKUP(ROW(),KSHT,'Merge-PATC'!B$2,0),"yyyy")</f>
        <v xml:space="preserve"> ngày 19 tháng 08 năm 2020</v>
      </c>
      <c r="C16" t="str">
        <f>VLOOKUP(ROW(),KSHT,'Merge-PATC'!C$2,0)</f>
        <v>Di dời TBA Suối Râm 7</v>
      </c>
      <c r="D16" t="str">
        <f>VLOOKUP(ROW(),KSHT,'Merge-PATC'!D$2,0)</f>
        <v>Tại trụ trạm suối râm 7 và trụ trung thế 023/007</v>
      </c>
      <c r="E16" t="e">
        <f ca="1">VLOOKUP(ROW(),KSHT,'Merge-PATC'!E$2,0)</f>
        <v>#NAME?</v>
      </c>
    </row>
    <row r="17" spans="1:5">
      <c r="A17">
        <f>ROW()</f>
        <v>17</v>
      </c>
      <c r="B17" t="str">
        <f>" ngày "&amp;TEXT(VLOOKUP(ROW(),KSHT,'Merge-PATC'!B$2,0),"dd")&amp;" tháng "&amp;TEXT(VLOOKUP(ROW(),KSHT,'Merge-PATC'!B$2,0),"MM")&amp;" năm "&amp;TEXT(VLOOKUP(ROW(),KSHT,'Merge-PATC'!B$2,0),"yyyy")</f>
        <v xml:space="preserve"> ngày 19 tháng 08 năm 2020</v>
      </c>
      <c r="C17" t="str">
        <f>VLOOKUP(ROW(),KSHT,'Merge-PATC'!C$2,0)</f>
        <v>Lắp đặt trạm biến áp Nam Hà 3B tách lưới hạ thế trạm Nam Hà 3 sang nhận điện trạm Nam Hà 3B đấu nối đường dây trung thế xây dựng mới</v>
      </c>
      <c r="D17" t="str">
        <f>VLOOKUP(ROW(),KSHT,'Merge-PATC'!D$2,0)</f>
        <v>Tại trụ trung thế 334/003, 334/003/019 và lưới điện hạ thế thuộc TBA Nam Hà 3</v>
      </c>
      <c r="E17" t="e">
        <f ca="1">VLOOKUP(ROW(),KSHT,'Merge-PATC'!E$2,0)</f>
        <v>#NAME?</v>
      </c>
    </row>
    <row r="18" spans="1:5">
      <c r="A18">
        <f>ROW()</f>
        <v>18</v>
      </c>
      <c r="B18" t="str">
        <f>" ngày "&amp;TEXT(VLOOKUP(ROW(),KSHT,'Merge-PATC'!B$2,0),"dd")&amp;" tháng "&amp;TEXT(VLOOKUP(ROW(),KSHT,'Merge-PATC'!B$2,0),"MM")&amp;" năm "&amp;TEXT(VLOOKUP(ROW(),KSHT,'Merge-PATC'!B$2,0),"yyyy")</f>
        <v xml:space="preserve"> ngày 18 tháng 08 năm 2020</v>
      </c>
      <c r="C18" t="str">
        <f>VLOOKUP(ROW(),KSHT,'Merge-PATC'!C$2,0)</f>
        <v>Lắp đặt trạm biến áp Tân Bảo 3A, tách lưới hạ thế trạm Tân Bảo 3 sang nhận điện trạm Tân Bảo 3A</v>
      </c>
      <c r="D18" t="str">
        <f>VLOOKUP(ROW(),KSHT,'Merge-PATC'!D$2,0)</f>
        <v>Tại trụ trung thế 018 nhánh Xuân Bảo - Bảo Bình và lưới điện hạ thế thuộc trạm Tân Bảo 3</v>
      </c>
      <c r="E18" t="e">
        <f ca="1">VLOOKUP(ROW(),KSHT,'Merge-PATC'!E$2,0)</f>
        <v>#NAME?</v>
      </c>
    </row>
    <row r="19" spans="1:5">
      <c r="A19">
        <f>ROW()</f>
        <v>19</v>
      </c>
      <c r="B19" t="str">
        <f>" ngày "&amp;TEXT(VLOOKUP(ROW(),KSHT,'Merge-PATC'!B$2,0),"dd")&amp;" tháng "&amp;TEXT(VLOOKUP(ROW(),KSHT,'Merge-PATC'!B$2,0),"MM")&amp;" năm "&amp;TEXT(VLOOKUP(ROW(),KSHT,'Merge-PATC'!B$2,0),"yyyy")</f>
        <v xml:space="preserve"> ngày 19 tháng 08 năm 2020</v>
      </c>
      <c r="C19" t="str">
        <f>VLOOKUP(ROW(),KSHT,'Merge-PATC'!C$2,0)</f>
        <v xml:space="preserve">Di dời TBA Nam Hà 1 từ trụ 344 trục chính tuyến 477 Xuân Bảo về trụ 344/01 XDM, Trồng đôn trụ trung thế 335A, 344, 348A; trồng đôn trụ hạ thế 339A trục chính tuyến 477 Xuân Bảo
</v>
      </c>
      <c r="D19" t="str">
        <f>VLOOKUP(ROW(),KSHT,'Merge-PATC'!D$2,0)</f>
        <v>Tại trụ trung thế 334, 334/001, 335A, 348A, 339A nhánh rẽ Xuân Bảo - Nam Hà</v>
      </c>
      <c r="E19" t="e">
        <f ca="1">VLOOKUP(ROW(),KSHT,'Merge-PATC'!E$2,0)</f>
        <v>#NAME?</v>
      </c>
    </row>
    <row r="20" spans="1:5">
      <c r="A20">
        <f>ROW()</f>
        <v>20</v>
      </c>
      <c r="B20" t="str">
        <f>" ngày "&amp;TEXT(VLOOKUP(ROW(),KSHT,'Merge-PATC'!B$2,0),"dd")&amp;" tháng "&amp;TEXT(VLOOKUP(ROW(),KSHT,'Merge-PATC'!B$2,0),"MM")&amp;" năm "&amp;TEXT(VLOOKUP(ROW(),KSHT,'Merge-PATC'!B$2,0),"yyyy")</f>
        <v xml:space="preserve"> ngày 19 tháng 08 năm 2020</v>
      </c>
      <c r="C20" t="str">
        <f>VLOOKUP(ROW(),KSHT,'Merge-PATC'!C$2,0)</f>
        <v>Di dời TBA Tân Bảo 3</v>
      </c>
      <c r="D20" t="str">
        <f>VLOOKUP(ROW(),KSHT,'Merge-PATC'!D$2,0)</f>
        <v>Tại trụ trung thế TBA Tân Bảo 3 và trụ trung thế 131 nhánh rẽ Xuân Bảo - Bảo Bình</v>
      </c>
      <c r="E20" t="e">
        <f ca="1">VLOOKUP(ROW(),KSHT,'Merge-PATC'!E$2,0)</f>
        <v>#NAME?</v>
      </c>
    </row>
    <row r="21" spans="1:5">
      <c r="A21">
        <f>ROW()</f>
        <v>21</v>
      </c>
      <c r="B21" t="str">
        <f>" ngày "&amp;TEXT(VLOOKUP(ROW(),KSHT,'Merge-PATC'!B$2,0),"dd")&amp;" tháng "&amp;TEXT(VLOOKUP(ROW(),KSHT,'Merge-PATC'!B$2,0),"MM")&amp;" năm "&amp;TEXT(VLOOKUP(ROW(),KSHT,'Merge-PATC'!B$2,0),"yyyy")</f>
        <v xml:space="preserve"> ngày 08 tháng 09 năm 2020</v>
      </c>
      <c r="C21" t="str">
        <f>VLOOKUP(ROW(),KSHT,'Merge-PATC'!C$2,0)</f>
        <v>Đấu nối hạ thế, Nâng cấp đường dây hạ thế sau TBA Sông Ray 7</v>
      </c>
      <c r="D21" t="str">
        <f>VLOOKUP(ROW(),KSHT,'Merge-PATC'!D$2,0)</f>
        <v>Lưới điện hạ thế thuộc trạm Sông Ray 7</v>
      </c>
      <c r="E21" t="e">
        <f ca="1">VLOOKUP(ROW(),KSHT,'Merge-PATC'!E$2,0)</f>
        <v>#NAME?</v>
      </c>
    </row>
    <row r="22" spans="1:5">
      <c r="A22">
        <f>ROW()</f>
        <v>22</v>
      </c>
      <c r="B22" t="str">
        <f>" ngày "&amp;TEXT(VLOOKUP(ROW(),KSHT,'Merge-PATC'!B$2,0),"dd")&amp;" tháng "&amp;TEXT(VLOOKUP(ROW(),KSHT,'Merge-PATC'!B$2,0),"MM")&amp;" năm "&amp;TEXT(VLOOKUP(ROW(),KSHT,'Merge-PATC'!B$2,0),"yyyy")</f>
        <v xml:space="preserve"> ngày 08 tháng 09 năm 2020</v>
      </c>
      <c r="C22" t="str">
        <f>VLOOKUP(ROW(),KSHT,'Merge-PATC'!C$2,0)</f>
        <v>Đấu nối lưới trung thế Thừa Đức 11, cấy TBA Thừa Đức 11, tách 1 phần lưới hạ thế TBA Thừa Đức 11 sang nhận điện từ TBA Thừa Đức 11A</v>
      </c>
      <c r="D22" t="str">
        <f>VLOOKUP(ROW(),KSHT,'Merge-PATC'!D$2,0)</f>
        <v>Tại trụ trung thế 010, 032 và lưới điện hạ thế thuộc TBA Thừa Đức 11</v>
      </c>
      <c r="E22" t="e">
        <f ca="1">VLOOKUP(ROW(),KSHT,'Merge-PATC'!E$2,0)</f>
        <v>#NAME?</v>
      </c>
    </row>
    <row r="23" spans="1:5">
      <c r="A23">
        <f>ROW()</f>
        <v>23</v>
      </c>
      <c r="B23" t="str">
        <f>" ngày "&amp;TEXT(VLOOKUP(ROW(),KSHT,'Merge-PATC'!B$2,0),"dd")&amp;" tháng "&amp;TEXT(VLOOKUP(ROW(),KSHT,'Merge-PATC'!B$2,0),"MM")&amp;" năm "&amp;TEXT(VLOOKUP(ROW(),KSHT,'Merge-PATC'!B$2,0),"yyyy")</f>
        <v xml:space="preserve"> ngày 19 tháng 08 năm 2020</v>
      </c>
      <c r="C23" t="str">
        <f>VLOOKUP(ROW(),KSHT,'Merge-PATC'!C$2,0)</f>
        <v>Cấy TBA Suối Râm 7A (1x75kVA) tại trụ trung thế 017 nhánh rẽ Suối Râm 7A, tách 1 phần lưới hạ thế từ TBA Suối Râm 7 sang nhận điện TBA Suối Râm 7A</v>
      </c>
      <c r="D23" t="str">
        <f>VLOOKUP(ROW(),KSHT,'Merge-PATC'!D$2,0)</f>
        <v>Lưới điện trung hạ thế thuộc nhánh rẽ Suối Râm 7A</v>
      </c>
      <c r="E23" t="e">
        <f ca="1">VLOOKUP(ROW(),KSHT,'Merge-PATC'!E$2,0)</f>
        <v>#NAME?</v>
      </c>
    </row>
    <row r="24" spans="1:5">
      <c r="A24">
        <f>ROW()</f>
        <v>24</v>
      </c>
      <c r="B24" t="str">
        <f>" ngày "&amp;TEXT(VLOOKUP(ROW(),KSHT,'Merge-PATC'!B$2,0),"dd")&amp;" tháng "&amp;TEXT(VLOOKUP(ROW(),KSHT,'Merge-PATC'!B$2,0),"MM")&amp;" năm "&amp;TEXT(VLOOKUP(ROW(),KSHT,'Merge-PATC'!B$2,0),"yyyy")</f>
        <v xml:space="preserve"> ngày 17 tháng 09 năm 2020</v>
      </c>
      <c r="C24" t="str">
        <f>VLOOKUP(ROW(),KSHT,'Merge-PATC'!C$2,0)</f>
        <v>Nâng cấp đường dây hạ thế sau TBA Sông Ray 7</v>
      </c>
      <c r="D24" t="str">
        <f>VLOOKUP(ROW(),KSHT,'Merge-PATC'!D$2,0)</f>
        <v>Lưới điện hạ thế độc lập sau trạm biến áp Sông Ray 7</v>
      </c>
      <c r="E24" t="str">
        <f>VLOOKUP(ROW(),KSHT,'Merge-PATC'!E$2,0)</f>
        <v>Cắt 02 MCCB phân đoạn tại trụ HTĐL 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data</vt:lpstr>
      <vt:lpstr>KSHT</vt:lpstr>
      <vt:lpstr>NhanSu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VuongLam</cp:lastModifiedBy>
  <cp:lastPrinted>2020-01-21T06:52:32Z</cp:lastPrinted>
  <dcterms:created xsi:type="dcterms:W3CDTF">2019-03-20T06:40:01Z</dcterms:created>
  <dcterms:modified xsi:type="dcterms:W3CDTF">2020-10-12T12:55:19Z</dcterms:modified>
</cp:coreProperties>
</file>