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HSTT\"/>
    </mc:Choice>
  </mc:AlternateContent>
  <xr:revisionPtr revIDLastSave="0" documentId="13_ncr:1_{1B4827CF-5A32-4C49-9383-720573FB9DBB}" xr6:coauthVersionLast="45" xr6:coauthVersionMax="45" xr10:uidLastSave="{00000000-0000-0000-0000-000000000000}"/>
  <bookViews>
    <workbookView xWindow="-108" yWindow="-108" windowWidth="23256" windowHeight="12576" activeTab="3" xr2:uid="{00000000-000D-0000-FFFF-FFFF00000000}"/>
  </bookViews>
  <sheets>
    <sheet name="Data" sheetId="2" r:id="rId1"/>
    <sheet name="Merge" sheetId="3" r:id="rId2"/>
    <sheet name="Bill" sheetId="6" r:id="rId3"/>
    <sheet name="DS_CongNhan" sheetId="7" r:id="rId4"/>
    <sheet name="NhanSu" sheetId="8" r:id="rId5"/>
    <sheet name="DoTinCay" sheetId="9" r:id="rId6"/>
  </sheets>
  <definedNames>
    <definedName name="_xlnm._FilterDatabase" localSheetId="3" hidden="1">DS_CongNhan!$C$1:$L$26</definedName>
    <definedName name="_xlnm._FilterDatabase" localSheetId="4" hidden="1">NhanSu!$D$1:$Q$54</definedName>
    <definedName name="data">Data!$A:$Z</definedName>
    <definedName name="HoaDon">Bill!$A:$M</definedName>
    <definedName name="NhanSu">NhanSu!$D:$I</definedName>
    <definedName name="tab">REPT(" ",10)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3" i="7" l="1"/>
  <c r="E24" i="7"/>
  <c r="E25" i="7"/>
  <c r="E26" i="7"/>
  <c r="E27" i="7"/>
  <c r="M27" i="7" a="1"/>
  <c r="M27" i="7" s="1"/>
  <c r="C27" i="7"/>
  <c r="I27" i="7" s="1"/>
  <c r="M3" i="7" a="1"/>
  <c r="M3" i="7" s="1"/>
  <c r="M4" i="7" a="1"/>
  <c r="M4" i="7" s="1"/>
  <c r="M5" i="7" a="1"/>
  <c r="M5" i="7" s="1"/>
  <c r="M6" i="7" a="1"/>
  <c r="M6" i="7" s="1"/>
  <c r="M7" i="7" a="1"/>
  <c r="M7" i="7" s="1"/>
  <c r="M8" i="7" a="1"/>
  <c r="M8" i="7" s="1"/>
  <c r="M9" i="7" a="1"/>
  <c r="M9" i="7" s="1"/>
  <c r="M10" i="7" a="1"/>
  <c r="M10" i="7" s="1"/>
  <c r="M11" i="7" a="1"/>
  <c r="M11" i="7" s="1"/>
  <c r="M12" i="7" a="1"/>
  <c r="M12" i="7" s="1"/>
  <c r="M13" i="7" a="1"/>
  <c r="M13" i="7" s="1"/>
  <c r="M14" i="7" a="1"/>
  <c r="M14" i="7" s="1"/>
  <c r="M15" i="7" a="1"/>
  <c r="M15" i="7" s="1"/>
  <c r="M16" i="7" a="1"/>
  <c r="M16" i="7" s="1"/>
  <c r="M17" i="7" a="1"/>
  <c r="M17" i="7" s="1"/>
  <c r="M18" i="7" a="1"/>
  <c r="M18" i="7" s="1"/>
  <c r="M19" i="7" a="1"/>
  <c r="M19" i="7" s="1"/>
  <c r="M20" i="7" a="1"/>
  <c r="M20" i="7" s="1"/>
  <c r="M21" i="7" a="1"/>
  <c r="M21" i="7" s="1"/>
  <c r="M22" i="7" a="1"/>
  <c r="M22" i="7" s="1"/>
  <c r="M23" i="7" a="1"/>
  <c r="M23" i="7" s="1"/>
  <c r="M24" i="7" a="1"/>
  <c r="M24" i="7" s="1"/>
  <c r="M25" i="7" a="1"/>
  <c r="M25" i="7" s="1"/>
  <c r="M26" i="7" a="1"/>
  <c r="M26" i="7" s="1"/>
  <c r="M2" i="7" a="1"/>
  <c r="M2" i="7" s="1"/>
  <c r="G4" i="3"/>
  <c r="G3" i="3"/>
  <c r="A3" i="3"/>
  <c r="D27" i="7" l="1"/>
  <c r="L27" i="7" s="1"/>
  <c r="P4" i="2" a="1"/>
  <c r="P4" i="2" s="1"/>
  <c r="P3" i="2" a="1"/>
  <c r="P3" i="2" s="1"/>
  <c r="Q4" i="2" a="1"/>
  <c r="Q4" i="2" s="1"/>
  <c r="E4" i="2"/>
  <c r="A4" i="2"/>
  <c r="Q3" i="2" a="1"/>
  <c r="Q3" i="2" s="1"/>
  <c r="E3" i="2"/>
  <c r="C26" i="7"/>
  <c r="C25" i="7"/>
  <c r="C24" i="7"/>
  <c r="J3" i="8" a="1"/>
  <c r="J3" i="8" s="1"/>
  <c r="J24" i="8" a="1"/>
  <c r="J24" i="8" s="1"/>
  <c r="J4" i="8" a="1"/>
  <c r="J4" i="8" s="1"/>
  <c r="J5" i="8" a="1"/>
  <c r="J5" i="8" s="1"/>
  <c r="J25" i="8" a="1"/>
  <c r="J25" i="8" s="1"/>
  <c r="J26" i="8" a="1"/>
  <c r="J26" i="8" s="1"/>
  <c r="J6" i="8" a="1"/>
  <c r="J6" i="8" s="1"/>
  <c r="J27" i="8" a="1"/>
  <c r="J27" i="8" s="1"/>
  <c r="J28" i="8" a="1"/>
  <c r="J28" i="8" s="1"/>
  <c r="J7" i="8" a="1"/>
  <c r="J7" i="8" s="1"/>
  <c r="J29" i="8" a="1"/>
  <c r="J29" i="8" s="1"/>
  <c r="J30" i="8" a="1"/>
  <c r="J30" i="8" s="1"/>
  <c r="J8" i="8" a="1"/>
  <c r="J8" i="8" s="1"/>
  <c r="J9" i="8" a="1"/>
  <c r="J9" i="8" s="1"/>
  <c r="J10" i="8" a="1"/>
  <c r="J10" i="8" s="1"/>
  <c r="J11" i="8" a="1"/>
  <c r="J11" i="8" s="1"/>
  <c r="J31" i="8" a="1"/>
  <c r="J31" i="8" s="1"/>
  <c r="J32" i="8" a="1"/>
  <c r="J32" i="8" s="1"/>
  <c r="J33" i="8" a="1"/>
  <c r="J33" i="8" s="1"/>
  <c r="J12" i="8" a="1"/>
  <c r="J12" i="8" s="1"/>
  <c r="J13" i="8" a="1"/>
  <c r="J13" i="8" s="1"/>
  <c r="J2" i="8" a="1"/>
  <c r="J2" i="8" s="1"/>
  <c r="J14" i="8" a="1"/>
  <c r="J14" i="8" s="1"/>
  <c r="J15" i="8" a="1"/>
  <c r="J15" i="8" s="1"/>
  <c r="J34" i="8" a="1"/>
  <c r="J34" i="8" s="1"/>
  <c r="J35" i="8" a="1"/>
  <c r="J35" i="8" s="1"/>
  <c r="J36" i="8" a="1"/>
  <c r="J36" i="8" s="1"/>
  <c r="J37" i="8" a="1"/>
  <c r="J37" i="8" s="1"/>
  <c r="J16" i="8" a="1"/>
  <c r="J16" i="8" s="1"/>
  <c r="J38" i="8" a="1"/>
  <c r="J38" i="8" s="1"/>
  <c r="J17" i="8" a="1"/>
  <c r="J17" i="8" s="1"/>
  <c r="J39" i="8" a="1"/>
  <c r="J39" i="8" s="1"/>
  <c r="J18" i="8" a="1"/>
  <c r="J18" i="8" s="1"/>
  <c r="J40" i="8" a="1"/>
  <c r="J40" i="8" s="1"/>
  <c r="J41" i="8" a="1"/>
  <c r="J41" i="8" s="1"/>
  <c r="J42" i="8" a="1"/>
  <c r="J42" i="8" s="1"/>
  <c r="J19" i="8" a="1"/>
  <c r="J19" i="8" s="1"/>
  <c r="J20" i="8" a="1"/>
  <c r="J20" i="8" s="1"/>
  <c r="J43" i="8" a="1"/>
  <c r="J43" i="8" s="1"/>
  <c r="J44" i="8" a="1"/>
  <c r="J44" i="8" s="1"/>
  <c r="J45" i="8" a="1"/>
  <c r="J45" i="8" s="1"/>
  <c r="J21" i="8" a="1"/>
  <c r="J21" i="8" s="1"/>
  <c r="J46" i="8" a="1"/>
  <c r="J46" i="8" s="1"/>
  <c r="J47" i="8" a="1"/>
  <c r="J47" i="8" s="1"/>
  <c r="J48" i="8" a="1"/>
  <c r="J48" i="8" s="1"/>
  <c r="J49" i="8" a="1"/>
  <c r="J49" i="8" s="1"/>
  <c r="J22" i="8" a="1"/>
  <c r="J22" i="8" s="1"/>
  <c r="J50" i="8" a="1"/>
  <c r="J50" i="8" s="1"/>
  <c r="J51" i="8" a="1"/>
  <c r="J51" i="8" s="1"/>
  <c r="J52" i="8" a="1"/>
  <c r="J52" i="8" s="1"/>
  <c r="J53" i="8" a="1"/>
  <c r="J53" i="8" s="1"/>
  <c r="J54" i="8" a="1"/>
  <c r="J54" i="8" s="1"/>
  <c r="J23" i="8" a="1"/>
  <c r="J23" i="8" s="1"/>
  <c r="M1" i="8"/>
  <c r="N1" i="8"/>
  <c r="O1" i="8"/>
  <c r="P1" i="8"/>
  <c r="Q1" i="8"/>
  <c r="D5" i="8" l="1"/>
  <c r="D3" i="8"/>
  <c r="D49" i="8"/>
  <c r="D41" i="8"/>
  <c r="D33" i="8"/>
  <c r="D25" i="8"/>
  <c r="D17" i="8"/>
  <c r="D9" i="8"/>
  <c r="D44" i="8"/>
  <c r="D19" i="8"/>
  <c r="D18" i="8"/>
  <c r="D48" i="8"/>
  <c r="D40" i="8"/>
  <c r="D32" i="8"/>
  <c r="D24" i="8"/>
  <c r="D16" i="8"/>
  <c r="D8" i="8"/>
  <c r="D42" i="8"/>
  <c r="D10" i="8"/>
  <c r="D2" i="8"/>
  <c r="D47" i="8"/>
  <c r="D39" i="8"/>
  <c r="D31" i="8"/>
  <c r="D23" i="8"/>
  <c r="D15" i="8"/>
  <c r="D7" i="8"/>
  <c r="D52" i="8"/>
  <c r="D28" i="8"/>
  <c r="D20" i="8"/>
  <c r="D4" i="8"/>
  <c r="D51" i="8"/>
  <c r="D35" i="8"/>
  <c r="D11" i="8"/>
  <c r="D50" i="8"/>
  <c r="D34" i="8"/>
  <c r="D26" i="8"/>
  <c r="D54" i="8"/>
  <c r="D46" i="8"/>
  <c r="D38" i="8"/>
  <c r="D30" i="8"/>
  <c r="D22" i="8"/>
  <c r="D14" i="8"/>
  <c r="D6" i="8"/>
  <c r="D36" i="8"/>
  <c r="D12" i="8"/>
  <c r="D43" i="8"/>
  <c r="D27" i="8"/>
  <c r="D53" i="8"/>
  <c r="D45" i="8"/>
  <c r="D37" i="8"/>
  <c r="D29" i="8"/>
  <c r="D21" i="8"/>
  <c r="D13" i="8"/>
  <c r="C3" i="7"/>
  <c r="C4" i="7"/>
  <c r="C5" i="7"/>
  <c r="C6" i="7"/>
  <c r="C7" i="7"/>
  <c r="C8" i="7"/>
  <c r="C9" i="7"/>
  <c r="C10" i="7"/>
  <c r="C11" i="7"/>
  <c r="C12" i="7"/>
  <c r="C13" i="7"/>
  <c r="C14" i="7"/>
  <c r="C15" i="7"/>
  <c r="C16" i="7"/>
  <c r="C17" i="7"/>
  <c r="C18" i="7"/>
  <c r="C19" i="7"/>
  <c r="C20" i="7"/>
  <c r="C21" i="7"/>
  <c r="C22" i="7"/>
  <c r="C23" i="7"/>
  <c r="C2" i="7"/>
  <c r="I3" i="7" l="1"/>
  <c r="I11" i="7"/>
  <c r="I19" i="7"/>
  <c r="I2" i="7"/>
  <c r="E7" i="7"/>
  <c r="E15" i="7"/>
  <c r="I23" i="7"/>
  <c r="E19" i="7"/>
  <c r="I16" i="7"/>
  <c r="E12" i="7"/>
  <c r="I4" i="7"/>
  <c r="I12" i="7"/>
  <c r="I20" i="7"/>
  <c r="E8" i="7"/>
  <c r="E16" i="7"/>
  <c r="E3" i="7"/>
  <c r="I8" i="7"/>
  <c r="E20" i="7"/>
  <c r="I5" i="7"/>
  <c r="I13" i="7"/>
  <c r="I21" i="7"/>
  <c r="E9" i="7"/>
  <c r="E17" i="7"/>
  <c r="I15" i="7"/>
  <c r="I24" i="7"/>
  <c r="I6" i="7"/>
  <c r="I14" i="7"/>
  <c r="I22" i="7"/>
  <c r="E10" i="7"/>
  <c r="E18" i="7"/>
  <c r="E11" i="7"/>
  <c r="E4" i="7"/>
  <c r="I7" i="7"/>
  <c r="I9" i="7"/>
  <c r="I17" i="7"/>
  <c r="I25" i="7"/>
  <c r="E5" i="7"/>
  <c r="E13" i="7"/>
  <c r="E21" i="7"/>
  <c r="I18" i="7"/>
  <c r="I26" i="7"/>
  <c r="E6" i="7"/>
  <c r="E14" i="7"/>
  <c r="E22" i="7"/>
  <c r="I10" i="7"/>
  <c r="D3" i="7"/>
  <c r="L3" i="7" s="1"/>
  <c r="D11" i="7"/>
  <c r="L11" i="7" s="1"/>
  <c r="D19" i="7"/>
  <c r="L19" i="7" s="1"/>
  <c r="D2" i="7"/>
  <c r="L2" i="7" s="1"/>
  <c r="D10" i="7"/>
  <c r="L10" i="7" s="1"/>
  <c r="D4" i="7"/>
  <c r="L4" i="7" s="1"/>
  <c r="D12" i="7"/>
  <c r="L12" i="7" s="1"/>
  <c r="D20" i="7"/>
  <c r="L20" i="7" s="1"/>
  <c r="D13" i="7"/>
  <c r="L13" i="7" s="1"/>
  <c r="D14" i="7"/>
  <c r="L14" i="7" s="1"/>
  <c r="D22" i="7"/>
  <c r="L22" i="7" s="1"/>
  <c r="D25" i="7"/>
  <c r="L25" i="7" s="1"/>
  <c r="D18" i="7"/>
  <c r="L18" i="7" s="1"/>
  <c r="D5" i="7"/>
  <c r="L5" i="7" s="1"/>
  <c r="D21" i="7"/>
  <c r="L21" i="7" s="1"/>
  <c r="D26" i="7"/>
  <c r="L26" i="7" s="1"/>
  <c r="D6" i="7"/>
  <c r="L6" i="7" s="1"/>
  <c r="D7" i="7"/>
  <c r="L7" i="7" s="1"/>
  <c r="D15" i="7"/>
  <c r="L15" i="7" s="1"/>
  <c r="D23" i="7"/>
  <c r="L23" i="7" s="1"/>
  <c r="D8" i="7"/>
  <c r="L8" i="7" s="1"/>
  <c r="D16" i="7"/>
  <c r="L16" i="7" s="1"/>
  <c r="D24" i="7"/>
  <c r="L24" i="7" s="1"/>
  <c r="D9" i="7"/>
  <c r="L9" i="7" s="1"/>
  <c r="D17" i="7"/>
  <c r="L17" i="7" s="1"/>
  <c r="A1" i="2"/>
  <c r="A3" i="2"/>
  <c r="A5" i="2"/>
  <c r="X3" i="3" l="1"/>
  <c r="W3" i="3"/>
  <c r="V3" i="3"/>
  <c r="U3" i="3"/>
  <c r="M3" i="3"/>
  <c r="E3" i="3"/>
  <c r="D3" i="3"/>
  <c r="K3" i="3"/>
  <c r="J3" i="3"/>
  <c r="I3" i="3"/>
  <c r="H3" i="3"/>
  <c r="N3" i="3"/>
  <c r="T3" i="3"/>
  <c r="L3" i="3"/>
  <c r="S3" i="3"/>
  <c r="C3" i="3"/>
  <c r="B3" i="3"/>
  <c r="Q3" i="3"/>
  <c r="P3" i="3"/>
  <c r="O3" i="3"/>
  <c r="F3" i="3"/>
  <c r="R3" i="3"/>
  <c r="S4" i="3"/>
  <c r="Q4" i="3"/>
  <c r="M4" i="3"/>
  <c r="E4" i="3"/>
  <c r="T4" i="3"/>
  <c r="N4" i="3"/>
  <c r="D4" i="3"/>
  <c r="V1" i="3"/>
  <c r="U4" i="3"/>
  <c r="L1" i="3"/>
  <c r="O4" i="3"/>
  <c r="O1" i="3"/>
  <c r="W1" i="3"/>
  <c r="R1" i="3"/>
  <c r="M1" i="3"/>
  <c r="T1" i="3"/>
  <c r="X1" i="3"/>
  <c r="S1" i="3"/>
  <c r="N1" i="3"/>
  <c r="V4" i="3"/>
  <c r="W4" i="3"/>
  <c r="U1" i="3"/>
  <c r="P1" i="3"/>
  <c r="X4" i="3"/>
  <c r="R4" i="3"/>
  <c r="Q1" i="3"/>
  <c r="L4" i="3"/>
  <c r="P4" i="3"/>
  <c r="G4" i="6"/>
  <c r="B2" i="6" l="1"/>
  <c r="C2" i="6"/>
  <c r="D2" i="6"/>
  <c r="E2" i="6"/>
  <c r="F2" i="6"/>
  <c r="G2" i="6"/>
  <c r="A2" i="6"/>
  <c r="G3" i="6"/>
  <c r="K4" i="3"/>
  <c r="J4" i="3"/>
  <c r="I4" i="3"/>
  <c r="H4" i="3"/>
  <c r="F4" i="3"/>
  <c r="C4" i="3"/>
  <c r="B4" i="3"/>
  <c r="K1" i="3"/>
  <c r="J1" i="3"/>
  <c r="I1" i="3"/>
  <c r="H1" i="3"/>
  <c r="G1" i="3"/>
  <c r="F1" i="3"/>
  <c r="E1" i="3"/>
  <c r="D1" i="3"/>
  <c r="C1" i="3"/>
  <c r="B1" i="3"/>
  <c r="A4" i="6"/>
  <c r="A5" i="6"/>
  <c r="A6" i="6"/>
  <c r="A7" i="6"/>
  <c r="A8" i="6"/>
  <c r="A9" i="6"/>
  <c r="A10" i="6"/>
  <c r="A11" i="6"/>
  <c r="A12" i="6"/>
  <c r="A13" i="6"/>
  <c r="A14" i="6"/>
  <c r="A15" i="6"/>
  <c r="A16" i="6"/>
  <c r="A17" i="6"/>
  <c r="A18" i="6"/>
  <c r="A19" i="6"/>
  <c r="A20" i="6"/>
  <c r="A21" i="6"/>
  <c r="A22" i="6"/>
  <c r="A23" i="6"/>
  <c r="A24" i="6"/>
  <c r="A25" i="6"/>
  <c r="A3" i="6"/>
  <c r="A4" i="3"/>
  <c r="A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<sst xmlns="http://schemas.openxmlformats.org/spreadsheetml/2006/main" count="254" uniqueCount="141">
  <si>
    <t>STT</t>
  </si>
  <si>
    <t>ID</t>
  </si>
  <si>
    <t>0000949</t>
  </si>
  <si>
    <t>Trung Tâm đăng kiểm xe cơ giới Đồng Nai. Địa chỉ: Số 25, Đường 2A, KCN Biên Hoà II – P.An Bình – TP Biên Hoà – Tỉnh Đồng Nai</t>
  </si>
  <si>
    <t>So</t>
  </si>
  <si>
    <t>Tien</t>
  </si>
  <si>
    <t>NhaCungCap</t>
  </si>
  <si>
    <t>Ngay</t>
  </si>
  <si>
    <t>SoHS</t>
  </si>
  <si>
    <t>Txt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</si>
  <si>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</si>
  <si>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</si>
  <si>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</si>
  <si>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</si>
  <si>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</si>
  <si>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</si>
  <si>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</si>
  <si>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</si>
  <si>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</si>
  <si>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</si>
  <si>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</si>
  <si>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</si>
  <si>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</si>
  <si>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</si>
  <si>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</si>
  <si>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</si>
  <si>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</si>
  <si>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</si>
  <si>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</si>
  <si>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</si>
  <si>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</si>
  <si>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</si>
  <si>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</si>
  <si>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</si>
  <si>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</si>
  <si>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4/7</t>
  </si>
  <si>
    <t>Trần Văn Sỹ</t>
  </si>
  <si>
    <t>Chỉ huy trưởng</t>
  </si>
  <si>
    <t>Ngô Minh Nhật</t>
  </si>
  <si>
    <t>3/7</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</si>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</sst>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dd/mm"/>
  </numFmts>
  <fonts count="23">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4">
    <xf numFmtId="0" fontId="0" fillId="0" borderId="0"/>
    <xf numFmtId="43" fontId="2" fillId="0" borderId="0" applyFont="0" applyFill="0" applyBorder="0" applyAlignment="0" applyProtection="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1" fillId="0" borderId="0"/>
    <xf numFmtId="0" fontId="4" fillId="0" borderId="0"/>
    <xf numFmtId="0" fontId="4" fillId="0" borderId="0">
      <alignment vertical="top"/>
    </xf>
    <xf numFmtId="0" fontId="9" fillId="0" borderId="0"/>
    <xf numFmtId="0" fontId="1" fillId="0" borderId="0"/>
    <xf numFmtId="0" fontId="9" fillId="0" borderId="0"/>
    <xf numFmtId="0" fontId="9" fillId="0" borderId="0"/>
    <xf numFmtId="0" fontId="1" fillId="0" borderId="0"/>
    <xf numFmtId="0" fontId="8" fillId="0" borderId="0"/>
    <xf numFmtId="0" fontId="1"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cellStyleXfs>
  <cellXfs count="40">
    <xf numFmtId="0" fontId="0" fillId="0" borderId="0" xfId="0"/>
    <xf numFmtId="0" fontId="3" fillId="0" borderId="0" xfId="7" applyFont="1" applyAlignment="1">
      <alignment horizontal="center" vertical="center" wrapText="1"/>
    </xf>
    <xf numFmtId="0" fontId="1" fillId="0" borderId="0" xfId="7" applyAlignment="1">
      <alignment vertical="center" wrapText="1"/>
    </xf>
    <xf numFmtId="0" fontId="1" fillId="0" borderId="0" xfId="7"/>
    <xf numFmtId="0" fontId="1" fillId="0" borderId="0" xfId="7" applyAlignment="1">
      <alignment horizontal="center" vertical="center" wrapText="1"/>
    </xf>
    <xf numFmtId="0" fontId="13" fillId="0" borderId="0" xfId="7" applyFont="1" applyAlignment="1">
      <alignment horizontal="center" vertical="center" wrapText="1"/>
    </xf>
    <xf numFmtId="0" fontId="12" fillId="0" borderId="0" xfId="0" applyFont="1"/>
    <xf numFmtId="14" fontId="12" fillId="0" borderId="0" xfId="0" applyNumberFormat="1" applyFont="1"/>
    <xf numFmtId="14" fontId="0" fillId="0" borderId="0" xfId="0" applyNumberFormat="1"/>
    <xf numFmtId="165" fontId="12" fillId="0" borderId="0" xfId="1" applyNumberFormat="1" applyFont="1"/>
    <xf numFmtId="165" fontId="0" fillId="0" borderId="0" xfId="1" applyNumberFormat="1"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166" fontId="19" fillId="0" borderId="1" xfId="0" applyNumberFormat="1" applyFont="1" applyBorder="1" applyAlignment="1">
      <alignment horizontal="center" vertical="center"/>
    </xf>
    <xf numFmtId="0" fontId="19" fillId="0" borderId="1" xfId="0" applyFont="1" applyBorder="1"/>
    <xf numFmtId="0" fontId="0" fillId="3" borderId="0" xfId="0" applyFill="1" applyAlignment="1">
      <alignment horizontal="center" vertical="center"/>
    </xf>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7"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6" fontId="16" fillId="0" borderId="1" xfId="0" applyNumberFormat="1" applyFont="1" applyBorder="1" applyAlignment="1">
      <alignment horizontal="center" vertical="center" wrapText="1"/>
    </xf>
    <xf numFmtId="166" fontId="17" fillId="0" borderId="1" xfId="0" applyNumberFormat="1" applyFont="1" applyBorder="1" applyAlignment="1">
      <alignment horizontal="center" vertical="center"/>
    </xf>
    <xf numFmtId="166" fontId="17" fillId="0" borderId="0" xfId="0" applyNumberFormat="1" applyFont="1" applyAlignment="1">
      <alignment vertical="center" wrapText="1"/>
    </xf>
  </cellXfs>
  <cellStyles count="24">
    <cellStyle name="Comma" xfId="1" builtinId="3"/>
    <cellStyle name="Comma 2" xfId="2" xr:uid="{00000000-0005-0000-0000-000001000000}"/>
    <cellStyle name="Comma 2 2" xfId="21" xr:uid="{00000000-0005-0000-0000-000002000000}"/>
    <cellStyle name="Comma 3" xfId="20" xr:uid="{00000000-0005-0000-0000-000003000000}"/>
    <cellStyle name="Comma 4" xfId="22" xr:uid="{00000000-0005-0000-0000-000004000000}"/>
    <cellStyle name="DUNG" xfId="3" xr:uid="{00000000-0005-0000-0000-000005000000}"/>
    <cellStyle name="LIEM" xfId="4" xr:uid="{00000000-0005-0000-0000-000006000000}"/>
    <cellStyle name="Normal" xfId="0" builtinId="0"/>
    <cellStyle name="Normal 2" xfId="5" xr:uid="{00000000-0005-0000-0000-000008000000}"/>
    <cellStyle name="Normal 2 2" xfId="6" xr:uid="{00000000-0005-0000-0000-000009000000}"/>
    <cellStyle name="Normal 2 3" xfId="7" xr:uid="{00000000-0005-0000-0000-00000A000000}"/>
    <cellStyle name="Normal 3" xfId="8" xr:uid="{00000000-0005-0000-0000-00000B000000}"/>
    <cellStyle name="Normal 3 2" xfId="23" xr:uid="{00000000-0005-0000-0000-00000C000000}"/>
    <cellStyle name="Normal 4" xfId="9" xr:uid="{00000000-0005-0000-0000-00000D000000}"/>
    <cellStyle name="Normal 4 2" xfId="10" xr:uid="{00000000-0005-0000-0000-00000E000000}"/>
    <cellStyle name="Normal 4 3" xfId="11" xr:uid="{00000000-0005-0000-0000-00000F000000}"/>
    <cellStyle name="Normal 5" xfId="12" xr:uid="{00000000-0005-0000-0000-000010000000}"/>
    <cellStyle name="Normal 6" xfId="13" xr:uid="{00000000-0005-0000-0000-000011000000}"/>
    <cellStyle name="Normal 6 2" xfId="14" xr:uid="{00000000-0005-0000-0000-000012000000}"/>
    <cellStyle name="Normal 7" xfId="15" xr:uid="{00000000-0005-0000-0000-000013000000}"/>
    <cellStyle name="Normal 9" xfId="16" xr:uid="{00000000-0005-0000-0000-000014000000}"/>
    <cellStyle name="Percent 2" xfId="17" xr:uid="{00000000-0005-0000-0000-000015000000}"/>
    <cellStyle name="Style 1" xfId="18" xr:uid="{00000000-0005-0000-0000-000016000000}"/>
    <cellStyle name="THUC" xfId="19" xr:uid="{00000000-0005-0000-0000-00001700000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
  <sheetViews>
    <sheetView topLeftCell="N1" zoomScaleNormal="100" workbookViewId="0">
      <selection activeCell="T10" sqref="T10"/>
    </sheetView>
  </sheetViews>
  <sheetFormatPr defaultColWidth="4.88671875" defaultRowHeight="24.9" customHeight="1" outlineLevelCol="1"/>
  <cols>
    <col min="1" max="1" width="8.6640625" style="11" customWidth="1"/>
    <col min="2" max="2" width="31.109375" customWidth="1"/>
    <col min="3" max="3" width="26.5546875" customWidth="1"/>
    <col min="4" max="4" width="17.5546875" customWidth="1"/>
    <col min="5" max="5" width="14.5546875"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21875" bestFit="1" customWidth="1"/>
    <col min="14" max="14" width="12.6640625" customWidth="1"/>
    <col min="15" max="15" width="22" bestFit="1" customWidth="1"/>
    <col min="16" max="16" width="25.33203125" customWidth="1"/>
    <col min="17" max="17" width="26.77734375" customWidth="1"/>
    <col min="18" max="18" width="14.5546875" customWidth="1" outlineLevel="1"/>
    <col min="19" max="21" width="8.6640625" customWidth="1" outlineLevel="1"/>
    <col min="22" max="32" width="8.6640625" customWidth="1"/>
  </cols>
  <sheetData>
    <row r="1" spans="1:25" s="13" customFormat="1" ht="24.9" customHeight="1">
      <c r="A1" s="12">
        <f>ROW()</f>
        <v>1</v>
      </c>
      <c r="B1" s="13" t="s">
        <v>10</v>
      </c>
      <c r="C1" s="13" t="s">
        <v>11</v>
      </c>
      <c r="D1" s="13" t="s">
        <v>12</v>
      </c>
      <c r="E1" s="13" t="s">
        <v>13</v>
      </c>
      <c r="F1" s="13" t="s">
        <v>14</v>
      </c>
      <c r="G1" s="13" t="s">
        <v>15</v>
      </c>
      <c r="H1" s="13" t="s">
        <v>19</v>
      </c>
      <c r="I1" s="13" t="s">
        <v>21</v>
      </c>
      <c r="J1" s="13" t="s">
        <v>22</v>
      </c>
      <c r="K1" s="13" t="s">
        <v>23</v>
      </c>
      <c r="L1" s="13" t="s">
        <v>99</v>
      </c>
      <c r="M1" s="13" t="s">
        <v>100</v>
      </c>
      <c r="N1" s="13" t="s">
        <v>101</v>
      </c>
      <c r="O1" s="13" t="s">
        <v>102</v>
      </c>
      <c r="P1" s="13" t="s">
        <v>111</v>
      </c>
      <c r="Q1" s="13" t="s">
        <v>112</v>
      </c>
      <c r="R1" s="13" t="s">
        <v>106</v>
      </c>
      <c r="S1" s="13" t="s">
        <v>107</v>
      </c>
      <c r="T1" s="13" t="s">
        <v>108</v>
      </c>
      <c r="U1" s="13" t="s">
        <v>109</v>
      </c>
      <c r="V1" s="13" t="s">
        <v>114</v>
      </c>
      <c r="W1" s="13" t="s">
        <v>115</v>
      </c>
      <c r="X1" s="13" t="s">
        <v>116</v>
      </c>
      <c r="Y1" s="13" t="s">
        <v>137</v>
      </c>
    </row>
    <row r="2" spans="1:25" s="13" customFormat="1" ht="24.9" customHeight="1">
      <c r="A2" s="12"/>
    </row>
    <row r="3" spans="1:25" ht="24.9" customHeight="1">
      <c r="A3" s="11">
        <f>ROW()</f>
        <v>3</v>
      </c>
      <c r="B3" s="6" t="s">
        <v>16</v>
      </c>
      <c r="C3" t="s">
        <v>18</v>
      </c>
      <c r="D3" s="29">
        <v>44073</v>
      </c>
      <c r="E3" s="29">
        <f>D3</f>
        <v>44073</v>
      </c>
      <c r="F3" t="s">
        <v>17</v>
      </c>
      <c r="G3" s="6" t="s">
        <v>96</v>
      </c>
      <c r="H3" t="s">
        <v>20</v>
      </c>
      <c r="I3" s="30" t="s">
        <v>98</v>
      </c>
      <c r="J3" s="6" t="s">
        <v>97</v>
      </c>
      <c r="K3" s="30" t="s">
        <v>118</v>
      </c>
      <c r="L3" s="6" t="s">
        <v>105</v>
      </c>
      <c r="M3" s="30" t="s">
        <v>104</v>
      </c>
      <c r="N3" s="30" t="s">
        <v>117</v>
      </c>
      <c r="O3" s="6" t="s">
        <v>103</v>
      </c>
      <c r="P3" s="31"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31" t="str">
        <f t="array" ref="Q3">_xlfn.TEXTJOIN(CHAR(10),TRUE,V3:X3)</f>
        <v>Không</v>
      </c>
      <c r="R3" s="6" t="s">
        <v>110</v>
      </c>
      <c r="V3" s="6" t="s">
        <v>113</v>
      </c>
      <c r="W3" s="6"/>
      <c r="Y3" s="30" t="s">
        <v>139</v>
      </c>
    </row>
    <row r="4" spans="1:25" ht="24.6" customHeight="1">
      <c r="A4" s="11">
        <f>ROW()</f>
        <v>4</v>
      </c>
      <c r="B4" s="6" t="s">
        <v>119</v>
      </c>
      <c r="C4" s="6" t="s">
        <v>120</v>
      </c>
      <c r="D4" s="29">
        <v>44077</v>
      </c>
      <c r="E4" s="29">
        <f>D4</f>
        <v>44077</v>
      </c>
      <c r="F4" s="6" t="s">
        <v>121</v>
      </c>
      <c r="G4" s="30" t="s">
        <v>123</v>
      </c>
      <c r="H4" t="s">
        <v>20</v>
      </c>
      <c r="I4" s="30" t="s">
        <v>98</v>
      </c>
      <c r="J4" s="6" t="s">
        <v>97</v>
      </c>
      <c r="K4" s="30" t="s">
        <v>118</v>
      </c>
      <c r="L4" s="6" t="s">
        <v>124</v>
      </c>
      <c r="M4" s="30" t="s">
        <v>125</v>
      </c>
      <c r="N4" s="30" t="s">
        <v>117</v>
      </c>
      <c r="O4" s="6" t="s">
        <v>103</v>
      </c>
      <c r="P4" s="32" t="str">
        <f t="array" ref="P4">_xlfn.TEXTJOIN(CHAR(10),TRUE,R4:U4)</f>
        <v>từ trụ 001A đến trụ 012 lưới hạ thế trạm Xuân Bắc 6A, 6C thuộc nhánh rẽ Thọ Vực
từ trụ 001A đến trụ 054 thuộc nhánh rẽ Thọ Vực
từ trụ 054 đến trụ 055 và trụ 054/001 thuộc nhánh rẽ Thọ Vực</v>
      </c>
      <c r="Q4" s="31" t="str">
        <f t="array" ref="Q4">_xlfn.TEXTJOIN(CHAR(10),TRUE,V4:X4)</f>
        <v>Không</v>
      </c>
      <c r="R4" s="6" t="s">
        <v>126</v>
      </c>
      <c r="S4" s="6" t="s">
        <v>127</v>
      </c>
      <c r="T4" s="6" t="s">
        <v>128</v>
      </c>
      <c r="V4" s="6" t="s">
        <v>113</v>
      </c>
      <c r="W4" s="6"/>
      <c r="Y4" s="30" t="s">
        <v>138</v>
      </c>
    </row>
    <row r="5" spans="1:25" ht="24.9" customHeight="1">
      <c r="A5" s="11">
        <f>ROW()</f>
        <v>5</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topLeftCell="J1" workbookViewId="0">
      <selection activeCell="M11" sqref="M11"/>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2187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122</v>
      </c>
      <c r="C2" s="1" t="s">
        <v>122</v>
      </c>
      <c r="D2" s="1" t="s">
        <v>122</v>
      </c>
      <c r="E2" s="1" t="s">
        <v>122</v>
      </c>
      <c r="F2" s="1" t="s">
        <v>122</v>
      </c>
      <c r="G2" s="1" t="s">
        <v>122</v>
      </c>
      <c r="H2" s="1" t="s">
        <v>122</v>
      </c>
      <c r="I2" s="1" t="s">
        <v>122</v>
      </c>
      <c r="J2" s="1" t="s">
        <v>122</v>
      </c>
      <c r="K2" s="1" t="s">
        <v>122</v>
      </c>
      <c r="L2" s="1" t="s">
        <v>122</v>
      </c>
      <c r="M2" s="1" t="s">
        <v>122</v>
      </c>
      <c r="N2" s="1" t="s">
        <v>122</v>
      </c>
      <c r="O2" s="1" t="s">
        <v>122</v>
      </c>
      <c r="P2" s="1" t="s">
        <v>122</v>
      </c>
      <c r="Q2" s="1" t="s">
        <v>122</v>
      </c>
      <c r="R2" s="1" t="s">
        <v>122</v>
      </c>
      <c r="S2" s="1" t="s">
        <v>122</v>
      </c>
      <c r="T2" s="1" t="s">
        <v>122</v>
      </c>
      <c r="U2" s="1" t="s">
        <v>122</v>
      </c>
      <c r="V2" s="1" t="s">
        <v>122</v>
      </c>
      <c r="W2" s="1" t="s">
        <v>122</v>
      </c>
      <c r="X2" s="1" t="s">
        <v>122</v>
      </c>
    </row>
    <row r="3" spans="1:25" s="33" customFormat="1" ht="54.6" customHeight="1">
      <c r="A3" s="33">
        <f>ROW()</f>
        <v>3</v>
      </c>
      <c r="B3" s="33" t="str">
        <f>VLOOKUP(ROW(),data,COLUMN(),0)</f>
        <v>Di dời hệ thống điện trung hạ thế, trạm biến áp - thuộc dự án: Đường Nguyễn Thị Minh Khai, Huyện Xuân Lộc</v>
      </c>
      <c r="C3" s="33" t="str">
        <f>VLOOKUP(ROW(),data,COLUMN(),0)</f>
        <v>Di dời lưới hạ thế ABC độc lập</v>
      </c>
      <c r="D3" s="33" t="str">
        <f>" ngày "&amp;TEXT(VLOOKUP(ROW(),data,COLUMN(),0),"dd")&amp;" tháng "&amp;TEXT(VLOOKUP(ROW(),data,COLUMN(),0),"MM")&amp;" năm "&amp;TEXT(VLOOKUP(ROW(),data,COLUMN(),0),"yyyy")</f>
        <v xml:space="preserve"> ngày 30 tháng 08 năm 2020</v>
      </c>
      <c r="E3" s="33" t="str">
        <f>" ngày "&amp;TEXT(VLOOKUP(ROW(),data,COLUMN(),0),"dd")&amp;" tháng "&amp;TEXT(VLOOKUP(ROW(),data,COLUMN(),0),"MM")&amp;" năm "&amp;TEXT(VLOOKUP(ROW(),data,COLUMN(),0),"yyyy")</f>
        <v xml:space="preserve"> ngày 30 tháng 08 năm 2020</v>
      </c>
      <c r="F3" s="33" t="str">
        <f>VLOOKUP(ROW(),data,COLUMN(),0)</f>
        <v>Lưới hạ thế độc lập sau TBA Minh Khai 1</v>
      </c>
      <c r="G3" s="33" t="str">
        <f>VLOOKUP(ROW(),data,COLUMN(),0)</f>
        <v>Di dời 11 trụ hạ thế từ trụ 03/01 đến trụ 03/11 và toàn bộ dây khách hàng đấu nối vào lưới hạ thế hiện hữu</v>
      </c>
      <c r="H3" s="33" t="str">
        <f>TEXT(VLOOKUP(ROW(),data,COLUMN(),0),"#.##0")</f>
        <v>Sử dụng lại toàn bộ vật tư hiện hữu</v>
      </c>
      <c r="I3" s="33" t="str">
        <f>VLOOKUP(ROW(),data,COLUMN(),0)</f>
        <v>Dây đai an toàn, quần, áo, nón bảo hộ lao động…
Găng tay hạ thế</v>
      </c>
      <c r="J3" s="33" t="str">
        <f>TEXT(VLOOKUP(ROW(),data,COLUMN(),0),"dd/MM/yyyy")</f>
        <v>Máy đo điện trở tiếp địa, điện trở tiếp xúc.</v>
      </c>
      <c r="K3" s="33" t="str">
        <f>TEXT(VLOOKUP(ROW(),data,COLUMN(),0),"dd/MM/yyyy")</f>
        <v>Xe cẩu 5T: 02 xe.
Kích tăng dây: 4 cái.
Kìm ép thủy lực: 3 cái.
Puly: 6 cái.
Các dụng cụ khác như cle, mỏ lết, cuốc, xà beng …</v>
      </c>
      <c r="L3" s="33" t="str">
        <f>TEXT(VLOOKUP(ROW(),data,COLUMN(),0),"dd/MM/yyyy")</f>
        <v>FCO và MCCB TBA Minh Khai 1</v>
      </c>
      <c r="M3" s="33" t="str">
        <f>TEXT(VLOOKUP(ROW(),data,COLUMN(),0),"dd/MM/yyyy")</f>
        <v>Tại TBA Minh Khai 1</v>
      </c>
      <c r="N3" s="33" t="str">
        <f>TEXT(VLOOKUP(ROW(),data,COLUMN(),0),"dd/MM/yyyy")</f>
        <v>Đã tiếp địa, Cấm đóng điện</v>
      </c>
      <c r="O3" s="33" t="str">
        <f>TEXT(VLOOKUP(ROW(),data,COLUMN(),0),"dd/MM/yyyy")</f>
        <v>Trực tiếp</v>
      </c>
      <c r="P3" s="33" t="str">
        <f>TEXT(VLOOKUP(ROW(),data,COLUMN(),0),"dd/MM/yyyy")</f>
        <v xml:space="preserve">Đơn vị công tác 1: Thực hiện công tác theo PCT/LCT............. Nội dung công việc: thực hiện trong phạm vi từ trụ 03/01 đến trụ 03/11 </v>
      </c>
      <c r="Q3" s="33" t="str">
        <f>TEXT(VLOOKUP(ROW(),data,COLUMN(),0),"dd/MM/yyyy")</f>
        <v>Không</v>
      </c>
      <c r="R3" s="33" t="str">
        <f>TEXT(VLOOKUP(ROW(),data,COLUMN(),0),"dd/MM/yyyy")</f>
        <v xml:space="preserve">từ trụ 03/01 đến trụ 03/11 </v>
      </c>
      <c r="S3" s="33" t="str">
        <f>TEXT(VLOOKUP(ROW(),data,COLUMN(),0),"dd/MM/yyyy")</f>
        <v>00/01/1900</v>
      </c>
      <c r="T3" s="33" t="str">
        <f>TEXT(VLOOKUP(ROW(),data,COLUMN(),0),"dd/MM/yyyy")</f>
        <v>00/01/1900</v>
      </c>
      <c r="U3" s="33" t="str">
        <f>TEXT(VLOOKUP(ROW(),data,COLUMN(),0),"dd/MM/yyyy")</f>
        <v>00/01/1900</v>
      </c>
      <c r="V3" s="33" t="str">
        <f>TEXT(VLOOKUP(ROW(),data,COLUMN(),0),"dd/MM/yyyy")</f>
        <v>Không</v>
      </c>
      <c r="W3" s="33" t="str">
        <f>TEXT(VLOOKUP(ROW(),data,COLUMN(),0),"dd/MM/yyyy")</f>
        <v>00/01/1900</v>
      </c>
      <c r="X3" s="33" t="str">
        <f>TEXT(VLOOKUP(ROW(),data,COLUMN(),0),"dd/MM/yyyy")</f>
        <v>00/01/1900</v>
      </c>
    </row>
    <row r="4" spans="1:25" s="33" customFormat="1" ht="54.6" customHeight="1">
      <c r="A4" s="33">
        <f>ROW()</f>
        <v>4</v>
      </c>
      <c r="B4" s="33" t="str">
        <f>VLOOKUP(ROW(),data,COLUMN(),0)</f>
        <v>Di dời hệ thống điện trung hạ thế, trạm biến áp - thuộc dự án: Đường Xuân Bắc - Bảo Quang</v>
      </c>
      <c r="C4" s="33" t="str">
        <f>VLOOKUP(ROW(),data,COLUMN(),0)</f>
        <v>Di dời hệ thống điện trung hạ thế</v>
      </c>
      <c r="D4" s="33" t="str">
        <f>" ngày "&amp;TEXT(VLOOKUP(ROW(),data,COLUMN(),0),"dd")&amp;" tháng "&amp;TEXT(VLOOKUP(ROW(),data,COLUMN(),0),"MM")&amp;" năm "&amp;TEXT(VLOOKUP(ROW(),data,COLUMN(),0),"yyyy")</f>
        <v xml:space="preserve"> ngày 03 tháng 09 năm 2020</v>
      </c>
      <c r="E4" s="33" t="str">
        <f>" ngày "&amp;TEXT(VLOOKUP(ROW(),data,COLUMN(),0),"dd")&amp;" tháng "&amp;TEXT(VLOOKUP(ROW(),data,COLUMN(),0),"MM")&amp;" năm "&amp;TEXT(VLOOKUP(ROW(),data,COLUMN(),0),"yyyy")</f>
        <v xml:space="preserve"> ngày 03 tháng 09 năm 2020</v>
      </c>
      <c r="F4" s="33" t="str">
        <f>VLOOKUP(ROW(),data,COLUMN(),0)</f>
        <v>Hệ thống điện trung hạ thế thuộc nhánh rẽ Thọ Vực</v>
      </c>
      <c r="G4" s="33"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33" t="str">
        <f>TEXT(VLOOKUP(ROW(),data,COLUMN(),0),"#.##0")</f>
        <v>Sử dụng lại toàn bộ vật tư hiện hữu</v>
      </c>
      <c r="I4" s="33" t="str">
        <f>VLOOKUP(ROW(),data,COLUMN(),0)</f>
        <v>Dây đai an toàn, quần, áo, nón bảo hộ lao động…
Găng tay hạ thế</v>
      </c>
      <c r="J4" s="33" t="str">
        <f>TEXT(VLOOKUP(ROW(),data,COLUMN(),0),"dd/MM/yyyy")</f>
        <v>Máy đo điện trở tiếp địa, điện trở tiếp xúc.</v>
      </c>
      <c r="K4" s="33" t="str">
        <f>TEXT(VLOOKUP(ROW(),data,COLUMN(),0),"dd/MM/yyyy")</f>
        <v>Xe cẩu 5T: 02 xe.
Kích tăng dây: 4 cái.
Kìm ép thủy lực: 3 cái.
Puly: 6 cái.
Các dụng cụ khác như cle, mỏ lết, cuốc, xà beng …</v>
      </c>
      <c r="L4" s="33" t="str">
        <f>TEXT(VLOOKUP(ROW(),data,COLUMN(),0),"dd/MM/yyyy")</f>
        <v>Cắt Recloser Thọ Vực + 3LTD nhánh rẽ Thọ Vực</v>
      </c>
      <c r="M4" s="33" t="str">
        <f>TEXT(VLOOKUP(ROW(),data,COLUMN(),0),"dd/MM/yyyy")</f>
        <v>Tại trụ 001A nhánh rẽ Thọ Vực</v>
      </c>
      <c r="N4" s="33" t="str">
        <f>TEXT(VLOOKUP(ROW(),data,COLUMN(),0),"dd/MM/yyyy")</f>
        <v>Đã tiếp địa, Cấm đóng điện</v>
      </c>
      <c r="O4" s="33" t="str">
        <f>TEXT(VLOOKUP(ROW(),data,COLUMN(),0),"dd/MM/yyyy")</f>
        <v>Trực tiếp</v>
      </c>
      <c r="P4" s="33" t="str">
        <f>TEXT(VLOOKUP(ROW(),data,COLUMN(),0),"dd/MM/yyyy")</f>
        <v>từ trụ 001A đến trụ 012 lưới hạ thế trạm Xuân Bắc 6A, 6C thuộc nhánh rẽ Thọ Vực
từ trụ 001A đến trụ 054 thuộc nhánh rẽ Thọ Vực
từ trụ 054 đến trụ 055 và trụ 054/001 thuộc nhánh rẽ Thọ Vực</v>
      </c>
      <c r="Q4" s="33" t="str">
        <f>TEXT(VLOOKUP(ROW(),data,COLUMN(),0),"dd/MM/yyyy")</f>
        <v>Không</v>
      </c>
      <c r="R4" s="33" t="str">
        <f>TEXT(VLOOKUP(ROW(),data,COLUMN(),0),"dd/MM/yyyy")</f>
        <v>từ trụ 001A đến trụ 012 lưới hạ thế trạm Xuân Bắc 6A, 6C thuộc nhánh rẽ Thọ Vực</v>
      </c>
      <c r="S4" s="33" t="str">
        <f>TEXT(VLOOKUP(ROW(),data,COLUMN(),0),"dd/MM/yyyy")</f>
        <v>từ trụ 001A đến trụ 054 thuộc nhánh rẽ Thọ Vực</v>
      </c>
      <c r="T4" s="33" t="str">
        <f>TEXT(VLOOKUP(ROW(),data,COLUMN(),0),"dd/MM/yyyy")</f>
        <v>từ trụ 054 đến trụ 055 và trụ 054/001 thuộc nhánh rẽ Thọ Vực</v>
      </c>
      <c r="U4" s="33" t="str">
        <f>TEXT(VLOOKUP(ROW(),data,COLUMN(),0),"dd/MM/yyyy")</f>
        <v>00/01/1900</v>
      </c>
      <c r="V4" s="33" t="str">
        <f>TEXT(VLOOKUP(ROW(),data,COLUMN(),0),"dd/MM/yyyy")</f>
        <v>Không</v>
      </c>
      <c r="W4" s="33" t="str">
        <f>TEXT(VLOOKUP(ROW(),data,COLUMN(),0),"dd/MM/yyyy")</f>
        <v>00/01/1900</v>
      </c>
      <c r="X4" s="33" t="str">
        <f>TEXT(VLOOKUP(ROW(),data,COLUMN(),0),"dd/MM/yyyy")</f>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activeCell="C7" sqref="C7"/>
    </sheetView>
  </sheetViews>
  <sheetFormatPr defaultRowHeight="14.4"/>
  <cols>
    <col min="4" max="4" width="10.5546875" style="8" bestFit="1" customWidth="1"/>
    <col min="5" max="5" width="11.109375" style="10" bestFit="1" customWidth="1"/>
    <col min="6" max="6" width="43.6640625" customWidth="1"/>
    <col min="7" max="7" width="32.5546875" bestFit="1" customWidth="1"/>
  </cols>
  <sheetData>
    <row r="1" spans="1:7">
      <c r="A1" s="6" t="s">
        <v>1</v>
      </c>
      <c r="B1" s="6" t="s">
        <v>8</v>
      </c>
      <c r="C1" s="6" t="s">
        <v>4</v>
      </c>
      <c r="D1" s="7" t="s">
        <v>7</v>
      </c>
      <c r="E1" s="9" t="s">
        <v>5</v>
      </c>
      <c r="F1" s="6" t="s">
        <v>6</v>
      </c>
      <c r="G1" s="6" t="s">
        <v>9</v>
      </c>
    </row>
    <row r="2" spans="1:7">
      <c r="A2" s="6">
        <f>COLUMN()</f>
        <v>1</v>
      </c>
      <c r="B2" s="6">
        <f>COLUMN()</f>
        <v>2</v>
      </c>
      <c r="C2" s="6">
        <f>COLUMN()</f>
        <v>3</v>
      </c>
      <c r="D2" s="6">
        <f>COLUMN()</f>
        <v>4</v>
      </c>
      <c r="E2" s="6">
        <f>COLUMN()</f>
        <v>5</v>
      </c>
      <c r="F2" s="6">
        <f>COLUMN()</f>
        <v>6</v>
      </c>
      <c r="G2" s="6">
        <f>COLUMN()</f>
        <v>7</v>
      </c>
    </row>
    <row r="3" spans="1:7">
      <c r="A3" t="str">
        <f>COUNTIF($B$1:B3,B3)&amp;B3</f>
        <v>1223</v>
      </c>
      <c r="B3">
        <v>223</v>
      </c>
      <c r="C3" t="s">
        <v>2</v>
      </c>
      <c r="D3" s="8">
        <v>44032</v>
      </c>
      <c r="E3" s="10">
        <v>610000</v>
      </c>
      <c r="F3" t="s">
        <v>3</v>
      </c>
      <c r="G3" t="str">
        <f>"Hóa đơn số "&amp;C3&amp;" ngày "&amp;TEXT(D3,"dd/MM/yyyy")</f>
        <v>Hóa đơn số 0000949 ngày 20/07/2020</v>
      </c>
    </row>
    <row r="4" spans="1:7">
      <c r="A4" t="str">
        <f>COUNTIF($B$1:B4,B4)&amp;B4</f>
        <v>2223</v>
      </c>
      <c r="B4">
        <v>223</v>
      </c>
      <c r="C4" t="s">
        <v>2</v>
      </c>
      <c r="D4" s="8">
        <v>44032</v>
      </c>
      <c r="E4" s="10">
        <v>610000</v>
      </c>
      <c r="F4" t="s">
        <v>3</v>
      </c>
      <c r="G4" t="str">
        <f>"Hóa đơn số "&amp;C4&amp;" ngày "&amp;TEXT(D4,"dd/MM/yyyy")</f>
        <v>Hóa đơn số 0000949 ngày 20/07/2020</v>
      </c>
    </row>
    <row r="5" spans="1:7">
      <c r="A5" t="str">
        <f>COUNTIF($B$1:B5,B5)&amp;B5</f>
        <v>0</v>
      </c>
    </row>
    <row r="6" spans="1:7">
      <c r="A6" t="str">
        <f>COUNTIF($B$1:B6,B6)&amp;B6</f>
        <v>0</v>
      </c>
    </row>
    <row r="7" spans="1:7">
      <c r="A7" t="str">
        <f>COUNTIF($B$1:B7,B7)&amp;B7</f>
        <v>0</v>
      </c>
    </row>
    <row r="8" spans="1:7">
      <c r="A8" t="str">
        <f>COUNTIF($B$1:B8,B8)&amp;B8</f>
        <v>0</v>
      </c>
    </row>
    <row r="9" spans="1:7">
      <c r="A9" t="str">
        <f>COUNTIF($B$1:B9,B9)&amp;B9</f>
        <v>0</v>
      </c>
    </row>
    <row r="10" spans="1:7">
      <c r="A10" t="str">
        <f>COUNTIF($B$1:B10,B10)&amp;B10</f>
        <v>0</v>
      </c>
    </row>
    <row r="11" spans="1:7">
      <c r="A11" t="str">
        <f>COUNTIF($B$1:B11,B11)&amp;B11</f>
        <v>0</v>
      </c>
    </row>
    <row r="12" spans="1:7">
      <c r="A12" t="str">
        <f>COUNTIF($B$1:B12,B12)&amp;B12</f>
        <v>0</v>
      </c>
    </row>
    <row r="13" spans="1:7">
      <c r="A13" t="str">
        <f>COUNTIF($B$1:B13,B13)&amp;B13</f>
        <v>0</v>
      </c>
    </row>
    <row r="14" spans="1:7">
      <c r="A14" t="str">
        <f>COUNTIF($B$1:B14,B14)&amp;B14</f>
        <v>0</v>
      </c>
    </row>
    <row r="15" spans="1:7">
      <c r="A15" t="str">
        <f>COUNTIF($B$1:B15,B15)&amp;B15</f>
        <v>0</v>
      </c>
    </row>
    <row r="16" spans="1:7">
      <c r="A16" t="str">
        <f>COUNTIF($B$1:B16,B16)&amp;B16</f>
        <v>0</v>
      </c>
    </row>
    <row r="17" spans="1:1">
      <c r="A17" t="str">
        <f>COUNTIF($B$1:B17,B17)&amp;B17</f>
        <v>0</v>
      </c>
    </row>
    <row r="18" spans="1:1">
      <c r="A18" t="str">
        <f>COUNTIF($B$1:B18,B18)&amp;B18</f>
        <v>0</v>
      </c>
    </row>
    <row r="19" spans="1:1">
      <c r="A19" t="str">
        <f>COUNTIF($B$1:B19,B19)&amp;B19</f>
        <v>0</v>
      </c>
    </row>
    <row r="20" spans="1:1">
      <c r="A20" t="str">
        <f>COUNTIF($B$1:B20,B20)&amp;B20</f>
        <v>0</v>
      </c>
    </row>
    <row r="21" spans="1:1">
      <c r="A21" t="str">
        <f>COUNTIF($B$1:B21,B21)&amp;B21</f>
        <v>0</v>
      </c>
    </row>
    <row r="22" spans="1:1">
      <c r="A22" t="str">
        <f>COUNTIF($B$1:B22,B22)&amp;B22</f>
        <v>0</v>
      </c>
    </row>
    <row r="23" spans="1:1">
      <c r="A23" t="str">
        <f>COUNTIF($B$1:B23,B23)&amp;B23</f>
        <v>0</v>
      </c>
    </row>
    <row r="24" spans="1:1">
      <c r="A24" t="str">
        <f>COUNTIF($B$1:B24,B24)&amp;B24</f>
        <v>0</v>
      </c>
    </row>
    <row r="25" spans="1:1">
      <c r="A25" t="str">
        <f>COUNTIF($B$1:B25,B25)&amp;B25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27"/>
  <sheetViews>
    <sheetView tabSelected="1" workbookViewId="0">
      <selection activeCell="G8" sqref="G8"/>
    </sheetView>
  </sheetViews>
  <sheetFormatPr defaultColWidth="9.109375" defaultRowHeight="15.6" outlineLevelCol="1"/>
  <cols>
    <col min="1" max="2" width="9.109375" style="18"/>
    <col min="3" max="3" width="6.33203125" style="18" customWidth="1"/>
    <col min="4" max="4" width="26.88671875" style="27" bestFit="1" customWidth="1"/>
    <col min="5" max="5" width="8.6640625" style="39" customWidth="1"/>
    <col min="6" max="7" width="18" style="28" customWidth="1" outlineLevel="1"/>
    <col min="8" max="8" width="11.109375" style="18" customWidth="1" outlineLevel="1"/>
    <col min="9" max="9" width="19" style="18" customWidth="1"/>
    <col min="10" max="10" width="11.109375" style="18" customWidth="1"/>
    <col min="11" max="11" width="9.109375" style="18"/>
    <col min="12" max="13" width="12.77734375" style="18" customWidth="1"/>
    <col min="14" max="14" width="10.109375" style="27" bestFit="1" customWidth="1"/>
    <col min="15" max="16384" width="9.109375" style="18"/>
  </cols>
  <sheetData>
    <row r="1" spans="2:14" s="14" customFormat="1" ht="33" customHeight="1">
      <c r="C1" s="15" t="s">
        <v>0</v>
      </c>
      <c r="D1" s="26" t="s">
        <v>24</v>
      </c>
      <c r="E1" s="37" t="s">
        <v>29</v>
      </c>
      <c r="F1" s="15" t="s">
        <v>25</v>
      </c>
      <c r="G1" s="15" t="s">
        <v>26</v>
      </c>
      <c r="H1" s="15" t="s">
        <v>28</v>
      </c>
      <c r="I1" s="15" t="s">
        <v>27</v>
      </c>
      <c r="J1" s="15" t="s">
        <v>28</v>
      </c>
      <c r="M1" s="14">
        <v>1</v>
      </c>
      <c r="N1" s="34" t="s">
        <v>129</v>
      </c>
    </row>
    <row r="2" spans="2:14">
      <c r="C2" s="16">
        <f>ROW()-1</f>
        <v>1</v>
      </c>
      <c r="D2" s="25" t="str">
        <f>IFERROR(VLOOKUP($C2,NhanSu,2,),"")</f>
        <v>Nguyễn Anh Tú</v>
      </c>
      <c r="E2" s="38"/>
      <c r="F2" s="16"/>
      <c r="G2" s="16"/>
      <c r="H2" s="17"/>
      <c r="I2" s="16" t="str">
        <f>IFERROR(VLOOKUP($C2,NhanSu,5,),"")</f>
        <v>Giám sát kỹ thuật</v>
      </c>
      <c r="J2" s="17"/>
      <c r="L2" s="27" t="str">
        <f>"Giao ông "&amp;D2&amp;" làm "&amp;LOWER(F2)&amp;" trụ trung hạ thế trạm "&amp;M2&amp;" "&amp;$N$1</f>
        <v>Giao ông Nguyễn Anh Tú làm  trụ trung hạ thế trạm 0 Nhánh rẽ Thọ Vực</v>
      </c>
      <c r="M2" s="27" cm="1">
        <f t="array" ref="M2">INDEX(N:R,ROW(),1)</f>
        <v>0</v>
      </c>
    </row>
    <row r="3" spans="2:14">
      <c r="C3" s="16">
        <f t="shared" ref="C3:C27" si="0">ROW()-1</f>
        <v>2</v>
      </c>
      <c r="D3" s="25" t="str">
        <f>IFERROR(VLOOKUP($C3,NhanSu,2,),"")</f>
        <v>Huỳnh Tấn Sơn</v>
      </c>
      <c r="E3" s="38" t="str">
        <f>IFERROR(VLOOKUP($C3,NhanSu,3,),"")</f>
        <v>4/7</v>
      </c>
      <c r="F3" s="16"/>
      <c r="G3" s="16"/>
      <c r="H3" s="17"/>
      <c r="I3" s="16" t="str">
        <f>IFERROR(VLOOKUP($C3,NhanSu,5,),"")</f>
        <v>Công nhân</v>
      </c>
      <c r="J3" s="17"/>
      <c r="L3" s="27" t="str">
        <f t="shared" ref="L3:L26" si="1">"Giao ông "&amp;D3&amp;" làm "&amp;LOWER(F3)&amp;" trụ trung hạ thế trạm "&amp;M3&amp;" "&amp;$N$1</f>
        <v>Giao ông Huỳnh Tấn Sơn làm  trụ trung hạ thế trạm 0 Nhánh rẽ Thọ Vực</v>
      </c>
      <c r="M3" s="27" cm="1">
        <f t="array" ref="M3">INDEX(N:R,ROW(),1)</f>
        <v>0</v>
      </c>
    </row>
    <row r="4" spans="2:14">
      <c r="C4" s="16">
        <f t="shared" si="0"/>
        <v>3</v>
      </c>
      <c r="D4" s="25" t="str">
        <f>IFERROR(VLOOKUP($C4,NhanSu,2,),"")</f>
        <v>Ngô Minh Nhật</v>
      </c>
      <c r="E4" s="38" t="str">
        <f>IFERROR(VLOOKUP($C4,NhanSu,3,),"")</f>
        <v>3/7</v>
      </c>
      <c r="F4" s="16"/>
      <c r="G4" s="16"/>
      <c r="H4" s="17"/>
      <c r="I4" s="16" t="str">
        <f>IFERROR(VLOOKUP($C4,NhanSu,5,),"")</f>
        <v>Công nhân</v>
      </c>
      <c r="J4" s="17"/>
      <c r="L4" s="27" t="str">
        <f t="shared" si="1"/>
        <v>Giao ông Ngô Minh Nhật làm  trụ trung hạ thế trạm 0 Nhánh rẽ Thọ Vực</v>
      </c>
      <c r="M4" s="27" cm="1">
        <f t="array" ref="M4">INDEX(N:R,ROW(),1)</f>
        <v>0</v>
      </c>
    </row>
    <row r="5" spans="2:14">
      <c r="C5" s="16">
        <f t="shared" si="0"/>
        <v>4</v>
      </c>
      <c r="D5" s="25" t="str">
        <f>IFERROR(VLOOKUP($C5,NhanSu,2,),"")</f>
        <v>Đinh Nguyễn Trọng Toàn</v>
      </c>
      <c r="E5" s="38" t="str">
        <f>IFERROR(VLOOKUP($C5,NhanSu,3,),"")</f>
        <v>3/7</v>
      </c>
      <c r="F5" s="16"/>
      <c r="G5" s="16" t="s">
        <v>95</v>
      </c>
      <c r="H5" s="17"/>
      <c r="I5" s="16" t="str">
        <f>IFERROR(VLOOKUP($C5,NhanSu,5,),"")</f>
        <v>Công nhân</v>
      </c>
      <c r="J5" s="17"/>
      <c r="L5" s="27" t="str">
        <f t="shared" si="1"/>
        <v>Giao ông Đinh Nguyễn Trọng Toàn làm  trụ trung hạ thế trạm 0 Nhánh rẽ Thọ Vực</v>
      </c>
      <c r="M5" s="27" cm="1">
        <f t="array" ref="M5">INDEX(N:R,ROW(),1)</f>
        <v>0</v>
      </c>
    </row>
    <row r="6" spans="2:14">
      <c r="C6" s="16">
        <f t="shared" si="0"/>
        <v>5</v>
      </c>
      <c r="D6" s="25" t="str">
        <f>IFERROR(VLOOKUP($C6,NhanSu,2,),"")</f>
        <v>Nguyễn Hoàng Tú</v>
      </c>
      <c r="E6" s="38" t="str">
        <f>IFERROR(VLOOKUP($C6,NhanSu,3,),"")</f>
        <v>3/7</v>
      </c>
      <c r="F6" s="16" t="s">
        <v>94</v>
      </c>
      <c r="G6" s="16"/>
      <c r="H6" s="17"/>
      <c r="I6" s="16" t="str">
        <f>IFERROR(VLOOKUP($C6,NhanSu,5,),"")</f>
        <v>Công nhân</v>
      </c>
      <c r="J6" s="17"/>
      <c r="L6" s="27" t="str">
        <f t="shared" si="1"/>
        <v>Giao ông Nguyễn Hoàng Tú làm tiếp địa trụ trung hạ thế trạm 029, 041/001B Nhánh rẽ Thọ Vực</v>
      </c>
      <c r="M6" s="27" t="str" cm="1">
        <f t="array" ref="M6">INDEX(N:R,ROW(),1)</f>
        <v>029, 041/001B</v>
      </c>
      <c r="N6" s="36" t="s">
        <v>134</v>
      </c>
    </row>
    <row r="7" spans="2:14">
      <c r="B7" s="17"/>
      <c r="C7" s="16">
        <f t="shared" si="0"/>
        <v>6</v>
      </c>
      <c r="D7" s="25" t="str">
        <f>IFERROR(VLOOKUP($C7,NhanSu,2,),"")</f>
        <v>Đinh Minh Hòa</v>
      </c>
      <c r="E7" s="38" t="str">
        <f>IFERROR(VLOOKUP($C7,NhanSu,3,),"")</f>
        <v>3/7</v>
      </c>
      <c r="F7" s="16"/>
      <c r="G7" s="16"/>
      <c r="H7" s="17"/>
      <c r="I7" s="16" t="str">
        <f>IFERROR(VLOOKUP($C7,NhanSu,5,),"")</f>
        <v>Công nhân</v>
      </c>
      <c r="J7" s="17"/>
      <c r="L7" s="27" t="str">
        <f t="shared" si="1"/>
        <v>Giao ông Đinh Minh Hòa làm  trụ trung hạ thế trạm 0 Nhánh rẽ Thọ Vực</v>
      </c>
      <c r="M7" s="27" cm="1">
        <f t="array" ref="M7">INDEX(N:R,ROW(),1)</f>
        <v>0</v>
      </c>
    </row>
    <row r="8" spans="2:14">
      <c r="B8" s="16" t="s">
        <v>140</v>
      </c>
      <c r="C8" s="16">
        <f t="shared" si="0"/>
        <v>7</v>
      </c>
      <c r="D8" s="25" t="str">
        <f>IFERROR(VLOOKUP($C8,NhanSu,2,),"")</f>
        <v>Huỳnh Chí Tâm</v>
      </c>
      <c r="E8" s="38" t="str">
        <f>IFERROR(VLOOKUP($C8,NhanSu,3,),"")</f>
        <v>3/7</v>
      </c>
      <c r="F8" s="16"/>
      <c r="G8" s="16"/>
      <c r="H8" s="16"/>
      <c r="I8" s="16" t="str">
        <f>IFERROR(VLOOKUP($C8,NhanSu,5,),"")</f>
        <v>Công nhân</v>
      </c>
      <c r="J8" s="17"/>
      <c r="L8" s="27" t="str">
        <f t="shared" si="1"/>
        <v>Giao ông Huỳnh Chí Tâm làm  trụ trung hạ thế trạm 0 Nhánh rẽ Thọ Vực</v>
      </c>
      <c r="M8" s="27" cm="1">
        <f t="array" ref="M8">INDEX(N:R,ROW(),1)</f>
        <v>0</v>
      </c>
    </row>
    <row r="9" spans="2:14">
      <c r="B9" s="17"/>
      <c r="C9" s="16">
        <f t="shared" si="0"/>
        <v>8</v>
      </c>
      <c r="D9" s="25" t="str">
        <f>IFERROR(VLOOKUP($C9,NhanSu,2,),"")</f>
        <v>Lê Hoàng Vũ</v>
      </c>
      <c r="E9" s="38" t="str">
        <f>IFERROR(VLOOKUP($C9,NhanSu,3,),"")</f>
        <v>3/7</v>
      </c>
      <c r="F9" s="16" t="s">
        <v>94</v>
      </c>
      <c r="G9" s="16"/>
      <c r="H9" s="17"/>
      <c r="I9" s="16" t="str">
        <f>IFERROR(VLOOKUP($C9,NhanSu,5,),"")</f>
        <v>Công nhân</v>
      </c>
      <c r="J9" s="17"/>
      <c r="L9" s="27" t="str">
        <f t="shared" si="1"/>
        <v>Giao ông Lê Hoàng Vũ làm tiếp địa trụ trung hạ thế trạm 054, 055 Nhánh rẽ Thọ Vực</v>
      </c>
      <c r="M9" s="27" t="str" cm="1">
        <f t="array" ref="M9">INDEX(N:R,ROW(),1)</f>
        <v>054, 055</v>
      </c>
      <c r="N9" s="36" t="s">
        <v>135</v>
      </c>
    </row>
    <row r="10" spans="2:14">
      <c r="B10" s="17"/>
      <c r="C10" s="16">
        <f t="shared" si="0"/>
        <v>9</v>
      </c>
      <c r="D10" s="25" t="str">
        <f>IFERROR(VLOOKUP($C10,NhanSu,2,),"")</f>
        <v>Nguyễn Trọng Hữu</v>
      </c>
      <c r="E10" s="38" t="str">
        <f>IFERROR(VLOOKUP($C10,NhanSu,3,),"")</f>
        <v>3/7</v>
      </c>
      <c r="F10" s="16"/>
      <c r="G10" s="16"/>
      <c r="H10" s="17"/>
      <c r="I10" s="16" t="str">
        <f>IFERROR(VLOOKUP($C10,NhanSu,5,),"")</f>
        <v>Công nhân</v>
      </c>
      <c r="J10" s="17"/>
      <c r="L10" s="27" t="str">
        <f t="shared" si="1"/>
        <v>Giao ông Nguyễn Trọng Hữu làm  trụ trung hạ thế trạm 0 Nhánh rẽ Thọ Vực</v>
      </c>
      <c r="M10" s="27" cm="1">
        <f t="array" ref="M10">INDEX(N:R,ROW(),1)</f>
        <v>0</v>
      </c>
    </row>
    <row r="11" spans="2:14" ht="16.8">
      <c r="B11" s="17"/>
      <c r="C11" s="16">
        <f t="shared" si="0"/>
        <v>10</v>
      </c>
      <c r="D11" s="25" t="str">
        <f>IFERROR(VLOOKUP($C11,NhanSu,2,),"")</f>
        <v>Huỳnh Mạnh Quyền</v>
      </c>
      <c r="E11" s="38" t="str">
        <f>IFERROR(VLOOKUP($C11,NhanSu,3,),"")</f>
        <v>4/7</v>
      </c>
      <c r="F11" s="16" t="s">
        <v>94</v>
      </c>
      <c r="G11" s="16"/>
      <c r="H11" s="17"/>
      <c r="I11" s="16" t="str">
        <f>IFERROR(VLOOKUP($C11,NhanSu,5,),"")</f>
        <v>Công nhân</v>
      </c>
      <c r="J11" s="17"/>
      <c r="L11" s="27" t="str">
        <f t="shared" si="1"/>
        <v>Giao ông Huỳnh Mạnh Quyền làm tiếp địa trụ trung hạ thế trạm trụ 010A  Nhánh rẽ Thọ Vực</v>
      </c>
      <c r="M11" s="27" t="str" cm="1">
        <f t="array" ref="M11">INDEX(N:R,ROW(),1)</f>
        <v xml:space="preserve">trụ 010A </v>
      </c>
      <c r="N11" s="35" t="s">
        <v>130</v>
      </c>
    </row>
    <row r="12" spans="2:14">
      <c r="B12" s="17"/>
      <c r="C12" s="16">
        <f t="shared" si="0"/>
        <v>11</v>
      </c>
      <c r="D12" s="25" t="str">
        <f>IFERROR(VLOOKUP($C12,NhanSu,2,),"")</f>
        <v>Phạm Nguyễn Hoàng Phi</v>
      </c>
      <c r="E12" s="38" t="str">
        <f>IFERROR(VLOOKUP($C12,NhanSu,3,),"")</f>
        <v>3/7</v>
      </c>
      <c r="F12" s="16"/>
      <c r="G12" s="16"/>
      <c r="H12" s="17"/>
      <c r="I12" s="16" t="str">
        <f>IFERROR(VLOOKUP($C12,NhanSu,5,),"")</f>
        <v>Công nhân</v>
      </c>
      <c r="J12" s="17"/>
      <c r="L12" s="27" t="str">
        <f t="shared" si="1"/>
        <v>Giao ông Phạm Nguyễn Hoàng Phi làm  trụ trung hạ thế trạm 0 Nhánh rẽ Thọ Vực</v>
      </c>
      <c r="M12" s="27" cm="1">
        <f t="array" ref="M12">INDEX(N:R,ROW(),1)</f>
        <v>0</v>
      </c>
    </row>
    <row r="13" spans="2:14">
      <c r="B13" s="17"/>
      <c r="C13" s="16">
        <f t="shared" si="0"/>
        <v>12</v>
      </c>
      <c r="D13" s="25" t="str">
        <f>IFERROR(VLOOKUP($C13,NhanSu,2,),"")</f>
        <v>Mai Văn Thái</v>
      </c>
      <c r="E13" s="38" t="str">
        <f>IFERROR(VLOOKUP($C13,NhanSu,3,),"")</f>
        <v>3/7</v>
      </c>
      <c r="F13" s="16" t="s">
        <v>94</v>
      </c>
      <c r="G13" s="16"/>
      <c r="H13" s="17"/>
      <c r="I13" s="16" t="str">
        <f>IFERROR(VLOOKUP($C13,NhanSu,5,),"")</f>
        <v>Công nhân</v>
      </c>
      <c r="J13" s="17"/>
      <c r="L13" s="27" t="str">
        <f t="shared" si="1"/>
        <v>Giao ông Mai Văn Thái làm tiếp địa trụ trung hạ thế trạm Thọ Vực 2, Thọ Vực 2A, Thọ Vực 3 Nhánh rẽ Thọ Vực</v>
      </c>
      <c r="M13" s="27" t="str" cm="1">
        <f t="array" ref="M13">INDEX(N:R,ROW(),1)</f>
        <v>Thọ Vực 2, Thọ Vực 2A, Thọ Vực 3</v>
      </c>
      <c r="N13" s="27" t="s">
        <v>132</v>
      </c>
    </row>
    <row r="14" spans="2:14">
      <c r="B14" s="17"/>
      <c r="C14" s="16">
        <f t="shared" si="0"/>
        <v>13</v>
      </c>
      <c r="D14" s="25" t="str">
        <f>IFERROR(VLOOKUP($C14,NhanSu,2,),"")</f>
        <v>Trần Hoàn Thái</v>
      </c>
      <c r="E14" s="38" t="str">
        <f>IFERROR(VLOOKUP($C14,NhanSu,3,),"")</f>
        <v>3/7</v>
      </c>
      <c r="F14" s="16"/>
      <c r="G14" s="16" t="s">
        <v>95</v>
      </c>
      <c r="H14" s="17"/>
      <c r="I14" s="16" t="str">
        <f>IFERROR(VLOOKUP($C14,NhanSu,5,),"")</f>
        <v>Công nhân</v>
      </c>
      <c r="J14" s="17"/>
      <c r="L14" s="27" t="str">
        <f t="shared" si="1"/>
        <v>Giao ông Trần Hoàn Thái làm  trụ trung hạ thế trạm 0 Nhánh rẽ Thọ Vực</v>
      </c>
      <c r="M14" s="27" cm="1">
        <f t="array" ref="M14">INDEX(N:R,ROW(),1)</f>
        <v>0</v>
      </c>
    </row>
    <row r="15" spans="2:14">
      <c r="B15" s="16" t="s">
        <v>140</v>
      </c>
      <c r="C15" s="16">
        <f t="shared" si="0"/>
        <v>14</v>
      </c>
      <c r="D15" s="25" t="str">
        <f>IFERROR(VLOOKUP($C15,NhanSu,2,),"")</f>
        <v>Đỗ Sơn Lâm</v>
      </c>
      <c r="E15" s="38" t="str">
        <f>IFERROR(VLOOKUP($C15,NhanSu,3,),"")</f>
        <v>3/7</v>
      </c>
      <c r="F15" s="16" t="s">
        <v>94</v>
      </c>
      <c r="G15" s="16"/>
      <c r="H15" s="16"/>
      <c r="I15" s="16" t="str">
        <f>IFERROR(VLOOKUP($C15,NhanSu,5,),"")</f>
        <v>Công nhân</v>
      </c>
      <c r="J15" s="17"/>
      <c r="L15" s="27" t="str">
        <f t="shared" si="1"/>
        <v>Giao ông Đỗ Sơn Lâm làm tiếp địa trụ trung hạ thế trạm Nông trường Thọ Vực 1, Nông trường Thọ Vực 2. Nhánh rẽ Thọ Vực</v>
      </c>
      <c r="M15" s="27" t="str" cm="1">
        <f t="array" ref="M15">INDEX(N:R,ROW(),1)</f>
        <v>Nông trường Thọ Vực 1, Nông trường Thọ Vực 2.</v>
      </c>
      <c r="N15" s="27" t="s">
        <v>131</v>
      </c>
    </row>
    <row r="16" spans="2:14">
      <c r="B16" s="17"/>
      <c r="C16" s="16">
        <f t="shared" si="0"/>
        <v>15</v>
      </c>
      <c r="D16" s="25" t="str">
        <f>IFERROR(VLOOKUP($C16,NhanSu,2,),"")</f>
        <v>Trần Hoàng Thiện</v>
      </c>
      <c r="E16" s="38" t="str">
        <f>IFERROR(VLOOKUP($C16,NhanSu,3,),"")</f>
        <v>3/7</v>
      </c>
      <c r="F16" s="16"/>
      <c r="G16" s="16"/>
      <c r="H16" s="17"/>
      <c r="I16" s="16" t="str">
        <f>IFERROR(VLOOKUP($C16,NhanSu,5,),"")</f>
        <v>Công nhân</v>
      </c>
      <c r="J16" s="17"/>
      <c r="L16" s="27" t="str">
        <f t="shared" si="1"/>
        <v>Giao ông Trần Hoàng Thiện làm  trụ trung hạ thế trạm 0 Nhánh rẽ Thọ Vực</v>
      </c>
      <c r="M16" s="27" cm="1">
        <f t="array" ref="M16">INDEX(N:R,ROW(),1)</f>
        <v>0</v>
      </c>
    </row>
    <row r="17" spans="2:14">
      <c r="B17" s="17"/>
      <c r="C17" s="16">
        <f t="shared" si="0"/>
        <v>16</v>
      </c>
      <c r="D17" s="25" t="str">
        <f>IFERROR(VLOOKUP($C17,NhanSu,2,),"")</f>
        <v>Nguyễn Hoàng Dương Khang</v>
      </c>
      <c r="E17" s="38" t="str">
        <f>IFERROR(VLOOKUP($C17,NhanSu,3,),"")</f>
        <v>3/7</v>
      </c>
      <c r="F17" s="16" t="s">
        <v>94</v>
      </c>
      <c r="G17" s="16"/>
      <c r="H17" s="17"/>
      <c r="I17" s="16" t="str">
        <f>IFERROR(VLOOKUP($C17,NhanSu,5,),"")</f>
        <v>Công nhân</v>
      </c>
      <c r="J17" s="17"/>
      <c r="L17" s="27" t="str">
        <f t="shared" si="1"/>
        <v>Giao ông Nguyễn Hoàng Dương Khang làm tiếp địa trụ trung hạ thế trạm 054/001 Nhánh rẽ Thọ Vực</v>
      </c>
      <c r="M17" s="27" t="str" cm="1">
        <f t="array" ref="M17">INDEX(N:R,ROW(),1)</f>
        <v>054/001</v>
      </c>
      <c r="N17" s="27" t="s">
        <v>136</v>
      </c>
    </row>
    <row r="18" spans="2:14">
      <c r="B18" s="17"/>
      <c r="C18" s="16">
        <f t="shared" si="0"/>
        <v>17</v>
      </c>
      <c r="D18" s="25" t="str">
        <f>IFERROR(VLOOKUP($C18,NhanSu,2,),"")</f>
        <v>Nguyễn Nhật Khánh</v>
      </c>
      <c r="E18" s="38" t="str">
        <f>IFERROR(VLOOKUP($C18,NhanSu,3,),"")</f>
        <v>3/7</v>
      </c>
      <c r="F18" s="16"/>
      <c r="G18" s="16"/>
      <c r="H18" s="17"/>
      <c r="I18" s="16" t="str">
        <f>IFERROR(VLOOKUP($C18,NhanSu,5,),"")</f>
        <v>Công nhân</v>
      </c>
      <c r="J18" s="17"/>
      <c r="L18" s="27" t="str">
        <f t="shared" si="1"/>
        <v>Giao ông Nguyễn Nhật Khánh làm  trụ trung hạ thế trạm 0 Nhánh rẽ Thọ Vực</v>
      </c>
      <c r="M18" s="27" cm="1">
        <f t="array" ref="M18">INDEX(N:R,ROW(),1)</f>
        <v>0</v>
      </c>
    </row>
    <row r="19" spans="2:14">
      <c r="B19" s="17"/>
      <c r="C19" s="16">
        <f t="shared" si="0"/>
        <v>18</v>
      </c>
      <c r="D19" s="25" t="str">
        <f>IFERROR(VLOOKUP($C19,NhanSu,2,),"")</f>
        <v>Nguyễn Tân Long</v>
      </c>
      <c r="E19" s="38" t="str">
        <f>IFERROR(VLOOKUP($C19,NhanSu,3,),"")</f>
        <v>3/7</v>
      </c>
      <c r="F19" s="16" t="s">
        <v>94</v>
      </c>
      <c r="G19" s="16" t="s">
        <v>95</v>
      </c>
      <c r="H19" s="17"/>
      <c r="I19" s="16" t="str">
        <f>IFERROR(VLOOKUP($C19,NhanSu,5,),"")</f>
        <v>Công nhân</v>
      </c>
      <c r="J19" s="17"/>
      <c r="L19" s="27" t="str">
        <f t="shared" si="1"/>
        <v>Giao ông Nguyễn Tân Long làm tiếp địa trụ trung hạ thế trạm 001A Nhánh rẽ Thọ Vực</v>
      </c>
      <c r="M19" s="27" t="str" cm="1">
        <f t="array" ref="M19">INDEX(N:R,ROW(),1)</f>
        <v>001A</v>
      </c>
      <c r="N19" s="27" t="s">
        <v>133</v>
      </c>
    </row>
    <row r="20" spans="2:14">
      <c r="B20" s="17"/>
      <c r="C20" s="16">
        <f t="shared" si="0"/>
        <v>19</v>
      </c>
      <c r="D20" s="25" t="str">
        <f>IFERROR(VLOOKUP($C20,NhanSu,2,),"")</f>
        <v>Đinh Văn Chức</v>
      </c>
      <c r="E20" s="38" t="str">
        <f>IFERROR(VLOOKUP($C20,NhanSu,3,),"")</f>
        <v>4/7</v>
      </c>
      <c r="F20" s="16"/>
      <c r="G20" s="16"/>
      <c r="H20" s="17"/>
      <c r="I20" s="16" t="str">
        <f>IFERROR(VLOOKUP($C20,NhanSu,5,),"")</f>
        <v>Công nhân</v>
      </c>
      <c r="J20" s="17"/>
      <c r="L20" s="27" t="str">
        <f t="shared" si="1"/>
        <v>Giao ông Đinh Văn Chức làm  trụ trung hạ thế trạm 0 Nhánh rẽ Thọ Vực</v>
      </c>
      <c r="M20" s="27" cm="1">
        <f t="array" ref="M20">INDEX(N:R,ROW(),1)</f>
        <v>0</v>
      </c>
    </row>
    <row r="21" spans="2:14">
      <c r="B21" s="16" t="s">
        <v>140</v>
      </c>
      <c r="C21" s="16">
        <f t="shared" si="0"/>
        <v>20</v>
      </c>
      <c r="D21" s="25" t="str">
        <f>IFERROR(VLOOKUP($C21,NhanSu,2,),"")</f>
        <v>Nguyễn Văn Hoàng Nam</v>
      </c>
      <c r="E21" s="38" t="str">
        <f>IFERROR(VLOOKUP($C21,NhanSu,3,),"")</f>
        <v>3/7</v>
      </c>
      <c r="F21" s="16"/>
      <c r="G21" s="16"/>
      <c r="H21" s="16"/>
      <c r="I21" s="16" t="str">
        <f>IFERROR(VLOOKUP($C21,NhanSu,5,),"")</f>
        <v>Công nhân</v>
      </c>
      <c r="J21" s="17"/>
      <c r="L21" s="27" t="str">
        <f t="shared" si="1"/>
        <v>Giao ông Nguyễn Văn Hoàng Nam làm  trụ trung hạ thế trạm 0 Nhánh rẽ Thọ Vực</v>
      </c>
      <c r="M21" s="27" cm="1">
        <f t="array" ref="M21">INDEX(N:R,ROW(),1)</f>
        <v>0</v>
      </c>
    </row>
    <row r="22" spans="2:14">
      <c r="C22" s="16">
        <f t="shared" si="0"/>
        <v>21</v>
      </c>
      <c r="D22" s="25" t="str">
        <f>IFERROR(VLOOKUP($C22,NhanSu,2,),"")</f>
        <v>Nguyễn Ngọc Sơn</v>
      </c>
      <c r="E22" s="38" t="str">
        <f>IFERROR(VLOOKUP($C22,NhanSu,3,),"")</f>
        <v>3/7</v>
      </c>
      <c r="F22" s="16"/>
      <c r="G22" s="16"/>
      <c r="H22" s="17"/>
      <c r="I22" s="16" t="str">
        <f>IFERROR(VLOOKUP($C22,NhanSu,5,),"")</f>
        <v>Công nhân</v>
      </c>
      <c r="J22" s="17"/>
      <c r="L22" s="27" t="str">
        <f t="shared" si="1"/>
        <v>Giao ông Nguyễn Ngọc Sơn làm  trụ trung hạ thế trạm 0 Nhánh rẽ Thọ Vực</v>
      </c>
      <c r="M22" s="27" cm="1">
        <f t="array" ref="M22">INDEX(N:R,ROW(),1)</f>
        <v>0</v>
      </c>
    </row>
    <row r="23" spans="2:14">
      <c r="C23" s="16">
        <f t="shared" si="0"/>
        <v>22</v>
      </c>
      <c r="D23" s="25" t="str">
        <f>IFERROR(VLOOKUP($C23,NhanSu,2,),"")</f>
        <v>Đinh Xuân Dũng</v>
      </c>
      <c r="E23" s="38">
        <f>IFERROR(VLOOKUP($C23,NhanSu,3,),"")</f>
        <v>44016</v>
      </c>
      <c r="F23" s="16"/>
      <c r="G23" s="16" t="s">
        <v>95</v>
      </c>
      <c r="H23" s="17"/>
      <c r="I23" s="16" t="str">
        <f>IFERROR(VLOOKUP($C23,NhanSu,5,),"")</f>
        <v>Công nhân</v>
      </c>
      <c r="J23" s="17"/>
      <c r="L23" s="27" t="str">
        <f t="shared" si="1"/>
        <v>Giao ông Đinh Xuân Dũng làm  trụ trung hạ thế trạm 0 Nhánh rẽ Thọ Vực</v>
      </c>
      <c r="M23" s="27" cm="1">
        <f t="array" ref="M23">INDEX(N:R,ROW(),1)</f>
        <v>0</v>
      </c>
    </row>
    <row r="24" spans="2:14">
      <c r="C24" s="16">
        <f t="shared" si="0"/>
        <v>23</v>
      </c>
      <c r="D24" s="25" t="str">
        <f>IFERROR(VLOOKUP($C24,NhanSu,2,),"")</f>
        <v>Hồ Văn Bình</v>
      </c>
      <c r="E24" s="38">
        <f>IFERROR(VLOOKUP($C24,NhanSu,3,),"")</f>
        <v>44016</v>
      </c>
      <c r="F24" s="16"/>
      <c r="G24" s="16"/>
      <c r="H24" s="17"/>
      <c r="I24" s="16" t="str">
        <f>IFERROR(VLOOKUP($C24,NhanSu,5,),"")</f>
        <v>Công nhân</v>
      </c>
      <c r="J24" s="17"/>
      <c r="L24" s="27" t="str">
        <f t="shared" si="1"/>
        <v>Giao ông Hồ Văn Bình làm  trụ trung hạ thế trạm 0 Nhánh rẽ Thọ Vực</v>
      </c>
      <c r="M24" s="27" cm="1">
        <f t="array" ref="M24">INDEX(N:R,ROW(),1)</f>
        <v>0</v>
      </c>
    </row>
    <row r="25" spans="2:14">
      <c r="C25" s="16">
        <f t="shared" si="0"/>
        <v>24</v>
      </c>
      <c r="D25" s="25" t="str">
        <f>IFERROR(VLOOKUP($C25,NhanSu,2,),"")</f>
        <v>Nguyễn Ngọc Thuận</v>
      </c>
      <c r="E25" s="38">
        <f>IFERROR(VLOOKUP($C25,NhanSu,3,),"")</f>
        <v>44016</v>
      </c>
      <c r="F25" s="16"/>
      <c r="G25" s="16"/>
      <c r="H25" s="17"/>
      <c r="I25" s="16" t="str">
        <f>IFERROR(VLOOKUP($C25,NhanSu,5,),"")</f>
        <v>Công nhân</v>
      </c>
      <c r="J25" s="17"/>
      <c r="L25" s="27" t="str">
        <f t="shared" si="1"/>
        <v>Giao ông Nguyễn Ngọc Thuận làm  trụ trung hạ thế trạm 0 Nhánh rẽ Thọ Vực</v>
      </c>
      <c r="M25" s="27" cm="1">
        <f t="array" ref="M25">INDEX(N:R,ROW(),1)</f>
        <v>0</v>
      </c>
    </row>
    <row r="26" spans="2:14">
      <c r="C26" s="16">
        <f t="shared" si="0"/>
        <v>25</v>
      </c>
      <c r="D26" s="25" t="str">
        <f>IFERROR(VLOOKUP($C26,NhanSu,2,),"")</f>
        <v>Trần Như Lợi</v>
      </c>
      <c r="E26" s="38">
        <f>IFERROR(VLOOKUP($C26,NhanSu,3,),"")</f>
        <v>44017</v>
      </c>
      <c r="F26" s="16"/>
      <c r="G26" s="16"/>
      <c r="H26" s="17"/>
      <c r="I26" s="16" t="str">
        <f>IFERROR(VLOOKUP($C26,NhanSu,5,),"")</f>
        <v>Công nhân</v>
      </c>
      <c r="J26" s="17"/>
      <c r="L26" s="27" t="str">
        <f t="shared" si="1"/>
        <v>Giao ông Trần Như Lợi làm  trụ trung hạ thế trạm 0 Nhánh rẽ Thọ Vực</v>
      </c>
      <c r="M26" s="27" cm="1">
        <f t="array" ref="M26">INDEX(N:R,ROW(),1)</f>
        <v>0</v>
      </c>
    </row>
    <row r="27" spans="2:14">
      <c r="C27" s="16">
        <f t="shared" si="0"/>
        <v>26</v>
      </c>
      <c r="D27" s="25" t="str">
        <f>IFERROR(VLOOKUP($C27,NhanSu,2,),"")</f>
        <v>Trương Hữu Duy</v>
      </c>
      <c r="E27" s="38">
        <f>IFERROR(VLOOKUP($C27,NhanSu,3,),"")</f>
        <v>44016</v>
      </c>
      <c r="F27" s="16"/>
      <c r="G27" s="16"/>
      <c r="H27" s="17"/>
      <c r="I27" s="16" t="str">
        <f>IFERROR(VLOOKUP($C27,NhanSu,5,),"")</f>
        <v>Công nhân</v>
      </c>
      <c r="J27" s="17"/>
      <c r="L27" s="27" t="str">
        <f t="shared" ref="L27" si="2">"Giao ông "&amp;D27&amp;" làm "&amp;LOWER(F27)&amp;" trụ trung hạ thế trạm "&amp;M27&amp;" "&amp;$N$1</f>
        <v>Giao ông Trương Hữu Duy làm  trụ trung hạ thế trạm 0 Nhánh rẽ Thọ Vực</v>
      </c>
      <c r="M27" s="27" cm="1">
        <f t="array" ref="M27">INDEX(N:R,ROW(),1)</f>
        <v>0</v>
      </c>
    </row>
  </sheetData>
  <autoFilter ref="C1:L26" xr:uid="{F81330B9-4018-46D6-9B80-AB56637B05D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A8F7-4783-4AD8-A6EA-BE4F01BEBF70}">
  <sheetPr filterMode="1"/>
  <dimension ref="D1:Q54"/>
  <sheetViews>
    <sheetView workbookViewId="0">
      <selection activeCell="G10" sqref="G10"/>
    </sheetView>
  </sheetViews>
  <sheetFormatPr defaultRowHeight="14.4"/>
  <cols>
    <col min="5" max="5" width="30.109375" bestFit="1" customWidth="1"/>
    <col min="7" max="7" width="9" bestFit="1" customWidth="1"/>
    <col min="8" max="8" width="18.5546875" bestFit="1" customWidth="1"/>
    <col min="10" max="10" width="12.88671875" customWidth="1"/>
    <col min="11" max="11" width="11.109375" customWidth="1"/>
  </cols>
  <sheetData>
    <row r="1" spans="4:17" ht="30.6" customHeight="1">
      <c r="D1" s="19" t="s">
        <v>30</v>
      </c>
      <c r="E1" s="19" t="s">
        <v>24</v>
      </c>
      <c r="F1" s="19" t="s">
        <v>31</v>
      </c>
      <c r="G1" s="19" t="s">
        <v>29</v>
      </c>
      <c r="H1" s="19" t="s">
        <v>27</v>
      </c>
      <c r="I1" s="19" t="s">
        <v>28</v>
      </c>
      <c r="J1" s="24">
        <v>2</v>
      </c>
      <c r="K1" s="6" t="s">
        <v>92</v>
      </c>
      <c r="L1" s="6" t="s">
        <v>93</v>
      </c>
      <c r="M1">
        <f t="shared" ref="M1:Q1" si="0">COLUMN()-COLUMN($J$1)</f>
        <v>3</v>
      </c>
      <c r="N1">
        <f t="shared" si="0"/>
        <v>4</v>
      </c>
      <c r="O1">
        <f t="shared" si="0"/>
        <v>5</v>
      </c>
      <c r="P1">
        <f t="shared" si="0"/>
        <v>6</v>
      </c>
      <c r="Q1">
        <f t="shared" si="0"/>
        <v>7</v>
      </c>
    </row>
    <row r="2" spans="4:17" ht="16.8">
      <c r="D2" s="20">
        <f>SUM($J2:J$2)</f>
        <v>1</v>
      </c>
      <c r="E2" s="21" t="s">
        <v>58</v>
      </c>
      <c r="F2" s="22"/>
      <c r="G2" s="22">
        <v>43955</v>
      </c>
      <c r="H2" s="20" t="s">
        <v>90</v>
      </c>
      <c r="I2" s="20"/>
      <c r="J2" cm="1">
        <f t="array" ref="J2">INDEX(K:Q,ROW(),$J$1)</f>
        <v>1</v>
      </c>
      <c r="K2">
        <v>1</v>
      </c>
      <c r="L2">
        <v>1</v>
      </c>
    </row>
    <row r="3" spans="4:17" ht="16.8">
      <c r="D3" s="20">
        <f>SUM($J$2:J3)</f>
        <v>2</v>
      </c>
      <c r="E3" s="21" t="s">
        <v>34</v>
      </c>
      <c r="F3" s="22" t="s">
        <v>35</v>
      </c>
      <c r="G3" s="22">
        <v>43955</v>
      </c>
      <c r="H3" s="20" t="s">
        <v>33</v>
      </c>
      <c r="I3" s="20"/>
      <c r="J3" cm="1">
        <f t="array" ref="J3">INDEX(K:Q,ROW(),$J$1)</f>
        <v>1</v>
      </c>
      <c r="K3" s="6">
        <v>1</v>
      </c>
      <c r="L3" s="6">
        <v>1</v>
      </c>
    </row>
    <row r="4" spans="4:17" ht="16.8">
      <c r="D4" s="20">
        <f>SUM($J$2:J4)</f>
        <v>3</v>
      </c>
      <c r="E4" s="21" t="s">
        <v>38</v>
      </c>
      <c r="F4" s="22" t="s">
        <v>39</v>
      </c>
      <c r="G4" s="22">
        <v>43954</v>
      </c>
      <c r="H4" s="20" t="s">
        <v>33</v>
      </c>
      <c r="I4" s="20"/>
      <c r="J4" cm="1">
        <f t="array" ref="J4">INDEX(K:Q,ROW(),$J$1)</f>
        <v>1</v>
      </c>
      <c r="K4" s="6">
        <v>1</v>
      </c>
      <c r="L4" s="6">
        <v>1</v>
      </c>
    </row>
    <row r="5" spans="4:17" ht="16.8">
      <c r="D5" s="20">
        <f>SUM($J$2:J5)</f>
        <v>4</v>
      </c>
      <c r="E5" s="21" t="s">
        <v>40</v>
      </c>
      <c r="F5" s="22" t="s">
        <v>39</v>
      </c>
      <c r="G5" s="22">
        <v>43955</v>
      </c>
      <c r="H5" s="20" t="s">
        <v>33</v>
      </c>
      <c r="I5" s="20"/>
      <c r="J5" cm="1">
        <f t="array" ref="J5">INDEX(K:Q,ROW(),$J$1)</f>
        <v>1</v>
      </c>
      <c r="K5" s="6">
        <v>1</v>
      </c>
      <c r="L5" s="6">
        <v>1</v>
      </c>
    </row>
    <row r="6" spans="4:17" ht="16.8">
      <c r="D6" s="20">
        <f>SUM($J$2:J6)</f>
        <v>5</v>
      </c>
      <c r="E6" s="21" t="s">
        <v>43</v>
      </c>
      <c r="F6" s="22" t="s">
        <v>39</v>
      </c>
      <c r="G6" s="22">
        <v>43955</v>
      </c>
      <c r="H6" s="20" t="s">
        <v>33</v>
      </c>
      <c r="I6" s="20"/>
      <c r="J6" cm="1">
        <f t="array" ref="J6">INDEX(K:Q,ROW(),$J$1)</f>
        <v>1</v>
      </c>
      <c r="K6" s="6">
        <v>1</v>
      </c>
      <c r="L6" s="6">
        <v>1</v>
      </c>
    </row>
    <row r="7" spans="4:17" ht="16.8">
      <c r="D7" s="20">
        <f>SUM($J$2:J7)</f>
        <v>6</v>
      </c>
      <c r="E7" s="21" t="s">
        <v>46</v>
      </c>
      <c r="F7" s="22" t="s">
        <v>39</v>
      </c>
      <c r="G7" s="22">
        <v>43954</v>
      </c>
      <c r="H7" s="20" t="s">
        <v>33</v>
      </c>
      <c r="I7" s="20"/>
      <c r="J7" cm="1">
        <f t="array" ref="J7">INDEX(K:Q,ROW(),$J$1)</f>
        <v>1</v>
      </c>
      <c r="K7" s="6">
        <v>1</v>
      </c>
      <c r="L7" s="6">
        <v>1</v>
      </c>
    </row>
    <row r="8" spans="4:17" ht="16.8">
      <c r="D8" s="20">
        <f>SUM($J$2:J8)</f>
        <v>7</v>
      </c>
      <c r="E8" s="21" t="s">
        <v>49</v>
      </c>
      <c r="F8" s="22" t="s">
        <v>39</v>
      </c>
      <c r="G8" s="22">
        <v>43956</v>
      </c>
      <c r="H8" s="20" t="s">
        <v>33</v>
      </c>
      <c r="I8" s="20"/>
      <c r="J8" cm="1">
        <f t="array" ref="J8">INDEX(K:Q,ROW(),$J$1)</f>
        <v>1</v>
      </c>
      <c r="K8" s="6">
        <v>1</v>
      </c>
      <c r="L8" s="6">
        <v>1</v>
      </c>
    </row>
    <row r="9" spans="4:17" ht="16.8">
      <c r="D9" s="20">
        <f>SUM($J$2:J9)</f>
        <v>8</v>
      </c>
      <c r="E9" s="21" t="s">
        <v>50</v>
      </c>
      <c r="F9" s="22" t="s">
        <v>39</v>
      </c>
      <c r="G9" s="22">
        <v>43954</v>
      </c>
      <c r="H9" s="20" t="s">
        <v>33</v>
      </c>
      <c r="I9" s="20"/>
      <c r="J9" cm="1">
        <f t="array" ref="J9">INDEX(K:Q,ROW(),$J$1)</f>
        <v>1</v>
      </c>
      <c r="K9" s="6">
        <v>1</v>
      </c>
      <c r="L9" s="6">
        <v>1</v>
      </c>
    </row>
    <row r="10" spans="4:17" ht="16.8">
      <c r="D10" s="20">
        <f>SUM($J$2:J10)</f>
        <v>9</v>
      </c>
      <c r="E10" s="21" t="s">
        <v>51</v>
      </c>
      <c r="F10" s="22" t="s">
        <v>39</v>
      </c>
      <c r="G10" s="22">
        <v>43954</v>
      </c>
      <c r="H10" s="20" t="s">
        <v>33</v>
      </c>
      <c r="I10" s="20"/>
      <c r="J10" cm="1">
        <f t="array" ref="J10">INDEX(K:Q,ROW(),$J$1)</f>
        <v>1</v>
      </c>
      <c r="K10" s="6">
        <v>1</v>
      </c>
      <c r="L10" s="6">
        <v>1</v>
      </c>
    </row>
    <row r="11" spans="4:17" ht="16.8">
      <c r="D11" s="20">
        <f>SUM($J$2:J11)</f>
        <v>10</v>
      </c>
      <c r="E11" s="21" t="s">
        <v>52</v>
      </c>
      <c r="F11" s="22" t="s">
        <v>35</v>
      </c>
      <c r="G11" s="22">
        <v>43955</v>
      </c>
      <c r="H11" s="20" t="s">
        <v>33</v>
      </c>
      <c r="I11" s="20"/>
      <c r="J11" cm="1">
        <f t="array" ref="J11">INDEX(K:Q,ROW(),$J$1)</f>
        <v>1</v>
      </c>
      <c r="K11" s="6">
        <v>1</v>
      </c>
      <c r="L11" s="6">
        <v>1</v>
      </c>
    </row>
    <row r="12" spans="4:17" ht="16.8">
      <c r="D12" s="20">
        <f>SUM($J$2:J12)</f>
        <v>11</v>
      </c>
      <c r="E12" s="21" t="s">
        <v>56</v>
      </c>
      <c r="F12" s="22" t="s">
        <v>39</v>
      </c>
      <c r="G12" s="22">
        <v>43954</v>
      </c>
      <c r="H12" s="20" t="s">
        <v>33</v>
      </c>
      <c r="I12" s="20"/>
      <c r="J12" cm="1">
        <f t="array" ref="J12">INDEX(K:Q,ROW(),$J$1)</f>
        <v>1</v>
      </c>
      <c r="K12" s="6">
        <v>1</v>
      </c>
      <c r="L12" s="6">
        <v>1</v>
      </c>
    </row>
    <row r="13" spans="4:17" ht="16.8">
      <c r="D13" s="20">
        <f>SUM($J$2:J13)</f>
        <v>12</v>
      </c>
      <c r="E13" s="21" t="s">
        <v>57</v>
      </c>
      <c r="F13" s="22" t="s">
        <v>39</v>
      </c>
      <c r="G13" s="22">
        <v>43956</v>
      </c>
      <c r="H13" s="20" t="s">
        <v>33</v>
      </c>
      <c r="I13" s="20"/>
      <c r="J13" cm="1">
        <f t="array" ref="J13">INDEX(K:Q,ROW(),$J$1)</f>
        <v>1</v>
      </c>
      <c r="K13" s="6">
        <v>1</v>
      </c>
      <c r="L13" s="6">
        <v>1</v>
      </c>
    </row>
    <row r="14" spans="4:17" ht="16.8">
      <c r="D14" s="20">
        <f>SUM($J$2:J14)</f>
        <v>13</v>
      </c>
      <c r="E14" s="21" t="s">
        <v>59</v>
      </c>
      <c r="F14" s="22" t="s">
        <v>39</v>
      </c>
      <c r="G14" s="22">
        <v>43954</v>
      </c>
      <c r="H14" s="20" t="s">
        <v>33</v>
      </c>
      <c r="I14" s="20"/>
      <c r="J14" cm="1">
        <f t="array" ref="J14">INDEX(K:Q,ROW(),$J$1)</f>
        <v>1</v>
      </c>
      <c r="K14" s="6">
        <v>1</v>
      </c>
      <c r="L14" s="6">
        <v>1</v>
      </c>
    </row>
    <row r="15" spans="4:17" ht="16.8">
      <c r="D15" s="20">
        <f>SUM($J$2:J15)</f>
        <v>14</v>
      </c>
      <c r="E15" s="21" t="s">
        <v>60</v>
      </c>
      <c r="F15" s="22" t="s">
        <v>39</v>
      </c>
      <c r="G15" s="22">
        <v>43955</v>
      </c>
      <c r="H15" s="20" t="s">
        <v>33</v>
      </c>
      <c r="I15" s="20"/>
      <c r="J15" cm="1">
        <f t="array" ref="J15">INDEX(K:Q,ROW(),$J$1)</f>
        <v>1</v>
      </c>
      <c r="K15" s="6">
        <v>1</v>
      </c>
      <c r="L15" s="6">
        <v>1</v>
      </c>
    </row>
    <row r="16" spans="4:17" ht="16.8">
      <c r="D16" s="20">
        <f>SUM($J$2:J16)</f>
        <v>15</v>
      </c>
      <c r="E16" s="21" t="s">
        <v>65</v>
      </c>
      <c r="F16" s="22" t="s">
        <v>39</v>
      </c>
      <c r="G16" s="22">
        <v>43954</v>
      </c>
      <c r="H16" s="20" t="s">
        <v>33</v>
      </c>
      <c r="I16" s="20"/>
      <c r="J16" cm="1">
        <f t="array" ref="J16">INDEX(K:Q,ROW(),$J$1)</f>
        <v>1</v>
      </c>
      <c r="K16" s="6">
        <v>1</v>
      </c>
      <c r="L16" s="6">
        <v>1</v>
      </c>
    </row>
    <row r="17" spans="4:12" ht="16.8">
      <c r="D17" s="20">
        <f>SUM($J$2:J17)</f>
        <v>16</v>
      </c>
      <c r="E17" s="21" t="s">
        <v>67</v>
      </c>
      <c r="F17" s="22" t="s">
        <v>39</v>
      </c>
      <c r="G17" s="22">
        <v>43954</v>
      </c>
      <c r="H17" s="20" t="s">
        <v>33</v>
      </c>
      <c r="I17" s="20"/>
      <c r="J17" cm="1">
        <f t="array" ref="J17">INDEX(K:Q,ROW(),$J$1)</f>
        <v>1</v>
      </c>
      <c r="K17" s="6">
        <v>1</v>
      </c>
      <c r="L17" s="6">
        <v>1</v>
      </c>
    </row>
    <row r="18" spans="4:12" ht="16.8">
      <c r="D18" s="20">
        <f>SUM($J$2:J18)</f>
        <v>17</v>
      </c>
      <c r="E18" s="21" t="s">
        <v>69</v>
      </c>
      <c r="F18" s="22" t="s">
        <v>39</v>
      </c>
      <c r="G18" s="22">
        <v>43954</v>
      </c>
      <c r="H18" s="20" t="s">
        <v>33</v>
      </c>
      <c r="I18" s="20"/>
      <c r="J18" cm="1">
        <f t="array" ref="J18">INDEX(K:Q,ROW(),$J$1)</f>
        <v>1</v>
      </c>
      <c r="K18" s="6">
        <v>1</v>
      </c>
      <c r="L18" s="6">
        <v>1</v>
      </c>
    </row>
    <row r="19" spans="4:12" ht="16.8">
      <c r="D19" s="20">
        <f>SUM($J$2:J19)</f>
        <v>18</v>
      </c>
      <c r="E19" s="21" t="s">
        <v>73</v>
      </c>
      <c r="F19" s="22" t="s">
        <v>39</v>
      </c>
      <c r="G19" s="22">
        <v>43956</v>
      </c>
      <c r="H19" s="20" t="s">
        <v>33</v>
      </c>
      <c r="I19" s="20"/>
      <c r="J19" cm="1">
        <f t="array" ref="J19">INDEX(K:Q,ROW(),$J$1)</f>
        <v>1</v>
      </c>
      <c r="K19" s="6">
        <v>1</v>
      </c>
      <c r="L19" s="6">
        <v>1</v>
      </c>
    </row>
    <row r="20" spans="4:12" ht="16.8">
      <c r="D20" s="20">
        <f>SUM($J$2:J20)</f>
        <v>19</v>
      </c>
      <c r="E20" s="21" t="s">
        <v>74</v>
      </c>
      <c r="F20" s="22" t="s">
        <v>35</v>
      </c>
      <c r="G20" s="22">
        <v>43955</v>
      </c>
      <c r="H20" s="20" t="s">
        <v>33</v>
      </c>
      <c r="I20" s="20"/>
      <c r="J20" cm="1">
        <f t="array" ref="J20">INDEX(K:Q,ROW(),$J$1)</f>
        <v>1</v>
      </c>
      <c r="K20" s="6">
        <v>1</v>
      </c>
      <c r="L20" s="6">
        <v>1</v>
      </c>
    </row>
    <row r="21" spans="4:12" ht="16.8">
      <c r="D21" s="20">
        <f>SUM($J$2:J21)</f>
        <v>20</v>
      </c>
      <c r="E21" s="21" t="s">
        <v>79</v>
      </c>
      <c r="F21" s="22" t="s">
        <v>39</v>
      </c>
      <c r="G21" s="22">
        <v>43955</v>
      </c>
      <c r="H21" s="20" t="s">
        <v>33</v>
      </c>
      <c r="I21" s="20"/>
      <c r="J21" cm="1">
        <f t="array" ref="J21">INDEX(K:Q,ROW(),$J$1)</f>
        <v>1</v>
      </c>
      <c r="K21" s="6">
        <v>1</v>
      </c>
      <c r="L21" s="6">
        <v>1</v>
      </c>
    </row>
    <row r="22" spans="4:12" ht="16.8">
      <c r="D22" s="20">
        <f>SUM($J$2:J22)</f>
        <v>21</v>
      </c>
      <c r="E22" s="21" t="s">
        <v>84</v>
      </c>
      <c r="F22" s="22" t="s">
        <v>39</v>
      </c>
      <c r="G22" s="22">
        <v>43955</v>
      </c>
      <c r="H22" s="20" t="s">
        <v>33</v>
      </c>
      <c r="I22" s="20"/>
      <c r="J22" cm="1">
        <f t="array" ref="J22">INDEX(K:Q,ROW(),$J$1)</f>
        <v>1</v>
      </c>
      <c r="K22" s="6">
        <v>1</v>
      </c>
      <c r="L22" s="6">
        <v>1</v>
      </c>
    </row>
    <row r="23" spans="4:12" ht="16.8" hidden="1">
      <c r="D23" s="20">
        <f>SUM($J$2:J23)</f>
        <v>21</v>
      </c>
      <c r="E23" s="21" t="s">
        <v>32</v>
      </c>
      <c r="F23" s="22">
        <v>44016</v>
      </c>
      <c r="G23" s="22"/>
      <c r="H23" s="20" t="s">
        <v>33</v>
      </c>
      <c r="I23" s="20"/>
      <c r="J23" cm="1">
        <f t="array" ref="J23">INDEX(K:Q,ROW(),$J$1)</f>
        <v>0</v>
      </c>
      <c r="K23" s="6"/>
      <c r="L23" s="6"/>
    </row>
    <row r="24" spans="4:12" ht="16.8" hidden="1">
      <c r="D24" s="20">
        <f>SUM($J$2:J24)</f>
        <v>21</v>
      </c>
      <c r="E24" s="21" t="s">
        <v>36</v>
      </c>
      <c r="F24" s="22"/>
      <c r="G24" s="22"/>
      <c r="H24" s="20" t="s">
        <v>37</v>
      </c>
      <c r="I24" s="20"/>
      <c r="J24" cm="1">
        <f t="array" ref="J24">INDEX(K:Q,ROW(),$J$1)</f>
        <v>0</v>
      </c>
    </row>
    <row r="25" spans="4:12" ht="16.8" hidden="1">
      <c r="D25" s="20">
        <f>SUM($J$2:J25)</f>
        <v>21</v>
      </c>
      <c r="E25" s="21" t="s">
        <v>41</v>
      </c>
      <c r="F25" s="22">
        <v>44014</v>
      </c>
      <c r="G25" s="22"/>
      <c r="H25" s="20" t="s">
        <v>33</v>
      </c>
      <c r="I25" s="20"/>
      <c r="J25" cm="1">
        <f t="array" ref="J25">INDEX(K:Q,ROW(),$J$1)</f>
        <v>0</v>
      </c>
    </row>
    <row r="26" spans="4:12" ht="16.8">
      <c r="D26" s="20">
        <f>SUM($J$2:J26)</f>
        <v>22</v>
      </c>
      <c r="E26" s="21" t="s">
        <v>42</v>
      </c>
      <c r="F26" s="22">
        <v>44016</v>
      </c>
      <c r="G26" s="22">
        <v>43956</v>
      </c>
      <c r="H26" s="20" t="s">
        <v>33</v>
      </c>
      <c r="I26" s="20"/>
      <c r="J26" cm="1">
        <f t="array" ref="J26">INDEX(K:Q,ROW(),$J$1)</f>
        <v>1</v>
      </c>
      <c r="L26">
        <v>1</v>
      </c>
    </row>
    <row r="27" spans="4:12" ht="16.8">
      <c r="D27" s="20">
        <f>SUM($J$2:J27)</f>
        <v>23</v>
      </c>
      <c r="E27" s="21" t="s">
        <v>44</v>
      </c>
      <c r="F27" s="22">
        <v>44016</v>
      </c>
      <c r="G27" s="22">
        <v>43955</v>
      </c>
      <c r="H27" s="20" t="s">
        <v>33</v>
      </c>
      <c r="I27" s="20"/>
      <c r="J27" cm="1">
        <f t="array" ref="J27">INDEX(K:Q,ROW(),$J$1)</f>
        <v>1</v>
      </c>
      <c r="L27">
        <v>1</v>
      </c>
    </row>
    <row r="28" spans="4:12" ht="16.8" hidden="1">
      <c r="D28" s="20">
        <f>SUM($J$2:J28)</f>
        <v>23</v>
      </c>
      <c r="E28" s="21" t="s">
        <v>45</v>
      </c>
      <c r="F28" s="22">
        <v>44014</v>
      </c>
      <c r="G28" s="22"/>
      <c r="H28" s="20" t="s">
        <v>33</v>
      </c>
      <c r="I28" s="20"/>
      <c r="J28" cm="1">
        <f t="array" ref="J28">INDEX(K:Q,ROW(),$J$1)</f>
        <v>0</v>
      </c>
    </row>
    <row r="29" spans="4:12" ht="16.8" hidden="1">
      <c r="D29" s="20">
        <f>SUM($J$2:J29)</f>
        <v>23</v>
      </c>
      <c r="E29" s="21" t="s">
        <v>47</v>
      </c>
      <c r="F29" s="22">
        <v>44014</v>
      </c>
      <c r="G29" s="22"/>
      <c r="H29" s="20" t="s">
        <v>33</v>
      </c>
      <c r="I29" s="20"/>
      <c r="J29" cm="1">
        <f t="array" ref="J29">INDEX(K:Q,ROW(),$J$1)</f>
        <v>0</v>
      </c>
    </row>
    <row r="30" spans="4:12" ht="16.8" hidden="1">
      <c r="D30" s="20">
        <f>SUM($J$2:J30)</f>
        <v>23</v>
      </c>
      <c r="E30" s="21" t="s">
        <v>48</v>
      </c>
      <c r="F30" s="22">
        <v>44014</v>
      </c>
      <c r="G30" s="22"/>
      <c r="H30" s="20" t="s">
        <v>33</v>
      </c>
      <c r="I30" s="20"/>
      <c r="J30" cm="1">
        <f t="array" ref="J30">INDEX(K:Q,ROW(),$J$1)</f>
        <v>0</v>
      </c>
    </row>
    <row r="31" spans="4:12" ht="16.8" hidden="1">
      <c r="D31" s="20">
        <f>SUM($J$2:J31)</f>
        <v>23</v>
      </c>
      <c r="E31" s="21" t="s">
        <v>53</v>
      </c>
      <c r="F31" s="22">
        <v>44014</v>
      </c>
      <c r="G31" s="22"/>
      <c r="H31" s="20" t="s">
        <v>33</v>
      </c>
      <c r="I31" s="20"/>
      <c r="J31" cm="1">
        <f t="array" ref="J31">INDEX(K:Q,ROW(),$J$1)</f>
        <v>0</v>
      </c>
    </row>
    <row r="32" spans="4:12" ht="16.8" hidden="1">
      <c r="D32" s="20">
        <f>SUM($J$2:J32)</f>
        <v>23</v>
      </c>
      <c r="E32" s="21" t="s">
        <v>54</v>
      </c>
      <c r="F32" s="22">
        <v>44014</v>
      </c>
      <c r="G32" s="22"/>
      <c r="H32" s="20" t="s">
        <v>33</v>
      </c>
      <c r="I32" s="20"/>
      <c r="J32" cm="1">
        <f t="array" ref="J32">INDEX(K:Q,ROW(),$J$1)</f>
        <v>0</v>
      </c>
    </row>
    <row r="33" spans="4:12" ht="16.8" hidden="1">
      <c r="D33" s="20">
        <f>SUM($J$2:J33)</f>
        <v>23</v>
      </c>
      <c r="E33" s="21" t="s">
        <v>55</v>
      </c>
      <c r="F33" s="22">
        <v>44015</v>
      </c>
      <c r="G33" s="22"/>
      <c r="H33" s="20" t="s">
        <v>33</v>
      </c>
      <c r="I33" s="20"/>
      <c r="J33" cm="1">
        <f t="array" ref="J33">INDEX(K:Q,ROW(),$J$1)</f>
        <v>0</v>
      </c>
    </row>
    <row r="34" spans="4:12" ht="16.8" hidden="1">
      <c r="D34" s="20">
        <f>SUM($J$2:J34)</f>
        <v>23</v>
      </c>
      <c r="E34" s="21" t="s">
        <v>61</v>
      </c>
      <c r="F34" s="22">
        <v>44014</v>
      </c>
      <c r="G34" s="22"/>
      <c r="H34" s="20" t="s">
        <v>33</v>
      </c>
      <c r="I34" s="20"/>
      <c r="J34" cm="1">
        <f t="array" ref="J34">INDEX(K:Q,ROW(),$J$1)</f>
        <v>0</v>
      </c>
    </row>
    <row r="35" spans="4:12" ht="16.8" hidden="1">
      <c r="D35" s="20">
        <f>SUM($J$2:J35)</f>
        <v>23</v>
      </c>
      <c r="E35" s="21" t="s">
        <v>62</v>
      </c>
      <c r="F35" s="22"/>
      <c r="G35" s="22"/>
      <c r="H35" s="20"/>
      <c r="I35" s="20"/>
      <c r="J35" cm="1">
        <f t="array" ref="J35">INDEX(K:Q,ROW(),$J$1)</f>
        <v>0</v>
      </c>
    </row>
    <row r="36" spans="4:12" ht="16.8" hidden="1">
      <c r="D36" s="20">
        <f>SUM($J$2:J36)</f>
        <v>23</v>
      </c>
      <c r="E36" s="21" t="s">
        <v>63</v>
      </c>
      <c r="F36" s="22">
        <v>44014</v>
      </c>
      <c r="G36" s="22"/>
      <c r="H36" s="20" t="s">
        <v>33</v>
      </c>
      <c r="I36" s="20"/>
      <c r="J36" cm="1">
        <f t="array" ref="J36">INDEX(K:Q,ROW(),$J$1)</f>
        <v>0</v>
      </c>
    </row>
    <row r="37" spans="4:12" ht="16.8" hidden="1">
      <c r="D37" s="20">
        <f>SUM($J$2:J37)</f>
        <v>23</v>
      </c>
      <c r="E37" s="21" t="s">
        <v>64</v>
      </c>
      <c r="F37" s="22"/>
      <c r="G37" s="22"/>
      <c r="H37" s="20"/>
      <c r="I37" s="20"/>
      <c r="J37" cm="1">
        <f t="array" ref="J37">INDEX(K:Q,ROW(),$J$1)</f>
        <v>0</v>
      </c>
    </row>
    <row r="38" spans="4:12" ht="16.8">
      <c r="D38" s="20">
        <f>SUM($J$2:J38)</f>
        <v>24</v>
      </c>
      <c r="E38" s="21" t="s">
        <v>66</v>
      </c>
      <c r="F38" s="22">
        <v>44016</v>
      </c>
      <c r="G38" s="22">
        <v>43955</v>
      </c>
      <c r="H38" s="20" t="s">
        <v>33</v>
      </c>
      <c r="I38" s="20"/>
      <c r="J38" cm="1">
        <f t="array" ref="J38">INDEX(K:Q,ROW(),$J$1)</f>
        <v>1</v>
      </c>
      <c r="L38">
        <v>1</v>
      </c>
    </row>
    <row r="39" spans="4:12" ht="16.8" hidden="1">
      <c r="D39" s="20">
        <f>SUM($J$2:J39)</f>
        <v>24</v>
      </c>
      <c r="E39" s="21" t="s">
        <v>68</v>
      </c>
      <c r="F39" s="22">
        <v>44015</v>
      </c>
      <c r="G39" s="22"/>
      <c r="H39" s="20" t="s">
        <v>33</v>
      </c>
      <c r="I39" s="20"/>
      <c r="J39" cm="1">
        <f t="array" ref="J39">INDEX(K:Q,ROW(),$J$1)</f>
        <v>0</v>
      </c>
    </row>
    <row r="40" spans="4:12" ht="16.8" hidden="1">
      <c r="D40" s="20">
        <f>SUM($J$2:J40)</f>
        <v>24</v>
      </c>
      <c r="E40" s="21" t="s">
        <v>70</v>
      </c>
      <c r="F40" s="22">
        <v>44014</v>
      </c>
      <c r="G40" s="22"/>
      <c r="H40" s="20" t="s">
        <v>33</v>
      </c>
      <c r="I40" s="20"/>
      <c r="J40" cm="1">
        <f t="array" ref="J40">INDEX(K:Q,ROW(),$J$1)</f>
        <v>0</v>
      </c>
    </row>
    <row r="41" spans="4:12" ht="16.8" hidden="1">
      <c r="D41" s="20">
        <f>SUM($J$2:J41)</f>
        <v>24</v>
      </c>
      <c r="E41" s="21" t="s">
        <v>71</v>
      </c>
      <c r="F41" s="22">
        <v>44014</v>
      </c>
      <c r="G41" s="22"/>
      <c r="H41" s="20" t="s">
        <v>33</v>
      </c>
      <c r="I41" s="20"/>
      <c r="J41" cm="1">
        <f t="array" ref="J41">INDEX(K:Q,ROW(),$J$1)</f>
        <v>0</v>
      </c>
    </row>
    <row r="42" spans="4:12" ht="16.8" hidden="1">
      <c r="D42" s="20">
        <f>SUM($J$2:J42)</f>
        <v>24</v>
      </c>
      <c r="E42" s="21" t="s">
        <v>72</v>
      </c>
      <c r="F42" s="22">
        <v>44014</v>
      </c>
      <c r="G42" s="22"/>
      <c r="H42" s="20" t="s">
        <v>33</v>
      </c>
      <c r="I42" s="20"/>
      <c r="J42" cm="1">
        <f t="array" ref="J42">INDEX(K:Q,ROW(),$J$1)</f>
        <v>0</v>
      </c>
    </row>
    <row r="43" spans="4:12" ht="16.8" hidden="1">
      <c r="D43" s="20">
        <f>SUM($J$2:J43)</f>
        <v>24</v>
      </c>
      <c r="E43" s="21" t="s">
        <v>75</v>
      </c>
      <c r="F43" s="22">
        <v>44014</v>
      </c>
      <c r="G43" s="22"/>
      <c r="H43" s="20" t="s">
        <v>33</v>
      </c>
      <c r="I43" s="20"/>
      <c r="J43" cm="1">
        <f t="array" ref="J43">INDEX(K:Q,ROW(),$J$1)</f>
        <v>0</v>
      </c>
    </row>
    <row r="44" spans="4:12" ht="16.8" hidden="1">
      <c r="D44" s="20">
        <f>SUM($J$2:J44)</f>
        <v>24</v>
      </c>
      <c r="E44" s="21" t="s">
        <v>76</v>
      </c>
      <c r="F44" s="22">
        <v>44014</v>
      </c>
      <c r="G44" s="22"/>
      <c r="H44" s="20" t="s">
        <v>33</v>
      </c>
      <c r="I44" s="20" t="s">
        <v>77</v>
      </c>
      <c r="J44" cm="1">
        <f t="array" ref="J44">INDEX(K:Q,ROW(),$J$1)</f>
        <v>0</v>
      </c>
    </row>
    <row r="45" spans="4:12" ht="16.8" hidden="1">
      <c r="D45" s="20">
        <f>SUM($J$2:J45)</f>
        <v>24</v>
      </c>
      <c r="E45" s="21" t="s">
        <v>78</v>
      </c>
      <c r="F45" s="22">
        <v>44014</v>
      </c>
      <c r="G45" s="22"/>
      <c r="H45" s="20" t="s">
        <v>33</v>
      </c>
      <c r="I45" s="20"/>
      <c r="J45" cm="1">
        <f t="array" ref="J45">INDEX(K:Q,ROW(),$J$1)</f>
        <v>0</v>
      </c>
    </row>
    <row r="46" spans="4:12" ht="16.8" hidden="1">
      <c r="D46" s="20">
        <f>SUM($J$2:J46)</f>
        <v>24</v>
      </c>
      <c r="E46" s="21" t="s">
        <v>80</v>
      </c>
      <c r="F46" s="22">
        <v>44014</v>
      </c>
      <c r="G46" s="22"/>
      <c r="H46" s="20" t="s">
        <v>33</v>
      </c>
      <c r="I46" s="20" t="s">
        <v>77</v>
      </c>
      <c r="J46" cm="1">
        <f t="array" ref="J46">INDEX(K:Q,ROW(),$J$1)</f>
        <v>0</v>
      </c>
    </row>
    <row r="47" spans="4:12" ht="16.8" hidden="1">
      <c r="D47" s="20">
        <f>SUM($J$2:J47)</f>
        <v>24</v>
      </c>
      <c r="E47" s="21" t="s">
        <v>81</v>
      </c>
      <c r="F47" s="22">
        <v>44014</v>
      </c>
      <c r="G47" s="22"/>
      <c r="H47" s="20" t="s">
        <v>33</v>
      </c>
      <c r="I47" s="20"/>
      <c r="J47" cm="1">
        <f t="array" ref="J47">INDEX(K:Q,ROW(),$J$1)</f>
        <v>0</v>
      </c>
    </row>
    <row r="48" spans="4:12" ht="16.8" hidden="1">
      <c r="D48" s="20">
        <f>SUM($J$2:J48)</f>
        <v>24</v>
      </c>
      <c r="E48" s="21" t="s">
        <v>82</v>
      </c>
      <c r="F48" s="22">
        <v>44014</v>
      </c>
      <c r="G48" s="22"/>
      <c r="H48" s="20" t="s">
        <v>33</v>
      </c>
      <c r="I48" s="20"/>
      <c r="J48" cm="1">
        <f t="array" ref="J48">INDEX(K:Q,ROW(),$J$1)</f>
        <v>0</v>
      </c>
    </row>
    <row r="49" spans="4:12" ht="16.8" hidden="1">
      <c r="D49" s="20">
        <f>SUM($J$2:J49)</f>
        <v>24</v>
      </c>
      <c r="E49" s="21" t="s">
        <v>83</v>
      </c>
      <c r="F49" s="22">
        <v>44014</v>
      </c>
      <c r="G49" s="22"/>
      <c r="H49" s="20" t="s">
        <v>33</v>
      </c>
      <c r="I49" s="20"/>
      <c r="J49" cm="1">
        <f t="array" ref="J49">INDEX(K:Q,ROW(),$J$1)</f>
        <v>0</v>
      </c>
    </row>
    <row r="50" spans="4:12" ht="16.8" hidden="1">
      <c r="D50" s="20">
        <f>SUM($J$2:J50)</f>
        <v>24</v>
      </c>
      <c r="E50" s="23" t="s">
        <v>85</v>
      </c>
      <c r="F50" s="23"/>
      <c r="G50" s="23"/>
      <c r="H50" s="23" t="s">
        <v>37</v>
      </c>
      <c r="I50" s="23"/>
      <c r="J50" cm="1">
        <f t="array" ref="J50">INDEX(K:Q,ROW(),$J$1)</f>
        <v>0</v>
      </c>
    </row>
    <row r="51" spans="4:12" ht="16.8">
      <c r="D51" s="20">
        <f>SUM($J$2:J51)</f>
        <v>25</v>
      </c>
      <c r="E51" s="21" t="s">
        <v>86</v>
      </c>
      <c r="F51" s="22">
        <v>44017</v>
      </c>
      <c r="G51" s="22">
        <v>43956</v>
      </c>
      <c r="H51" s="20" t="s">
        <v>33</v>
      </c>
      <c r="I51" s="20"/>
      <c r="J51" cm="1">
        <f t="array" ref="J51">INDEX(K:Q,ROW(),$J$1)</f>
        <v>1</v>
      </c>
      <c r="L51">
        <v>1</v>
      </c>
    </row>
    <row r="52" spans="4:12" ht="16.8" hidden="1">
      <c r="D52" s="20">
        <f>SUM($J$2:J52)</f>
        <v>25</v>
      </c>
      <c r="E52" s="21" t="s">
        <v>87</v>
      </c>
      <c r="F52" s="22"/>
      <c r="G52" s="22"/>
      <c r="H52" s="20" t="s">
        <v>88</v>
      </c>
      <c r="I52" s="20"/>
      <c r="J52" cm="1">
        <f t="array" ref="J52">INDEX(K:Q,ROW(),$J$1)</f>
        <v>0</v>
      </c>
    </row>
    <row r="53" spans="4:12" ht="16.8" hidden="1">
      <c r="D53" s="20">
        <f>SUM($J$2:J53)</f>
        <v>25</v>
      </c>
      <c r="E53" s="21" t="s">
        <v>89</v>
      </c>
      <c r="F53" s="22"/>
      <c r="G53" s="22"/>
      <c r="H53" s="20" t="s">
        <v>90</v>
      </c>
      <c r="I53" s="20"/>
      <c r="J53" cm="1">
        <f t="array" ref="J53">INDEX(K:Q,ROW(),$J$1)</f>
        <v>0</v>
      </c>
    </row>
    <row r="54" spans="4:12" ht="16.8">
      <c r="D54" s="20">
        <f>SUM($J$2:J54)</f>
        <v>26</v>
      </c>
      <c r="E54" s="21" t="s">
        <v>91</v>
      </c>
      <c r="F54" s="22">
        <v>44016</v>
      </c>
      <c r="G54" s="22">
        <v>43955</v>
      </c>
      <c r="H54" s="20" t="s">
        <v>33</v>
      </c>
      <c r="I54" s="20"/>
      <c r="J54" cm="1">
        <f t="array" ref="J54">INDEX(K:Q,ROW(),$J$1)</f>
        <v>1</v>
      </c>
      <c r="L54">
        <v>1</v>
      </c>
    </row>
  </sheetData>
  <autoFilter ref="D1:Q54" xr:uid="{308A861F-45D2-430A-B844-B0BADBE66F3F}">
    <filterColumn colId="6">
      <filters>
        <filter val="1"/>
      </filters>
    </filterColumn>
    <sortState xmlns:xlrd2="http://schemas.microsoft.com/office/spreadsheetml/2017/richdata2" ref="D2:Q54">
      <sortCondition ref="K1:K54"/>
    </sortState>
  </autoFilter>
  <conditionalFormatting sqref="E8">
    <cfRule type="duplicateValues" dxfId="3" priority="3"/>
  </conditionalFormatting>
  <conditionalFormatting sqref="E52:E53">
    <cfRule type="duplicateValues" dxfId="2" priority="2"/>
  </conditionalFormatting>
  <conditionalFormatting sqref="E54">
    <cfRule type="duplicateValues" dxfId="1" priority="1"/>
  </conditionalFormatting>
  <conditionalFormatting sqref="E9:E51 E1:E7">
    <cfRule type="duplicateValues" dxfId="0" priority="4"/>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7B6C-E26F-48EF-BD1E-EB68F5F9E253}">
  <dimension ref="A1"/>
  <sheetViews>
    <sheetView workbookViewId="0">
      <selection activeCell="D1" sqref="D1"/>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Bill</vt:lpstr>
      <vt:lpstr>DS_CongNhan</vt:lpstr>
      <vt:lpstr>NhanSu</vt:lpstr>
      <vt:lpstr>DoTinCay</vt:lpstr>
      <vt:lpstr>data</vt:lpstr>
      <vt:lpstr>HoaDon</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2020-08-17T07:30:01Z</dcterms:modified>
</cp:coreProperties>
</file>