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06E2352D-3070-4D06-8A62-C99C2B691611}" xr6:coauthVersionLast="45" xr6:coauthVersionMax="45" xr10:uidLastSave="{00000000-0000-0000-0000-000000000000}"/>
  <bookViews>
    <workbookView xWindow="-108" yWindow="-108" windowWidth="23256" windowHeight="12576" tabRatio="768" firstSheet="1" activeTab="1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NhanSu!$A$1:$W$54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7" i="1" l="1"/>
  <c r="M26" i="1" l="1"/>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L2" i="6"/>
  <c r="D8" i="23" s="1"/>
  <c r="L8" i="6"/>
  <c r="D41" i="23" s="1"/>
  <c r="L10" i="6"/>
  <c r="L21" i="6"/>
  <c r="D11" i="23" s="1"/>
  <c r="L24" i="6"/>
  <c r="L28" i="6"/>
  <c r="D10" i="23" s="1"/>
  <c r="L30" i="6"/>
  <c r="D38" i="23" s="1"/>
  <c r="L32" i="6"/>
  <c r="D39" i="23" s="1"/>
  <c r="L34" i="6"/>
  <c r="D37" i="23" s="1"/>
  <c r="L42" i="6"/>
  <c r="D40" i="23" s="1"/>
  <c r="L45" i="6"/>
  <c r="D5" i="23" s="1"/>
  <c r="L51" i="6"/>
  <c r="D21" i="23" s="1"/>
  <c r="L54" i="6"/>
  <c r="D20" i="23" s="1"/>
  <c r="L7" i="6"/>
  <c r="D18" i="23" s="1"/>
  <c r="L11" i="6"/>
  <c r="D7" i="23" s="1"/>
  <c r="L13" i="6"/>
  <c r="L14" i="6"/>
  <c r="L19" i="6"/>
  <c r="L20" i="6"/>
  <c r="L27" i="6"/>
  <c r="D17" i="23" s="1"/>
  <c r="L29" i="6"/>
  <c r="D6" i="23" s="1"/>
  <c r="L36" i="6"/>
  <c r="D31" i="23" s="1"/>
  <c r="L37" i="6"/>
  <c r="D16" i="23" s="1"/>
  <c r="L38" i="6"/>
  <c r="D19" i="23" s="1"/>
  <c r="L41" i="6"/>
  <c r="L43" i="6"/>
  <c r="D30" i="23" s="1"/>
  <c r="L46" i="6"/>
  <c r="D29" i="23" s="1"/>
  <c r="L47" i="6"/>
  <c r="L48" i="6"/>
  <c r="L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L1" i="6"/>
  <c r="E16" i="6"/>
  <c r="D1" i="6"/>
  <c r="D42" i="23"/>
  <c r="D23" i="23" l="1"/>
</calcChain>
</file>

<file path=xl/sharedStrings.xml><?xml version="1.0" encoding="utf-8"?>
<sst xmlns="http://schemas.openxmlformats.org/spreadsheetml/2006/main" count="2032" uniqueCount="911">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</sst>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2">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opLeftCell="A7"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workbookViewId="0">
      <pane ySplit="1" topLeftCell="A17" activePane="bottomLeft" state="frozen"/>
      <selection activeCell="D1" sqref="D1"/>
      <selection pane="bottomLeft" activeCell="F25" sqref="F25"/>
    </sheetView>
  </sheetViews>
  <sheetFormatPr defaultColWidth="8.88671875" defaultRowHeight="14.4" x14ac:dyDescent="0.3"/>
  <cols>
    <col min="1" max="1" width="17.44140625" style="20" customWidth="1"/>
    <col min="2" max="2" width="50.554687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52" customFormat="1" ht="43.2" x14ac:dyDescent="0.3">
      <c r="A13" s="149" t="s">
        <v>223</v>
      </c>
      <c r="B13" s="150" t="s">
        <v>215</v>
      </c>
      <c r="C13" s="150" t="s">
        <v>15</v>
      </c>
      <c r="D13" s="150" t="s">
        <v>8</v>
      </c>
      <c r="E13" s="150" t="s">
        <v>9</v>
      </c>
      <c r="F13" s="150" t="s">
        <v>222</v>
      </c>
      <c r="G13" s="150" t="s">
        <v>11</v>
      </c>
      <c r="H13" s="150" t="s">
        <v>219</v>
      </c>
      <c r="I13" s="150"/>
      <c r="J13" s="150"/>
      <c r="K13" s="150"/>
      <c r="L13" s="151">
        <v>43843</v>
      </c>
      <c r="M13" s="152" t="s">
        <v>224</v>
      </c>
      <c r="N13" s="153"/>
      <c r="O13" s="152" t="s">
        <v>145</v>
      </c>
      <c r="P13" s="152" t="e">
        <f>TEXT(VLOOKUP(O13,NhanSu!F:N,8,0),"dd/MM/yyyy")</f>
        <v>#VALUE!</v>
      </c>
      <c r="Q13" s="152" t="s">
        <v>147</v>
      </c>
      <c r="R13" s="152" t="str">
        <f>TEXT(VLOOKUP(Q13,NhanSu!F:N,8,0),"dd/MM/yyyy")</f>
        <v>00/01/1900</v>
      </c>
      <c r="U13" s="150" t="s">
        <v>903</v>
      </c>
    </row>
    <row r="14" spans="1:21"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e">
        <f>TEXT(VLOOKUP(O15,NhanSu!F:N,8,0),"dd/MM/yyyy")</f>
        <v>#VALUE!</v>
      </c>
      <c r="Q15" s="17" t="s">
        <v>147</v>
      </c>
      <c r="R15" s="17" t="str">
        <f>TEXT(VLOOKUP(Q15,NhanSu!F:N,8,0),"dd/MM/yyyy")</f>
        <v>00/01/1900</v>
      </c>
      <c r="U15" s="150" t="s">
        <v>905</v>
      </c>
    </row>
    <row r="16" spans="1:21"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e">
        <f>TEXT(VLOOKUP(O17,NhanSu!F:N,8,0),"dd/MM/yyyy")</f>
        <v>#VALUE!</v>
      </c>
      <c r="Q17" s="17" t="s">
        <v>147</v>
      </c>
      <c r="R17" s="17" t="str">
        <f>TEXT(VLOOKUP(Q17,NhanSu!F:N,8,0),"dd/MM/yyyy")</f>
        <v>00/01/1900</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c r="H18" s="76">
        <v>43917.375</v>
      </c>
      <c r="I18" s="18"/>
      <c r="J18" s="18"/>
      <c r="K18" s="18"/>
      <c r="L18" s="56">
        <v>43912</v>
      </c>
      <c r="M18" s="17" t="s">
        <v>307</v>
      </c>
      <c r="N18" s="79">
        <f>L18+365</f>
        <v>44277</v>
      </c>
    </row>
    <row r="19" spans="1:20" s="17" customFormat="1" ht="43.2" x14ac:dyDescent="0.3">
      <c r="A19" s="22" t="s">
        <v>446</v>
      </c>
      <c r="B19" s="18" t="s">
        <v>448</v>
      </c>
      <c r="C19" s="18" t="s">
        <v>271</v>
      </c>
      <c r="D19" s="18" t="s">
        <v>447</v>
      </c>
      <c r="E19" s="18">
        <v>150</v>
      </c>
      <c r="F19" s="18">
        <v>0</v>
      </c>
      <c r="G19" s="18"/>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row r="26" spans="1:20" s="17" customFormat="1" ht="28.8" x14ac:dyDescent="0.3">
      <c r="A26" s="22" t="s">
        <v>568</v>
      </c>
      <c r="B26" s="18" t="s">
        <v>906</v>
      </c>
      <c r="C26" s="18" t="s">
        <v>256</v>
      </c>
      <c r="D26" s="18" t="s">
        <v>907</v>
      </c>
      <c r="E26" s="18">
        <v>120</v>
      </c>
      <c r="F26" s="18"/>
      <c r="G26" s="18" t="s">
        <v>14</v>
      </c>
      <c r="H26" s="76"/>
      <c r="I26" s="18"/>
      <c r="J26" s="18"/>
      <c r="K26" s="18"/>
      <c r="L26" s="56">
        <v>43943</v>
      </c>
      <c r="M26" s="50" t="str">
        <f>" ngày "&amp;TEXT(L26,"dd")&amp;" tháng "&amp;TEXT(L26,"MM")&amp;" năm "&amp;TEXT(L26,"yyyy")</f>
        <v xml:space="preserve"> ngày 22 tháng 04 năm 2020</v>
      </c>
      <c r="N26" s="56" t="s">
        <v>572</v>
      </c>
    </row>
    <row r="27" spans="1:20" s="17" customFormat="1" ht="28.8" x14ac:dyDescent="0.3">
      <c r="A27" s="22" t="s">
        <v>568</v>
      </c>
      <c r="B27" s="18" t="s">
        <v>908</v>
      </c>
      <c r="C27" s="18" t="s">
        <v>256</v>
      </c>
      <c r="D27" s="18" t="s">
        <v>907</v>
      </c>
      <c r="E27" s="18">
        <v>120</v>
      </c>
      <c r="F27" s="18"/>
      <c r="G27" s="18" t="s">
        <v>14</v>
      </c>
      <c r="H27" s="76"/>
      <c r="I27" s="18"/>
      <c r="J27" s="18"/>
      <c r="K27" s="18"/>
      <c r="L27" s="56">
        <v>43943</v>
      </c>
      <c r="M27" s="50" t="str">
        <f>" ngày "&amp;TEXT(L27,"dd")&amp;" tháng "&amp;TEXT(L27,"MM")&amp;" năm "&amp;TEXT(L27,"yyyy")</f>
        <v xml:space="preserve"> ngày 22 tháng 04 năm 2020</v>
      </c>
      <c r="N27" s="56" t="s">
        <v>572</v>
      </c>
    </row>
  </sheetData>
  <conditionalFormatting sqref="A28:A1048576 A10:A16 A1">
    <cfRule type="duplicateValues" dxfId="28" priority="16"/>
  </conditionalFormatting>
  <conditionalFormatting sqref="A17">
    <cfRule type="duplicateValues" dxfId="27" priority="15"/>
  </conditionalFormatting>
  <conditionalFormatting sqref="A18">
    <cfRule type="duplicateValues" dxfId="26" priority="14"/>
  </conditionalFormatting>
  <conditionalFormatting sqref="A1:XFD1">
    <cfRule type="duplicateValues" dxfId="25" priority="10"/>
    <cfRule type="duplicateValues" dxfId="24" priority="11"/>
  </conditionalFormatting>
  <conditionalFormatting sqref="A19:A25 A9">
    <cfRule type="duplicateValues" dxfId="23" priority="19"/>
  </conditionalFormatting>
  <conditionalFormatting sqref="A8">
    <cfRule type="duplicateValues" dxfId="22" priority="9"/>
  </conditionalFormatting>
  <conditionalFormatting sqref="A5">
    <cfRule type="duplicateValues" dxfId="21" priority="8"/>
  </conditionalFormatting>
  <conditionalFormatting sqref="A7">
    <cfRule type="duplicateValues" dxfId="20" priority="7"/>
  </conditionalFormatting>
  <conditionalFormatting sqref="A6">
    <cfRule type="duplicateValues" dxfId="19" priority="6"/>
  </conditionalFormatting>
  <conditionalFormatting sqref="A4">
    <cfRule type="duplicateValues" dxfId="18" priority="5"/>
  </conditionalFormatting>
  <conditionalFormatting sqref="A3">
    <cfRule type="duplicateValues" dxfId="17" priority="4"/>
  </conditionalFormatting>
  <conditionalFormatting sqref="A2">
    <cfRule type="duplicateValues" dxfId="16" priority="3"/>
  </conditionalFormatting>
  <conditionalFormatting sqref="A26">
    <cfRule type="duplicateValues" dxfId="15" priority="2"/>
  </conditionalFormatting>
  <conditionalFormatting sqref="A27">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D13" sqref="D13"/>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4" t="s">
        <v>152</v>
      </c>
      <c r="E1" s="157" t="s">
        <v>153</v>
      </c>
      <c r="F1" s="160" t="s">
        <v>154</v>
      </c>
      <c r="G1" s="161"/>
      <c r="H1" s="161"/>
      <c r="I1" s="161"/>
      <c r="J1" s="162"/>
    </row>
    <row r="2" spans="4:10" ht="16.8" x14ac:dyDescent="0.3">
      <c r="D2" s="155"/>
      <c r="E2" s="158"/>
      <c r="F2" s="34" t="s">
        <v>162</v>
      </c>
      <c r="G2" s="35" t="s">
        <v>162</v>
      </c>
      <c r="H2" s="35" t="s">
        <v>162</v>
      </c>
      <c r="I2" s="35" t="s">
        <v>162</v>
      </c>
      <c r="J2" s="35" t="s">
        <v>162</v>
      </c>
    </row>
    <row r="3" spans="4:10" ht="17.399999999999999" thickBot="1" x14ac:dyDescent="0.35">
      <c r="D3" s="156"/>
      <c r="E3" s="159"/>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3" t="s">
        <v>152</v>
      </c>
      <c r="E18" s="163" t="s">
        <v>153</v>
      </c>
      <c r="F18" s="166" t="s">
        <v>154</v>
      </c>
      <c r="G18" s="167"/>
      <c r="H18" s="167"/>
      <c r="I18" s="167"/>
      <c r="J18" s="168"/>
      <c r="K18">
        <v>90</v>
      </c>
    </row>
    <row r="19" spans="4:11" ht="16.8" x14ac:dyDescent="0.3">
      <c r="D19" s="164"/>
      <c r="E19" s="164"/>
      <c r="F19" s="101" t="s">
        <v>162</v>
      </c>
      <c r="G19" s="100" t="s">
        <v>162</v>
      </c>
      <c r="H19" s="100" t="s">
        <v>162</v>
      </c>
      <c r="I19" s="100" t="s">
        <v>162</v>
      </c>
      <c r="J19" s="100" t="s">
        <v>162</v>
      </c>
    </row>
    <row r="20" spans="4:11" ht="34.200000000000003" thickBot="1" x14ac:dyDescent="0.35">
      <c r="D20" s="165"/>
      <c r="E20" s="165"/>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79"/>
  <sheetViews>
    <sheetView tabSelected="1" topLeftCell="C1" workbookViewId="0">
      <pane ySplit="1" topLeftCell="A32" activePane="bottomLeft" state="frozen"/>
      <selection activeCell="I33" sqref="I33"/>
      <selection pane="bottomLeft" activeCell="I66" sqref="I66"/>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x14ac:dyDescent="0.3">
      <c r="A1" s="24" t="s">
        <v>598</v>
      </c>
      <c r="B1" s="24" t="s">
        <v>180</v>
      </c>
      <c r="C1" s="24" t="s">
        <v>555</v>
      </c>
      <c r="D1" s="27">
        <f>MAX(D2:D1048576)</f>
        <v>22</v>
      </c>
      <c r="E1" s="83" t="s">
        <v>103</v>
      </c>
      <c r="F1" s="83" t="s">
        <v>104</v>
      </c>
      <c r="G1" s="83" t="s">
        <v>105</v>
      </c>
      <c r="H1" s="83" t="s">
        <v>909</v>
      </c>
      <c r="I1" s="83" t="s">
        <v>106</v>
      </c>
      <c r="J1" s="83" t="s">
        <v>910</v>
      </c>
      <c r="K1" s="23" t="s">
        <v>308</v>
      </c>
      <c r="L1" s="23">
        <f>COUNTIF(L2:L51,"x")</f>
        <v>0</v>
      </c>
      <c r="M1" s="23" t="s">
        <v>127</v>
      </c>
      <c r="N1" s="27" t="s">
        <v>136</v>
      </c>
      <c r="O1" s="27" t="s">
        <v>225</v>
      </c>
      <c r="P1" s="24" t="s">
        <v>146</v>
      </c>
    </row>
    <row r="2" spans="1:23" s="62" customFormat="1" x14ac:dyDescent="0.3">
      <c r="A2" s="24"/>
      <c r="B2" s="24"/>
      <c r="C2" s="24"/>
      <c r="D2" s="27"/>
      <c r="E2" s="84">
        <f t="shared" ref="E2" si="0">D2</f>
        <v>0</v>
      </c>
      <c r="F2" s="85" t="s">
        <v>135</v>
      </c>
      <c r="G2" s="86">
        <v>44016</v>
      </c>
      <c r="H2" s="86"/>
      <c r="I2" s="84" t="s">
        <v>108</v>
      </c>
      <c r="J2" s="84"/>
      <c r="K2" s="25"/>
      <c r="L2" s="62">
        <f t="shared" ref="L2" si="1">D2</f>
        <v>0</v>
      </c>
      <c r="M2" s="27">
        <v>271285313</v>
      </c>
      <c r="N2" s="28">
        <v>28333</v>
      </c>
      <c r="O2" s="27" t="s">
        <v>226</v>
      </c>
      <c r="P2" s="24"/>
      <c r="Q2" s="48" t="s">
        <v>313</v>
      </c>
      <c r="R2" s="48" t="s">
        <v>314</v>
      </c>
      <c r="S2" s="48" t="s">
        <v>315</v>
      </c>
      <c r="T2" s="48">
        <v>2</v>
      </c>
      <c r="U2" s="48" t="s">
        <v>316</v>
      </c>
      <c r="V2" s="48" t="s">
        <v>317</v>
      </c>
      <c r="W2" s="48" t="s">
        <v>323</v>
      </c>
    </row>
    <row r="3" spans="1:23" x14ac:dyDescent="0.3">
      <c r="A3" s="24" t="s">
        <v>108</v>
      </c>
      <c r="B3" s="24" t="s">
        <v>126</v>
      </c>
      <c r="C3" s="24">
        <v>2019</v>
      </c>
      <c r="D3" s="27">
        <f>COUNTIF($B$1:B3,"x")</f>
        <v>1</v>
      </c>
      <c r="E3" s="84">
        <f t="shared" ref="E3:E34" si="2">D3</f>
        <v>1</v>
      </c>
      <c r="F3" s="85" t="s">
        <v>525</v>
      </c>
      <c r="G3" s="86" t="s">
        <v>515</v>
      </c>
      <c r="H3" s="86">
        <v>43955</v>
      </c>
      <c r="I3" s="84" t="s">
        <v>108</v>
      </c>
      <c r="J3" s="84"/>
      <c r="L3" s="62">
        <v>1</v>
      </c>
      <c r="M3" s="27">
        <v>212143221</v>
      </c>
      <c r="N3" s="28">
        <v>29696</v>
      </c>
    </row>
    <row r="4" spans="1:23" x14ac:dyDescent="0.3">
      <c r="A4" s="62" t="s">
        <v>479</v>
      </c>
      <c r="C4" s="62">
        <v>2012</v>
      </c>
      <c r="D4" s="27">
        <v>1</v>
      </c>
      <c r="E4" s="84">
        <f t="shared" si="2"/>
        <v>1</v>
      </c>
      <c r="F4" s="85" t="s">
        <v>145</v>
      </c>
      <c r="G4" s="86"/>
      <c r="H4" s="86"/>
      <c r="I4" s="84" t="s">
        <v>148</v>
      </c>
      <c r="J4" s="84"/>
      <c r="L4" s="62">
        <f>D4</f>
        <v>1</v>
      </c>
      <c r="M4" s="27">
        <v>271871229</v>
      </c>
      <c r="N4" s="28">
        <v>27425</v>
      </c>
      <c r="O4" s="27" t="s">
        <v>226</v>
      </c>
      <c r="P4" s="63">
        <v>40360</v>
      </c>
    </row>
    <row r="5" spans="1:23" x14ac:dyDescent="0.3">
      <c r="A5" s="24" t="s">
        <v>108</v>
      </c>
      <c r="B5" s="24" t="s">
        <v>126</v>
      </c>
      <c r="C5" s="24">
        <v>2019</v>
      </c>
      <c r="D5" s="27">
        <f>COUNTIF($B$1:B5,"x")</f>
        <v>2</v>
      </c>
      <c r="E5" s="84">
        <f t="shared" si="2"/>
        <v>2</v>
      </c>
      <c r="F5" s="85" t="s">
        <v>519</v>
      </c>
      <c r="G5" s="86" t="s">
        <v>510</v>
      </c>
      <c r="H5" s="86">
        <v>43954</v>
      </c>
      <c r="I5" s="84" t="s">
        <v>108</v>
      </c>
      <c r="J5" s="84"/>
      <c r="L5" s="62">
        <v>2</v>
      </c>
      <c r="M5" s="27">
        <v>272696072</v>
      </c>
      <c r="N5" s="28">
        <v>36242</v>
      </c>
    </row>
    <row r="6" spans="1:23" x14ac:dyDescent="0.3">
      <c r="A6" s="24" t="s">
        <v>108</v>
      </c>
      <c r="B6" s="24" t="s">
        <v>126</v>
      </c>
      <c r="C6" s="24">
        <v>2016</v>
      </c>
      <c r="D6" s="27">
        <f>COUNTIF($B$1:B6,"x")</f>
        <v>3</v>
      </c>
      <c r="E6" s="84">
        <f t="shared" si="2"/>
        <v>3</v>
      </c>
      <c r="F6" s="85" t="s">
        <v>312</v>
      </c>
      <c r="G6" s="86" t="s">
        <v>510</v>
      </c>
      <c r="H6" s="86">
        <v>43955</v>
      </c>
      <c r="I6" s="84" t="s">
        <v>108</v>
      </c>
      <c r="J6" s="84"/>
      <c r="L6" s="62">
        <v>3</v>
      </c>
      <c r="M6" s="27">
        <v>272396568</v>
      </c>
      <c r="N6" s="28">
        <v>34970</v>
      </c>
    </row>
    <row r="7" spans="1:23" x14ac:dyDescent="0.3">
      <c r="B7" s="62"/>
      <c r="D7" s="27">
        <f>COUNTIF($B$1:B7,"x")</f>
        <v>3</v>
      </c>
      <c r="E7" s="84">
        <f t="shared" si="2"/>
        <v>3</v>
      </c>
      <c r="F7" s="85" t="s">
        <v>114</v>
      </c>
      <c r="G7" s="86">
        <v>44014</v>
      </c>
      <c r="H7" s="86"/>
      <c r="I7" s="84" t="s">
        <v>108</v>
      </c>
      <c r="J7" s="84"/>
      <c r="L7" s="62">
        <f>D7</f>
        <v>3</v>
      </c>
      <c r="M7" s="27" t="s">
        <v>133</v>
      </c>
      <c r="N7" s="27" t="s">
        <v>141</v>
      </c>
      <c r="O7" s="27" t="s">
        <v>226</v>
      </c>
    </row>
    <row r="8" spans="1:23" x14ac:dyDescent="0.3">
      <c r="B8" s="62"/>
      <c r="D8" s="27">
        <f>COUNTIF($B$1:B8,"x")</f>
        <v>3</v>
      </c>
      <c r="E8" s="84">
        <f t="shared" si="2"/>
        <v>3</v>
      </c>
      <c r="F8" s="85" t="s">
        <v>128</v>
      </c>
      <c r="G8" s="86">
        <v>44016</v>
      </c>
      <c r="H8" s="86"/>
      <c r="I8" s="84" t="s">
        <v>108</v>
      </c>
      <c r="J8" s="84"/>
      <c r="L8" s="62">
        <f>D8</f>
        <v>3</v>
      </c>
      <c r="M8" s="27">
        <v>271298968</v>
      </c>
      <c r="N8" s="28">
        <v>28235</v>
      </c>
      <c r="O8" s="27" t="s">
        <v>226</v>
      </c>
      <c r="P8" s="26">
        <v>43103</v>
      </c>
    </row>
    <row r="9" spans="1:23" x14ac:dyDescent="0.3">
      <c r="A9" s="24" t="s">
        <v>108</v>
      </c>
      <c r="B9" s="24" t="s">
        <v>126</v>
      </c>
      <c r="C9" s="24">
        <v>2019</v>
      </c>
      <c r="D9" s="27">
        <f>COUNTIF($B$1:B9,"x")</f>
        <v>4</v>
      </c>
      <c r="E9" s="84">
        <f t="shared" si="2"/>
        <v>4</v>
      </c>
      <c r="F9" s="85" t="s">
        <v>528</v>
      </c>
      <c r="G9" s="86" t="s">
        <v>510</v>
      </c>
      <c r="H9" s="86">
        <v>43955</v>
      </c>
      <c r="I9" s="84" t="s">
        <v>108</v>
      </c>
      <c r="J9" s="84"/>
      <c r="L9" s="62">
        <v>1</v>
      </c>
      <c r="M9" s="27">
        <v>272282903</v>
      </c>
      <c r="N9" s="28">
        <v>33816</v>
      </c>
    </row>
    <row r="10" spans="1:23" x14ac:dyDescent="0.3">
      <c r="D10" s="27">
        <f>COUNTIF($B$1:B10,"x")</f>
        <v>4</v>
      </c>
      <c r="E10" s="84">
        <f t="shared" si="2"/>
        <v>4</v>
      </c>
      <c r="F10" s="85" t="s">
        <v>489</v>
      </c>
      <c r="G10" s="86"/>
      <c r="H10" s="86"/>
      <c r="I10" s="84"/>
      <c r="J10" s="84"/>
      <c r="L10" s="62">
        <f>D10</f>
        <v>4</v>
      </c>
    </row>
    <row r="11" spans="1:23" x14ac:dyDescent="0.3">
      <c r="B11" s="62"/>
      <c r="D11" s="27">
        <f>COUNTIF($B$1:B11,"x")</f>
        <v>4</v>
      </c>
      <c r="E11" s="84">
        <f t="shared" si="2"/>
        <v>4</v>
      </c>
      <c r="F11" s="85" t="s">
        <v>109</v>
      </c>
      <c r="G11" s="86">
        <v>44014</v>
      </c>
      <c r="H11" s="86"/>
      <c r="I11" s="84" t="s">
        <v>108</v>
      </c>
      <c r="J11" s="84"/>
      <c r="L11" s="62">
        <f>D11</f>
        <v>4</v>
      </c>
      <c r="M11" s="27" t="s">
        <v>129</v>
      </c>
      <c r="N11" s="27" t="s">
        <v>137</v>
      </c>
      <c r="O11" s="27" t="s">
        <v>226</v>
      </c>
    </row>
    <row r="12" spans="1:23" x14ac:dyDescent="0.3">
      <c r="A12" s="24" t="s">
        <v>108</v>
      </c>
      <c r="B12" s="24" t="s">
        <v>126</v>
      </c>
      <c r="C12" s="24">
        <v>2019</v>
      </c>
      <c r="D12" s="27">
        <f>COUNTIF($B$1:B12,"x")</f>
        <v>5</v>
      </c>
      <c r="E12" s="84">
        <f t="shared" si="2"/>
        <v>5</v>
      </c>
      <c r="F12" s="85" t="s">
        <v>523</v>
      </c>
      <c r="G12" s="86" t="s">
        <v>510</v>
      </c>
      <c r="H12" s="86">
        <v>43954</v>
      </c>
      <c r="I12" s="84" t="s">
        <v>108</v>
      </c>
      <c r="J12" s="84"/>
      <c r="L12" s="62">
        <v>2</v>
      </c>
      <c r="M12" s="27">
        <v>272556665</v>
      </c>
      <c r="N12" s="28">
        <v>35580</v>
      </c>
    </row>
    <row r="13" spans="1:23" x14ac:dyDescent="0.3">
      <c r="D13" s="27">
        <f>COUNTIF($B$1:B13,"x")</f>
        <v>5</v>
      </c>
      <c r="E13" s="84">
        <f t="shared" si="2"/>
        <v>5</v>
      </c>
      <c r="F13" s="85" t="s">
        <v>121</v>
      </c>
      <c r="G13" s="86">
        <v>44014</v>
      </c>
      <c r="H13" s="86"/>
      <c r="I13" s="84" t="s">
        <v>108</v>
      </c>
      <c r="J13" s="84"/>
      <c r="L13" s="62">
        <f>D13</f>
        <v>5</v>
      </c>
    </row>
    <row r="14" spans="1:23" x14ac:dyDescent="0.3">
      <c r="D14" s="27">
        <f>COUNTIF($B$1:B14,"x")</f>
        <v>5</v>
      </c>
      <c r="E14" s="84">
        <f t="shared" si="2"/>
        <v>5</v>
      </c>
      <c r="F14" s="85" t="s">
        <v>119</v>
      </c>
      <c r="G14" s="86">
        <v>44014</v>
      </c>
      <c r="H14" s="86"/>
      <c r="I14" s="84" t="s">
        <v>108</v>
      </c>
      <c r="J14" s="84"/>
      <c r="L14" s="62">
        <f>D14</f>
        <v>5</v>
      </c>
    </row>
    <row r="15" spans="1:23" x14ac:dyDescent="0.3">
      <c r="A15" s="24" t="s">
        <v>108</v>
      </c>
      <c r="B15" s="24" t="s">
        <v>126</v>
      </c>
      <c r="C15" s="24">
        <v>2019</v>
      </c>
      <c r="D15" s="27">
        <f>COUNTIF($B$1:B15,"x")</f>
        <v>6</v>
      </c>
      <c r="E15" s="84">
        <f t="shared" si="2"/>
        <v>6</v>
      </c>
      <c r="F15" s="85" t="s">
        <v>524</v>
      </c>
      <c r="G15" s="86" t="s">
        <v>510</v>
      </c>
      <c r="H15" s="86">
        <v>43956</v>
      </c>
      <c r="I15" s="84" t="s">
        <v>108</v>
      </c>
      <c r="J15" s="84"/>
      <c r="L15" s="62">
        <v>1</v>
      </c>
      <c r="M15" s="27">
        <v>271285473</v>
      </c>
      <c r="N15" s="28">
        <v>27567</v>
      </c>
    </row>
    <row r="16" spans="1:23" x14ac:dyDescent="0.3">
      <c r="A16" s="24" t="s">
        <v>108</v>
      </c>
      <c r="B16" s="24" t="s">
        <v>126</v>
      </c>
      <c r="C16" s="24">
        <v>2019</v>
      </c>
      <c r="D16" s="27">
        <f>COUNTIF($B$1:B16,"x")</f>
        <v>7</v>
      </c>
      <c r="E16" s="84">
        <f t="shared" si="2"/>
        <v>7</v>
      </c>
      <c r="F16" s="85" t="s">
        <v>518</v>
      </c>
      <c r="G16" s="86" t="s">
        <v>516</v>
      </c>
      <c r="H16" s="86">
        <v>43954</v>
      </c>
      <c r="I16" s="84" t="s">
        <v>108</v>
      </c>
      <c r="J16" s="84"/>
      <c r="L16" s="62">
        <v>2</v>
      </c>
      <c r="M16" s="27">
        <v>75200000515</v>
      </c>
      <c r="N16" s="28">
        <v>36767</v>
      </c>
    </row>
    <row r="17" spans="1:16" x14ac:dyDescent="0.3">
      <c r="A17" s="24" t="s">
        <v>108</v>
      </c>
      <c r="B17" s="24" t="s">
        <v>126</v>
      </c>
      <c r="C17" s="24">
        <v>2019</v>
      </c>
      <c r="D17" s="27">
        <f>COUNTIF($B$1:B17,"x")</f>
        <v>8</v>
      </c>
      <c r="E17" s="84">
        <f t="shared" si="2"/>
        <v>8</v>
      </c>
      <c r="F17" s="85" t="s">
        <v>517</v>
      </c>
      <c r="G17" s="86" t="s">
        <v>510</v>
      </c>
      <c r="H17" s="86">
        <v>43954</v>
      </c>
      <c r="I17" s="84" t="s">
        <v>108</v>
      </c>
      <c r="J17" s="84"/>
      <c r="L17" s="62">
        <v>3</v>
      </c>
      <c r="M17" s="27">
        <v>272732396</v>
      </c>
      <c r="N17" s="28">
        <v>36804</v>
      </c>
    </row>
    <row r="18" spans="1:16" x14ac:dyDescent="0.3">
      <c r="A18" s="24" t="s">
        <v>108</v>
      </c>
      <c r="B18" s="24" t="s">
        <v>126</v>
      </c>
      <c r="C18" s="24">
        <v>2019</v>
      </c>
      <c r="D18" s="27">
        <f>COUNTIF($B$1:B18,"x")</f>
        <v>9</v>
      </c>
      <c r="E18" s="84">
        <f t="shared" si="2"/>
        <v>9</v>
      </c>
      <c r="F18" s="85" t="s">
        <v>514</v>
      </c>
      <c r="G18" s="86" t="s">
        <v>515</v>
      </c>
      <c r="H18" s="86">
        <v>43955</v>
      </c>
      <c r="I18" s="84" t="s">
        <v>108</v>
      </c>
      <c r="J18" s="84"/>
      <c r="L18" s="62">
        <v>4</v>
      </c>
      <c r="M18" s="27">
        <v>271315765</v>
      </c>
      <c r="N18" s="28">
        <v>29205</v>
      </c>
    </row>
    <row r="19" spans="1:16" x14ac:dyDescent="0.3">
      <c r="D19" s="27">
        <f>COUNTIF($B$1:B19,"x")</f>
        <v>9</v>
      </c>
      <c r="E19" s="84">
        <f t="shared" si="2"/>
        <v>9</v>
      </c>
      <c r="F19" s="85" t="s">
        <v>120</v>
      </c>
      <c r="G19" s="86">
        <v>44014</v>
      </c>
      <c r="H19" s="86"/>
      <c r="I19" s="84" t="s">
        <v>108</v>
      </c>
      <c r="J19" s="84"/>
      <c r="L19" s="62">
        <f>D19</f>
        <v>9</v>
      </c>
    </row>
    <row r="20" spans="1:16" x14ac:dyDescent="0.3">
      <c r="D20" s="27">
        <f>COUNTIF($B$1:B20,"x")</f>
        <v>9</v>
      </c>
      <c r="E20" s="84">
        <f t="shared" si="2"/>
        <v>9</v>
      </c>
      <c r="F20" s="85" t="s">
        <v>122</v>
      </c>
      <c r="G20" s="86">
        <v>44014</v>
      </c>
      <c r="H20" s="86"/>
      <c r="I20" s="84" t="s">
        <v>108</v>
      </c>
      <c r="J20" s="84"/>
      <c r="L20" s="62">
        <f>D20</f>
        <v>9</v>
      </c>
    </row>
    <row r="21" spans="1:16" x14ac:dyDescent="0.3">
      <c r="D21" s="27">
        <f>COUNTIF($B$1:B21,"x")</f>
        <v>9</v>
      </c>
      <c r="E21" s="84">
        <f t="shared" si="2"/>
        <v>9</v>
      </c>
      <c r="F21" s="85" t="s">
        <v>151</v>
      </c>
      <c r="G21" s="86">
        <v>44015</v>
      </c>
      <c r="H21" s="86"/>
      <c r="I21" s="84" t="s">
        <v>108</v>
      </c>
      <c r="J21" s="84"/>
      <c r="L21" s="62">
        <f>D21</f>
        <v>9</v>
      </c>
      <c r="P21" s="26">
        <v>43103</v>
      </c>
    </row>
    <row r="22" spans="1:16" x14ac:dyDescent="0.3">
      <c r="A22" s="24" t="s">
        <v>108</v>
      </c>
      <c r="B22" s="24" t="s">
        <v>126</v>
      </c>
      <c r="C22" s="24">
        <v>2019</v>
      </c>
      <c r="D22" s="27">
        <f>COUNTIF($B$1:B22,"x")</f>
        <v>10</v>
      </c>
      <c r="E22" s="84">
        <f t="shared" si="2"/>
        <v>10</v>
      </c>
      <c r="F22" s="85" t="s">
        <v>513</v>
      </c>
      <c r="G22" s="86" t="s">
        <v>510</v>
      </c>
      <c r="H22" s="86">
        <v>43954</v>
      </c>
      <c r="I22" s="84" t="s">
        <v>108</v>
      </c>
      <c r="J22" s="84"/>
      <c r="L22" s="62">
        <v>5</v>
      </c>
      <c r="M22" s="27">
        <v>272556713</v>
      </c>
      <c r="N22" s="28">
        <v>35884</v>
      </c>
    </row>
    <row r="23" spans="1:16" x14ac:dyDescent="0.3">
      <c r="A23" s="24" t="s">
        <v>108</v>
      </c>
      <c r="B23" s="24" t="s">
        <v>126</v>
      </c>
      <c r="C23" s="24">
        <v>2019</v>
      </c>
      <c r="D23" s="27">
        <f>COUNTIF($B$1:B23,"x")</f>
        <v>11</v>
      </c>
      <c r="E23" s="84">
        <f t="shared" si="2"/>
        <v>11</v>
      </c>
      <c r="F23" s="85" t="s">
        <v>117</v>
      </c>
      <c r="G23" s="86" t="s">
        <v>510</v>
      </c>
      <c r="H23" s="86">
        <v>43956</v>
      </c>
      <c r="I23" s="84" t="s">
        <v>108</v>
      </c>
      <c r="J23" s="84"/>
      <c r="L23" s="62">
        <v>6</v>
      </c>
      <c r="M23" s="27">
        <v>271728653</v>
      </c>
      <c r="N23" s="28">
        <v>31088</v>
      </c>
    </row>
    <row r="24" spans="1:16" x14ac:dyDescent="0.3">
      <c r="D24" s="27">
        <f>COUNTIF($B$1:B24,"x")</f>
        <v>11</v>
      </c>
      <c r="E24" s="84">
        <f t="shared" si="2"/>
        <v>11</v>
      </c>
      <c r="F24" s="85" t="s">
        <v>116</v>
      </c>
      <c r="G24" s="86">
        <v>44016</v>
      </c>
      <c r="H24" s="86"/>
      <c r="I24" s="84" t="s">
        <v>108</v>
      </c>
      <c r="J24" s="84"/>
      <c r="L24" s="62">
        <f>D24</f>
        <v>11</v>
      </c>
    </row>
    <row r="25" spans="1:16" x14ac:dyDescent="0.3">
      <c r="A25" s="24" t="s">
        <v>108</v>
      </c>
      <c r="B25" s="24" t="s">
        <v>126</v>
      </c>
      <c r="C25" s="24">
        <v>2019</v>
      </c>
      <c r="D25" s="27">
        <f>COUNTIF($B$1:B25,"x")</f>
        <v>12</v>
      </c>
      <c r="E25" s="84">
        <f t="shared" si="2"/>
        <v>12</v>
      </c>
      <c r="F25" s="85" t="s">
        <v>527</v>
      </c>
      <c r="G25" s="86" t="s">
        <v>510</v>
      </c>
      <c r="H25" s="86">
        <v>43954</v>
      </c>
      <c r="I25" s="84" t="s">
        <v>108</v>
      </c>
      <c r="J25" s="84"/>
      <c r="L25" s="62">
        <v>1</v>
      </c>
      <c r="M25" s="27">
        <v>272960603</v>
      </c>
      <c r="N25" s="28">
        <v>37008</v>
      </c>
    </row>
    <row r="26" spans="1:16" x14ac:dyDescent="0.3">
      <c r="A26" s="24" t="s">
        <v>108</v>
      </c>
      <c r="B26" s="24" t="s">
        <v>126</v>
      </c>
      <c r="C26" s="24">
        <v>2019</v>
      </c>
      <c r="D26" s="27">
        <f>COUNTIF($B$1:B26,"x")</f>
        <v>13</v>
      </c>
      <c r="E26" s="84">
        <f t="shared" si="2"/>
        <v>13</v>
      </c>
      <c r="F26" s="85" t="s">
        <v>526</v>
      </c>
      <c r="G26" s="86" t="s">
        <v>510</v>
      </c>
      <c r="H26" s="86">
        <v>43955</v>
      </c>
      <c r="I26" s="84" t="s">
        <v>108</v>
      </c>
      <c r="J26" s="84"/>
      <c r="L26" s="62">
        <v>2</v>
      </c>
      <c r="M26" s="27">
        <v>271688082</v>
      </c>
      <c r="N26" s="28">
        <v>31416</v>
      </c>
    </row>
    <row r="27" spans="1:16" x14ac:dyDescent="0.3">
      <c r="B27" s="62"/>
      <c r="D27" s="27">
        <f>COUNTIF($B$1:B27,"x")</f>
        <v>13</v>
      </c>
      <c r="E27" s="84">
        <f t="shared" si="2"/>
        <v>13</v>
      </c>
      <c r="F27" s="85" t="s">
        <v>115</v>
      </c>
      <c r="G27" s="86">
        <v>44014</v>
      </c>
      <c r="H27" s="86"/>
      <c r="I27" s="84" t="s">
        <v>108</v>
      </c>
      <c r="J27" s="84"/>
      <c r="L27" s="62">
        <f>D27</f>
        <v>13</v>
      </c>
      <c r="M27" s="27" t="s">
        <v>134</v>
      </c>
      <c r="N27" s="27" t="s">
        <v>142</v>
      </c>
      <c r="O27" s="51" t="s">
        <v>227</v>
      </c>
    </row>
    <row r="28" spans="1:16" x14ac:dyDescent="0.3">
      <c r="D28" s="27">
        <f>COUNTIF($B$1:B28,"x")</f>
        <v>13</v>
      </c>
      <c r="E28" s="84">
        <f t="shared" si="2"/>
        <v>13</v>
      </c>
      <c r="F28" s="85" t="s">
        <v>486</v>
      </c>
      <c r="G28" s="86"/>
      <c r="H28" s="86"/>
      <c r="I28" s="84"/>
      <c r="J28" s="84"/>
      <c r="L28" s="62">
        <f>D28</f>
        <v>13</v>
      </c>
    </row>
    <row r="29" spans="1:16" x14ac:dyDescent="0.3">
      <c r="B29" s="62"/>
      <c r="D29" s="27">
        <f>COUNTIF($B$1:B29,"x")</f>
        <v>13</v>
      </c>
      <c r="E29" s="84">
        <f t="shared" si="2"/>
        <v>13</v>
      </c>
      <c r="F29" s="85" t="s">
        <v>113</v>
      </c>
      <c r="G29" s="86">
        <v>44014</v>
      </c>
      <c r="H29" s="86"/>
      <c r="I29" s="84" t="s">
        <v>108</v>
      </c>
      <c r="J29" s="84"/>
      <c r="L29" s="62">
        <f>D29</f>
        <v>13</v>
      </c>
      <c r="M29" s="27" t="s">
        <v>132</v>
      </c>
      <c r="N29" s="27" t="s">
        <v>140</v>
      </c>
      <c r="O29" s="27" t="s">
        <v>226</v>
      </c>
    </row>
    <row r="30" spans="1:16" x14ac:dyDescent="0.3">
      <c r="D30" s="27">
        <f>COUNTIF($B$1:B30,"x")</f>
        <v>13</v>
      </c>
      <c r="E30" s="84">
        <f t="shared" si="2"/>
        <v>13</v>
      </c>
      <c r="F30" s="85" t="s">
        <v>490</v>
      </c>
      <c r="G30" s="86"/>
      <c r="H30" s="86"/>
      <c r="I30" s="84"/>
      <c r="J30" s="84"/>
      <c r="L30" s="62">
        <f>D30</f>
        <v>13</v>
      </c>
    </row>
    <row r="31" spans="1:16" x14ac:dyDescent="0.3">
      <c r="A31" s="24" t="s">
        <v>108</v>
      </c>
      <c r="B31" s="24" t="s">
        <v>126</v>
      </c>
      <c r="C31" s="24">
        <v>2019</v>
      </c>
      <c r="D31" s="27">
        <f>COUNTIF($B$1:B31,"x")</f>
        <v>14</v>
      </c>
      <c r="E31" s="84">
        <f t="shared" si="2"/>
        <v>14</v>
      </c>
      <c r="F31" s="85" t="s">
        <v>521</v>
      </c>
      <c r="G31" s="86" t="s">
        <v>510</v>
      </c>
      <c r="H31" s="86">
        <v>43954</v>
      </c>
      <c r="I31" s="84" t="s">
        <v>108</v>
      </c>
      <c r="J31" s="84"/>
      <c r="L31" s="62">
        <v>3</v>
      </c>
      <c r="M31" s="27">
        <v>272397442</v>
      </c>
      <c r="N31" s="28">
        <v>34041</v>
      </c>
    </row>
    <row r="32" spans="1:16" x14ac:dyDescent="0.3">
      <c r="D32" s="27">
        <f>COUNTIF($B$1:B32,"x")</f>
        <v>14</v>
      </c>
      <c r="E32" s="84">
        <f t="shared" si="2"/>
        <v>14</v>
      </c>
      <c r="F32" s="85" t="s">
        <v>491</v>
      </c>
      <c r="G32" s="86">
        <v>44015</v>
      </c>
      <c r="H32" s="86"/>
      <c r="I32" s="84" t="s">
        <v>108</v>
      </c>
      <c r="J32" s="84"/>
      <c r="L32" s="62">
        <f>D32</f>
        <v>14</v>
      </c>
    </row>
    <row r="33" spans="1:16" x14ac:dyDescent="0.3">
      <c r="A33" s="24" t="s">
        <v>108</v>
      </c>
      <c r="B33" s="24" t="s">
        <v>126</v>
      </c>
      <c r="C33" s="24">
        <v>2019</v>
      </c>
      <c r="D33" s="27">
        <f>COUNTIF($B$1:B33,"x")</f>
        <v>15</v>
      </c>
      <c r="E33" s="84">
        <f t="shared" si="2"/>
        <v>15</v>
      </c>
      <c r="F33" s="85" t="s">
        <v>529</v>
      </c>
      <c r="G33" s="86" t="s">
        <v>510</v>
      </c>
      <c r="H33" s="86">
        <v>43954</v>
      </c>
      <c r="I33" s="84" t="s">
        <v>108</v>
      </c>
      <c r="J33" s="84"/>
      <c r="L33" s="62">
        <v>4</v>
      </c>
      <c r="M33" s="27">
        <v>272653927</v>
      </c>
      <c r="N33" s="28">
        <v>35555</v>
      </c>
    </row>
    <row r="34" spans="1:16" x14ac:dyDescent="0.3">
      <c r="B34" s="62"/>
      <c r="D34" s="27">
        <f>COUNTIF($B$1:B34,"x")</f>
        <v>15</v>
      </c>
      <c r="E34" s="84">
        <f t="shared" si="2"/>
        <v>15</v>
      </c>
      <c r="F34" s="85" t="s">
        <v>311</v>
      </c>
      <c r="G34" s="86">
        <v>44015</v>
      </c>
      <c r="H34" s="86"/>
      <c r="I34" s="84" t="s">
        <v>108</v>
      </c>
      <c r="J34" s="84"/>
      <c r="L34" s="62">
        <f>D34</f>
        <v>15</v>
      </c>
      <c r="M34" s="27">
        <v>271294536</v>
      </c>
      <c r="N34" s="64">
        <v>29587</v>
      </c>
    </row>
    <row r="35" spans="1:16" x14ac:dyDescent="0.3">
      <c r="A35" s="24" t="s">
        <v>108</v>
      </c>
      <c r="B35" s="24" t="s">
        <v>126</v>
      </c>
      <c r="C35" s="24">
        <v>2019</v>
      </c>
      <c r="D35" s="27">
        <f>COUNTIF($B$1:B35,"x")</f>
        <v>16</v>
      </c>
      <c r="E35" s="84">
        <f t="shared" ref="E35:E51" si="3">D35</f>
        <v>16</v>
      </c>
      <c r="F35" s="85" t="s">
        <v>507</v>
      </c>
      <c r="G35" s="86" t="s">
        <v>510</v>
      </c>
      <c r="H35" s="86">
        <v>43954</v>
      </c>
      <c r="I35" s="84" t="s">
        <v>108</v>
      </c>
      <c r="J35" s="84"/>
      <c r="L35" s="62">
        <v>5</v>
      </c>
      <c r="M35" s="27">
        <v>272556764</v>
      </c>
      <c r="N35" s="28">
        <v>34976</v>
      </c>
    </row>
    <row r="36" spans="1:16" x14ac:dyDescent="0.3">
      <c r="B36" s="62"/>
      <c r="D36" s="27">
        <f>COUNTIF($B$1:B36,"x")</f>
        <v>16</v>
      </c>
      <c r="E36" s="84">
        <f t="shared" si="3"/>
        <v>16</v>
      </c>
      <c r="F36" s="85" t="s">
        <v>107</v>
      </c>
      <c r="G36" s="86">
        <v>44014</v>
      </c>
      <c r="H36" s="86"/>
      <c r="I36" s="84" t="s">
        <v>108</v>
      </c>
      <c r="J36" s="84"/>
      <c r="L36" s="62">
        <f>D36</f>
        <v>16</v>
      </c>
      <c r="M36" s="27" t="s">
        <v>378</v>
      </c>
      <c r="N36" s="28">
        <v>28956</v>
      </c>
      <c r="O36" s="27" t="s">
        <v>226</v>
      </c>
    </row>
    <row r="37" spans="1:16" x14ac:dyDescent="0.3">
      <c r="B37" s="62"/>
      <c r="D37" s="27">
        <f>COUNTIF($B$1:B37,"x")</f>
        <v>16</v>
      </c>
      <c r="E37" s="84">
        <f t="shared" si="3"/>
        <v>16</v>
      </c>
      <c r="F37" s="85" t="s">
        <v>377</v>
      </c>
      <c r="G37" s="86">
        <v>44014</v>
      </c>
      <c r="H37" s="86"/>
      <c r="I37" s="84" t="s">
        <v>108</v>
      </c>
      <c r="J37" s="84"/>
      <c r="L37" s="62">
        <f>D37</f>
        <v>16</v>
      </c>
      <c r="M37" s="27" t="s">
        <v>143</v>
      </c>
      <c r="N37" s="28" t="s">
        <v>144</v>
      </c>
      <c r="O37" s="27" t="s">
        <v>226</v>
      </c>
    </row>
    <row r="38" spans="1:16" x14ac:dyDescent="0.3">
      <c r="B38" s="62"/>
      <c r="D38" s="27">
        <f>COUNTIF($B$1:B38,"x")</f>
        <v>16</v>
      </c>
      <c r="E38" s="84">
        <f t="shared" si="3"/>
        <v>16</v>
      </c>
      <c r="F38" s="85" t="s">
        <v>112</v>
      </c>
      <c r="G38" s="86">
        <v>44014</v>
      </c>
      <c r="H38" s="86"/>
      <c r="I38" s="84" t="s">
        <v>108</v>
      </c>
      <c r="J38" s="84"/>
      <c r="L38" s="62">
        <f>D38</f>
        <v>16</v>
      </c>
      <c r="M38" s="27" t="s">
        <v>131</v>
      </c>
      <c r="N38" s="27" t="s">
        <v>139</v>
      </c>
      <c r="O38" s="27" t="s">
        <v>226</v>
      </c>
    </row>
    <row r="39" spans="1:16" x14ac:dyDescent="0.3">
      <c r="A39" s="24" t="s">
        <v>108</v>
      </c>
      <c r="B39" s="24" t="s">
        <v>126</v>
      </c>
      <c r="C39" s="24">
        <v>2019</v>
      </c>
      <c r="D39" s="27">
        <f>COUNTIF($B$1:B39,"x")</f>
        <v>17</v>
      </c>
      <c r="E39" s="84">
        <f t="shared" si="3"/>
        <v>17</v>
      </c>
      <c r="F39" s="85" t="s">
        <v>123</v>
      </c>
      <c r="G39" s="86" t="s">
        <v>510</v>
      </c>
      <c r="H39" s="86">
        <v>43956</v>
      </c>
      <c r="I39" s="84" t="s">
        <v>108</v>
      </c>
      <c r="J39" s="84"/>
      <c r="L39" s="62">
        <v>6</v>
      </c>
      <c r="M39" s="27">
        <v>271586657</v>
      </c>
      <c r="N39" s="28">
        <v>29221</v>
      </c>
    </row>
    <row r="40" spans="1:16" x14ac:dyDescent="0.3">
      <c r="A40" s="24" t="s">
        <v>108</v>
      </c>
      <c r="B40" s="24" t="s">
        <v>126</v>
      </c>
      <c r="C40" s="24">
        <v>2019</v>
      </c>
      <c r="D40" s="27">
        <f>COUNTIF($B$1:B40,"x")</f>
        <v>18</v>
      </c>
      <c r="E40" s="84">
        <f t="shared" si="3"/>
        <v>18</v>
      </c>
      <c r="F40" s="85" t="s">
        <v>310</v>
      </c>
      <c r="G40" s="86" t="s">
        <v>515</v>
      </c>
      <c r="H40" s="86">
        <v>43955</v>
      </c>
      <c r="I40" s="84" t="s">
        <v>108</v>
      </c>
      <c r="J40" s="84"/>
      <c r="L40" s="62">
        <v>7</v>
      </c>
      <c r="M40" s="27">
        <v>271449542</v>
      </c>
      <c r="N40" s="28">
        <v>30027</v>
      </c>
    </row>
    <row r="41" spans="1:16" x14ac:dyDescent="0.3">
      <c r="D41" s="27">
        <f>COUNTIF($B$1:B41,"x")</f>
        <v>18</v>
      </c>
      <c r="E41" s="84">
        <f t="shared" si="3"/>
        <v>18</v>
      </c>
      <c r="F41" s="85" t="s">
        <v>124</v>
      </c>
      <c r="G41" s="86">
        <v>44014</v>
      </c>
      <c r="H41" s="86"/>
      <c r="I41" s="84" t="s">
        <v>108</v>
      </c>
      <c r="J41" s="84"/>
      <c r="L41" s="62">
        <f>D41</f>
        <v>18</v>
      </c>
    </row>
    <row r="42" spans="1:16" x14ac:dyDescent="0.3">
      <c r="A42" s="24" t="s">
        <v>108</v>
      </c>
      <c r="D42" s="27">
        <f>COUNTIF($B$1:B42,"x")</f>
        <v>18</v>
      </c>
      <c r="E42" s="84">
        <f t="shared" si="3"/>
        <v>18</v>
      </c>
      <c r="F42" s="85" t="s">
        <v>150</v>
      </c>
      <c r="G42" s="86">
        <v>44014</v>
      </c>
      <c r="H42" s="86"/>
      <c r="I42" s="84" t="s">
        <v>108</v>
      </c>
      <c r="J42" s="84" t="s">
        <v>126</v>
      </c>
      <c r="L42" s="62">
        <f>D42</f>
        <v>18</v>
      </c>
      <c r="N42" s="28">
        <v>30303</v>
      </c>
      <c r="P42" s="26">
        <v>43103</v>
      </c>
    </row>
    <row r="43" spans="1:16" x14ac:dyDescent="0.3">
      <c r="B43" s="62"/>
      <c r="D43" s="27">
        <f>COUNTIF($B$1:B43,"x")</f>
        <v>18</v>
      </c>
      <c r="E43" s="84">
        <f t="shared" si="3"/>
        <v>18</v>
      </c>
      <c r="F43" s="85" t="s">
        <v>110</v>
      </c>
      <c r="G43" s="86">
        <v>44014</v>
      </c>
      <c r="H43" s="86"/>
      <c r="I43" s="84" t="s">
        <v>108</v>
      </c>
      <c r="J43" s="84"/>
      <c r="L43" s="62">
        <f>D43</f>
        <v>18</v>
      </c>
      <c r="M43" s="27" t="s">
        <v>130</v>
      </c>
      <c r="N43" s="27" t="s">
        <v>138</v>
      </c>
      <c r="O43" s="27" t="s">
        <v>226</v>
      </c>
    </row>
    <row r="44" spans="1:16" x14ac:dyDescent="0.3">
      <c r="A44" s="24" t="s">
        <v>108</v>
      </c>
      <c r="B44" s="24" t="s">
        <v>126</v>
      </c>
      <c r="C44" s="24">
        <v>2019</v>
      </c>
      <c r="D44" s="27">
        <f>COUNTIF($B$1:B44,"x")</f>
        <v>19</v>
      </c>
      <c r="E44" s="84">
        <f t="shared" si="3"/>
        <v>19</v>
      </c>
      <c r="F44" s="85" t="s">
        <v>522</v>
      </c>
      <c r="G44" s="86" t="s">
        <v>510</v>
      </c>
      <c r="H44" s="86">
        <v>43955</v>
      </c>
      <c r="I44" s="84" t="s">
        <v>108</v>
      </c>
      <c r="J44" s="84"/>
      <c r="L44" s="62">
        <v>1</v>
      </c>
      <c r="M44" s="27">
        <v>272423855</v>
      </c>
      <c r="N44" s="28">
        <v>34974</v>
      </c>
    </row>
    <row r="45" spans="1:16" x14ac:dyDescent="0.3">
      <c r="A45" s="24" t="s">
        <v>108</v>
      </c>
      <c r="B45" s="62"/>
      <c r="D45" s="27">
        <f>COUNTIF($B$1:B45,"x")</f>
        <v>19</v>
      </c>
      <c r="E45" s="84">
        <f t="shared" si="3"/>
        <v>19</v>
      </c>
      <c r="F45" s="85" t="s">
        <v>309</v>
      </c>
      <c r="G45" s="86">
        <v>44014</v>
      </c>
      <c r="H45" s="86"/>
      <c r="I45" s="84" t="s">
        <v>108</v>
      </c>
      <c r="J45" s="84" t="s">
        <v>126</v>
      </c>
      <c r="L45" s="62">
        <f>D45</f>
        <v>19</v>
      </c>
      <c r="M45" s="27">
        <v>271380486</v>
      </c>
      <c r="N45" s="28">
        <v>30730</v>
      </c>
    </row>
    <row r="46" spans="1:16" x14ac:dyDescent="0.3">
      <c r="B46" s="62"/>
      <c r="D46" s="27">
        <f>COUNTIF($B$1:B46,"x")</f>
        <v>19</v>
      </c>
      <c r="E46" s="84">
        <f t="shared" si="3"/>
        <v>19</v>
      </c>
      <c r="F46" s="85" t="s">
        <v>111</v>
      </c>
      <c r="G46" s="86">
        <v>44014</v>
      </c>
      <c r="H46" s="86"/>
      <c r="I46" s="84" t="s">
        <v>108</v>
      </c>
      <c r="J46" s="84"/>
      <c r="L46" s="62">
        <f>D46</f>
        <v>19</v>
      </c>
      <c r="M46" s="27">
        <v>271235673</v>
      </c>
      <c r="N46" s="28">
        <v>26845</v>
      </c>
      <c r="O46" s="27" t="s">
        <v>226</v>
      </c>
    </row>
    <row r="47" spans="1:16" x14ac:dyDescent="0.3">
      <c r="D47" s="27">
        <f>COUNTIF($B$1:B47,"x")</f>
        <v>19</v>
      </c>
      <c r="E47" s="84">
        <f t="shared" si="3"/>
        <v>19</v>
      </c>
      <c r="F47" s="85" t="s">
        <v>118</v>
      </c>
      <c r="G47" s="86">
        <v>44014</v>
      </c>
      <c r="H47" s="86"/>
      <c r="I47" s="84" t="s">
        <v>108</v>
      </c>
      <c r="J47" s="84"/>
      <c r="L47" s="62">
        <f>D47</f>
        <v>19</v>
      </c>
    </row>
    <row r="48" spans="1:16" x14ac:dyDescent="0.3">
      <c r="D48" s="27">
        <f>COUNTIF($B$1:B48,"x")</f>
        <v>19</v>
      </c>
      <c r="E48" s="84">
        <f t="shared" si="3"/>
        <v>19</v>
      </c>
      <c r="F48" s="85" t="s">
        <v>125</v>
      </c>
      <c r="G48" s="86">
        <v>44014</v>
      </c>
      <c r="H48" s="86"/>
      <c r="I48" s="84" t="s">
        <v>108</v>
      </c>
      <c r="J48" s="84"/>
      <c r="L48" s="62">
        <f>D48</f>
        <v>19</v>
      </c>
    </row>
    <row r="49" spans="1:16" x14ac:dyDescent="0.3">
      <c r="A49" s="24" t="s">
        <v>108</v>
      </c>
      <c r="B49" s="24" t="s">
        <v>126</v>
      </c>
      <c r="C49" s="24">
        <v>2019</v>
      </c>
      <c r="D49" s="27">
        <f>COUNTIF($B$1:B49,"x")</f>
        <v>20</v>
      </c>
      <c r="E49" s="84">
        <f t="shared" si="3"/>
        <v>20</v>
      </c>
      <c r="F49" s="85" t="s">
        <v>512</v>
      </c>
      <c r="G49" s="86" t="s">
        <v>510</v>
      </c>
      <c r="H49" s="86">
        <v>43955</v>
      </c>
      <c r="I49" s="84" t="s">
        <v>108</v>
      </c>
      <c r="J49" s="84"/>
      <c r="L49" s="62">
        <v>2</v>
      </c>
      <c r="M49" s="27">
        <v>272352958</v>
      </c>
      <c r="N49" s="28">
        <v>34281</v>
      </c>
    </row>
    <row r="50" spans="1:16" x14ac:dyDescent="0.3">
      <c r="A50" s="24" t="s">
        <v>479</v>
      </c>
      <c r="B50" s="24" t="s">
        <v>126</v>
      </c>
      <c r="C50" s="24">
        <v>2016</v>
      </c>
      <c r="E50" s="84">
        <f t="shared" si="3"/>
        <v>0</v>
      </c>
      <c r="F50" s="148" t="s">
        <v>497</v>
      </c>
      <c r="G50" s="148"/>
      <c r="H50" s="148"/>
      <c r="I50" s="148" t="s">
        <v>148</v>
      </c>
      <c r="J50" s="148"/>
      <c r="M50" s="27">
        <v>272236579</v>
      </c>
      <c r="N50" s="28">
        <v>33442</v>
      </c>
    </row>
    <row r="51" spans="1:16" x14ac:dyDescent="0.3">
      <c r="A51" s="24" t="s">
        <v>108</v>
      </c>
      <c r="D51" s="27">
        <f>COUNTIF($B$1:B51,"x")</f>
        <v>21</v>
      </c>
      <c r="E51" s="84">
        <f t="shared" si="3"/>
        <v>21</v>
      </c>
      <c r="F51" s="85" t="s">
        <v>487</v>
      </c>
      <c r="G51" s="86">
        <v>44014</v>
      </c>
      <c r="H51" s="86"/>
      <c r="I51" s="84"/>
      <c r="J51" s="84" t="s">
        <v>126</v>
      </c>
      <c r="L51" s="62">
        <f>D51</f>
        <v>21</v>
      </c>
      <c r="N51" s="28">
        <v>27534</v>
      </c>
    </row>
    <row r="52" spans="1:16" x14ac:dyDescent="0.3">
      <c r="A52" s="24" t="s">
        <v>615</v>
      </c>
      <c r="D52" s="27">
        <f>COUNTIF($B$1:B52,"x")</f>
        <v>21</v>
      </c>
      <c r="E52" s="84"/>
      <c r="F52" s="85" t="s">
        <v>316</v>
      </c>
      <c r="G52" s="86"/>
      <c r="H52" s="86"/>
      <c r="I52" s="84" t="s">
        <v>614</v>
      </c>
      <c r="J52" s="84"/>
      <c r="L52" s="62"/>
      <c r="N52" s="28">
        <v>29541</v>
      </c>
    </row>
    <row r="53" spans="1:16" x14ac:dyDescent="0.3">
      <c r="A53" s="24" t="s">
        <v>479</v>
      </c>
      <c r="B53" s="24" t="s">
        <v>126</v>
      </c>
      <c r="C53" s="24">
        <v>2012</v>
      </c>
      <c r="D53" s="27">
        <v>2</v>
      </c>
      <c r="E53" s="84">
        <f>D53</f>
        <v>2</v>
      </c>
      <c r="F53" s="85" t="s">
        <v>147</v>
      </c>
      <c r="G53" s="86"/>
      <c r="H53" s="86"/>
      <c r="I53" s="84" t="s">
        <v>149</v>
      </c>
      <c r="J53" s="84"/>
      <c r="L53" s="62"/>
      <c r="N53" s="28">
        <v>29692</v>
      </c>
      <c r="O53" s="27" t="s">
        <v>226</v>
      </c>
      <c r="P53" s="26">
        <v>41396</v>
      </c>
    </row>
    <row r="54" spans="1:16" x14ac:dyDescent="0.3">
      <c r="A54" s="24" t="s">
        <v>108</v>
      </c>
      <c r="D54" s="27">
        <f>COUNTIF($B$1:B54,"x")</f>
        <v>22</v>
      </c>
      <c r="E54" s="84">
        <f>D54</f>
        <v>22</v>
      </c>
      <c r="F54" s="85" t="s">
        <v>488</v>
      </c>
      <c r="G54" s="86">
        <v>44014</v>
      </c>
      <c r="H54" s="86"/>
      <c r="I54" s="84"/>
      <c r="J54" s="84" t="s">
        <v>126</v>
      </c>
      <c r="L54" s="62">
        <f>D54</f>
        <v>22</v>
      </c>
      <c r="N54" s="28">
        <v>30596</v>
      </c>
    </row>
    <row r="60" spans="1:16" x14ac:dyDescent="0.3">
      <c r="C60" s="24" t="s">
        <v>312</v>
      </c>
    </row>
    <row r="61" spans="1:16" x14ac:dyDescent="0.3">
      <c r="C61" s="24" t="s">
        <v>123</v>
      </c>
    </row>
    <row r="62" spans="1:16" x14ac:dyDescent="0.3">
      <c r="C62" s="24" t="s">
        <v>310</v>
      </c>
    </row>
    <row r="63" spans="1:16" x14ac:dyDescent="0.3">
      <c r="C63" s="24" t="s">
        <v>525</v>
      </c>
    </row>
    <row r="64" spans="1:16"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W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9" t="s">
        <v>211</v>
      </c>
      <c r="F1" s="169"/>
      <c r="G1" s="69" t="s">
        <v>212</v>
      </c>
      <c r="I1" t="s">
        <v>599</v>
      </c>
      <c r="J1" s="120">
        <v>3500000000</v>
      </c>
    </row>
    <row r="2" spans="2:15" ht="15.6" x14ac:dyDescent="0.3">
      <c r="B2" s="170" t="s">
        <v>213</v>
      </c>
      <c r="C2" s="171" t="s">
        <v>214</v>
      </c>
      <c r="D2" s="70" t="s">
        <v>206</v>
      </c>
      <c r="E2" s="71">
        <v>15088341255</v>
      </c>
      <c r="F2" s="72"/>
      <c r="G2" s="72"/>
      <c r="I2" t="s">
        <v>558</v>
      </c>
      <c r="J2" t="s">
        <v>559</v>
      </c>
    </row>
    <row r="3" spans="2:15" ht="15.6" x14ac:dyDescent="0.3">
      <c r="B3" s="170"/>
      <c r="C3" s="171"/>
      <c r="D3" s="70" t="s">
        <v>207</v>
      </c>
      <c r="E3" s="71">
        <v>12207349547</v>
      </c>
      <c r="F3" s="72"/>
      <c r="G3" s="72"/>
      <c r="I3" t="s">
        <v>563</v>
      </c>
      <c r="J3" s="117" t="s">
        <v>561</v>
      </c>
    </row>
    <row r="4" spans="2:15" ht="15.6" x14ac:dyDescent="0.3">
      <c r="B4" s="170"/>
      <c r="C4" s="171"/>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IFERROR(VLOOKUP(E2,NhanSu!F:L,6,0),0)</f>
        <v>0</v>
      </c>
      <c r="E2" t="s">
        <v>525</v>
      </c>
      <c r="F2" t="s">
        <v>108</v>
      </c>
      <c r="G2">
        <v>212143221</v>
      </c>
      <c r="H2" s="79">
        <v>29696</v>
      </c>
      <c r="I2" t="s">
        <v>108</v>
      </c>
    </row>
    <row r="3" spans="4:9" x14ac:dyDescent="0.3">
      <c r="D3">
        <f>IFERROR(VLOOKUP(E3,NhanSu!F:L,6,0),0)</f>
        <v>0</v>
      </c>
      <c r="E3" t="s">
        <v>519</v>
      </c>
      <c r="F3" t="s">
        <v>108</v>
      </c>
      <c r="G3">
        <v>272696072</v>
      </c>
      <c r="H3" s="79">
        <v>36242</v>
      </c>
      <c r="I3" t="s">
        <v>108</v>
      </c>
    </row>
    <row r="4" spans="4:9" x14ac:dyDescent="0.3">
      <c r="D4">
        <f>IFERROR(VLOOKUP(E4,NhanSu!F:L,6,0),0)</f>
        <v>0</v>
      </c>
      <c r="E4" t="s">
        <v>312</v>
      </c>
      <c r="F4" t="s">
        <v>108</v>
      </c>
      <c r="G4">
        <v>272396568</v>
      </c>
      <c r="H4" s="79">
        <v>34970</v>
      </c>
      <c r="I4" t="s">
        <v>108</v>
      </c>
    </row>
    <row r="5" spans="4:9" x14ac:dyDescent="0.3">
      <c r="D5">
        <f>IFERROR(VLOOKUP(E5,NhanSu!F:L,6,0),0)</f>
        <v>0</v>
      </c>
      <c r="E5" t="s">
        <v>309</v>
      </c>
      <c r="F5" t="s">
        <v>108</v>
      </c>
      <c r="G5">
        <v>271380486</v>
      </c>
      <c r="H5" s="79">
        <v>29587</v>
      </c>
      <c r="I5" t="s">
        <v>108</v>
      </c>
    </row>
    <row r="6" spans="4:9" x14ac:dyDescent="0.3">
      <c r="D6">
        <f>IFERROR(VLOOKUP(E6,NhanSu!F:L,6,0),0)</f>
        <v>0</v>
      </c>
      <c r="E6" t="s">
        <v>113</v>
      </c>
      <c r="F6" t="s">
        <v>108</v>
      </c>
      <c r="G6">
        <v>271430448</v>
      </c>
      <c r="H6" s="79">
        <v>29460</v>
      </c>
      <c r="I6" t="s">
        <v>604</v>
      </c>
    </row>
    <row r="7" spans="4:9" x14ac:dyDescent="0.3">
      <c r="D7">
        <f>IFERROR(VLOOKUP(E7,NhanSu!F:L,6,0),0)</f>
        <v>0</v>
      </c>
      <c r="E7" t="s">
        <v>109</v>
      </c>
      <c r="F7" t="s">
        <v>108</v>
      </c>
      <c r="G7">
        <v>270983407</v>
      </c>
      <c r="H7" s="79">
        <v>26037</v>
      </c>
      <c r="I7" t="s">
        <v>604</v>
      </c>
    </row>
    <row r="8" spans="4:9" x14ac:dyDescent="0.3">
      <c r="D8">
        <f>IFERROR(VLOOKUP(E8,NhanSu!F:L,6,0),0)</f>
        <v>0</v>
      </c>
      <c r="E8" t="s">
        <v>135</v>
      </c>
      <c r="F8" t="s">
        <v>605</v>
      </c>
      <c r="G8">
        <v>271285313</v>
      </c>
      <c r="H8" s="79">
        <v>28333</v>
      </c>
      <c r="I8" t="s">
        <v>606</v>
      </c>
    </row>
    <row r="9" spans="4:9" x14ac:dyDescent="0.3">
      <c r="D9">
        <f>IFERROR(VLOOKUP(E9,NhanSu!F:L,6,0),0)</f>
        <v>0</v>
      </c>
      <c r="E9" t="s">
        <v>499</v>
      </c>
      <c r="F9" t="s">
        <v>605</v>
      </c>
      <c r="G9">
        <v>271485073</v>
      </c>
      <c r="H9" s="79">
        <v>29601</v>
      </c>
      <c r="I9" t="s">
        <v>606</v>
      </c>
    </row>
    <row r="10" spans="4:9" x14ac:dyDescent="0.3">
      <c r="D10">
        <f>IFERROR(VLOOKUP(E10,NhanSu!F:L,6,0),0)</f>
        <v>0</v>
      </c>
      <c r="E10" t="s">
        <v>486</v>
      </c>
      <c r="F10" t="s">
        <v>605</v>
      </c>
      <c r="G10">
        <v>271316993</v>
      </c>
      <c r="H10" s="79">
        <v>29130</v>
      </c>
      <c r="I10" t="s">
        <v>606</v>
      </c>
    </row>
    <row r="11" spans="4:9" x14ac:dyDescent="0.3">
      <c r="D11">
        <f>IFERROR(VLOOKUP(E11,NhanSu!F:L,6,0),0)</f>
        <v>0</v>
      </c>
      <c r="E11" t="s">
        <v>151</v>
      </c>
      <c r="F11" t="s">
        <v>605</v>
      </c>
      <c r="G11">
        <v>271483902</v>
      </c>
      <c r="H11" s="79">
        <v>29749</v>
      </c>
      <c r="I11" t="s">
        <v>606</v>
      </c>
    </row>
    <row r="12" spans="4:9" x14ac:dyDescent="0.3">
      <c r="D12">
        <f>IFERROR(VLOOKUP(E12,NhanSu!F:L,6,0),0)</f>
        <v>0</v>
      </c>
      <c r="E12" t="s">
        <v>528</v>
      </c>
      <c r="F12">
        <v>272282903</v>
      </c>
      <c r="G12" s="79">
        <v>33816</v>
      </c>
      <c r="H12" t="s">
        <v>108</v>
      </c>
    </row>
    <row r="13" spans="4:9" x14ac:dyDescent="0.3">
      <c r="D13">
        <f>IFERROR(VLOOKUP(E13,NhanSu!F:L,6,0),0)</f>
        <v>0</v>
      </c>
      <c r="E13" t="s">
        <v>523</v>
      </c>
      <c r="F13" t="s">
        <v>108</v>
      </c>
      <c r="G13">
        <v>272556665</v>
      </c>
      <c r="H13" s="79">
        <v>35580</v>
      </c>
      <c r="I13" t="s">
        <v>108</v>
      </c>
    </row>
    <row r="14" spans="4:9" x14ac:dyDescent="0.3">
      <c r="D14">
        <f>IFERROR(VLOOKUP(E14,NhanSu!F:L,6,0),0)</f>
        <v>0</v>
      </c>
      <c r="E14" t="s">
        <v>513</v>
      </c>
      <c r="F14" t="s">
        <v>108</v>
      </c>
      <c r="G14">
        <v>272556713</v>
      </c>
      <c r="H14" s="79">
        <v>35884</v>
      </c>
      <c r="I14" t="s">
        <v>108</v>
      </c>
    </row>
    <row r="15" spans="4:9" x14ac:dyDescent="0.3">
      <c r="D15">
        <f>IFERROR(VLOOKUP(E15,NhanSu!F:L,6,0),0)</f>
        <v>0</v>
      </c>
      <c r="E15" t="s">
        <v>117</v>
      </c>
      <c r="F15" t="s">
        <v>108</v>
      </c>
      <c r="G15">
        <v>271728653</v>
      </c>
      <c r="H15" s="79">
        <v>31088</v>
      </c>
      <c r="I15" t="s">
        <v>108</v>
      </c>
    </row>
    <row r="16" spans="4:9" x14ac:dyDescent="0.3">
      <c r="D16">
        <f>IFERROR(VLOOKUP(E16,NhanSu!F:L,6,0),0)</f>
        <v>0</v>
      </c>
      <c r="E16" t="s">
        <v>377</v>
      </c>
      <c r="F16" t="s">
        <v>108</v>
      </c>
      <c r="G16">
        <v>271475064</v>
      </c>
      <c r="H16" s="79">
        <v>30193</v>
      </c>
      <c r="I16" t="s">
        <v>108</v>
      </c>
    </row>
    <row r="17" spans="4:10" x14ac:dyDescent="0.3">
      <c r="D17">
        <f>IFERROR(VLOOKUP(E17,NhanSu!F:L,6,0),0)</f>
        <v>0</v>
      </c>
      <c r="E17" t="s">
        <v>115</v>
      </c>
      <c r="F17" t="s">
        <v>108</v>
      </c>
      <c r="G17">
        <v>271772123</v>
      </c>
      <c r="H17" s="79">
        <v>32228</v>
      </c>
      <c r="I17" t="s">
        <v>604</v>
      </c>
    </row>
    <row r="18" spans="4:10" x14ac:dyDescent="0.3">
      <c r="D18">
        <f>IFERROR(VLOOKUP(E18,NhanSu!F:L,6,0),0)</f>
        <v>0</v>
      </c>
      <c r="E18" t="s">
        <v>114</v>
      </c>
      <c r="F18" t="s">
        <v>108</v>
      </c>
      <c r="G18">
        <v>271149270</v>
      </c>
      <c r="H18" s="79">
        <v>27706</v>
      </c>
      <c r="I18" t="s">
        <v>604</v>
      </c>
    </row>
    <row r="19" spans="4:10" x14ac:dyDescent="0.3">
      <c r="D19">
        <f>IFERROR(VLOOKUP(E19,NhanSu!F:L,6,0),0)</f>
        <v>0</v>
      </c>
      <c r="E19" t="s">
        <v>112</v>
      </c>
      <c r="F19" t="s">
        <v>108</v>
      </c>
      <c r="G19">
        <v>271577771</v>
      </c>
      <c r="H19" s="79">
        <v>30671</v>
      </c>
      <c r="I19" t="s">
        <v>604</v>
      </c>
    </row>
    <row r="20" spans="4:10" x14ac:dyDescent="0.3">
      <c r="D20">
        <f>IFERROR(VLOOKUP(E20,NhanSu!F:L,6,0),0)</f>
        <v>0</v>
      </c>
      <c r="E20" t="s">
        <v>488</v>
      </c>
      <c r="F20" t="s">
        <v>605</v>
      </c>
      <c r="G20">
        <v>214523467</v>
      </c>
      <c r="H20" s="79">
        <v>30596</v>
      </c>
      <c r="I20" t="s">
        <v>606</v>
      </c>
    </row>
    <row r="21" spans="4:10" x14ac:dyDescent="0.3">
      <c r="D21">
        <f>IFERROR(VLOOKUP(E21,NhanSu!F:L,6,0),0)</f>
        <v>0</v>
      </c>
      <c r="E21" t="s">
        <v>487</v>
      </c>
      <c r="F21" t="s">
        <v>605</v>
      </c>
      <c r="G21">
        <v>271172296</v>
      </c>
      <c r="H21" s="79">
        <v>27534</v>
      </c>
      <c r="I21" t="s">
        <v>606</v>
      </c>
    </row>
    <row r="22" spans="4:10" x14ac:dyDescent="0.3">
      <c r="D22">
        <f>IFERROR(VLOOKUP(E22,NhanSu!F:L,6,0),0)</f>
        <v>0</v>
      </c>
      <c r="E22" t="s">
        <v>524</v>
      </c>
      <c r="F22" t="s">
        <v>108</v>
      </c>
      <c r="G22">
        <v>271285473</v>
      </c>
      <c r="H22" s="79">
        <v>27567</v>
      </c>
      <c r="I22" s="79" t="s">
        <v>108</v>
      </c>
      <c r="J22" t="s">
        <v>108</v>
      </c>
    </row>
    <row r="23" spans="4:10" x14ac:dyDescent="0.3">
      <c r="D23">
        <f>IFERROR(VLOOKUP(E23,NhanSu!F:L,6,0),0)</f>
        <v>0</v>
      </c>
      <c r="E23" t="s">
        <v>518</v>
      </c>
      <c r="F23" t="s">
        <v>108</v>
      </c>
      <c r="G23">
        <v>75200000515</v>
      </c>
      <c r="H23" s="79">
        <v>36767</v>
      </c>
      <c r="I23" s="79" t="s">
        <v>108</v>
      </c>
      <c r="J23" t="s">
        <v>108</v>
      </c>
    </row>
    <row r="24" spans="4:10" x14ac:dyDescent="0.3">
      <c r="D24">
        <f>IFERROR(VLOOKUP(E24,NhanSu!F:L,6,0),0)</f>
        <v>0</v>
      </c>
      <c r="E24" t="s">
        <v>517</v>
      </c>
      <c r="F24" t="s">
        <v>108</v>
      </c>
      <c r="G24">
        <v>272732396</v>
      </c>
      <c r="H24" s="79">
        <v>36804</v>
      </c>
      <c r="I24" s="79" t="s">
        <v>108</v>
      </c>
      <c r="J24" t="s">
        <v>108</v>
      </c>
    </row>
    <row r="25" spans="4:10" x14ac:dyDescent="0.3">
      <c r="D25">
        <f>IFERROR(VLOOKUP(E25,NhanSu!F:L,6,0),0)</f>
        <v>0</v>
      </c>
      <c r="E25" t="s">
        <v>514</v>
      </c>
      <c r="F25" t="s">
        <v>108</v>
      </c>
      <c r="G25">
        <v>271315765</v>
      </c>
      <c r="H25" s="79">
        <v>29205</v>
      </c>
      <c r="I25" s="79" t="s">
        <v>108</v>
      </c>
      <c r="J25" t="s">
        <v>108</v>
      </c>
    </row>
    <row r="26" spans="4:10" x14ac:dyDescent="0.3">
      <c r="D26">
        <f>IFERROR(VLOOKUP(E26,NhanSu!F:L,6,0),0)</f>
        <v>0</v>
      </c>
      <c r="E26" t="s">
        <v>507</v>
      </c>
      <c r="F26" t="s">
        <v>108</v>
      </c>
      <c r="G26">
        <v>272556764</v>
      </c>
      <c r="H26" s="79">
        <v>34976</v>
      </c>
      <c r="I26" s="79" t="s">
        <v>108</v>
      </c>
      <c r="J26" t="s">
        <v>108</v>
      </c>
    </row>
    <row r="27" spans="4:10" x14ac:dyDescent="0.3">
      <c r="D27">
        <f>IFERROR(VLOOKUP(E27,NhanSu!F:L,6,0),0)</f>
        <v>0</v>
      </c>
      <c r="E27" t="s">
        <v>123</v>
      </c>
      <c r="F27" t="s">
        <v>108</v>
      </c>
      <c r="G27">
        <v>271586657</v>
      </c>
      <c r="H27" s="79">
        <v>29221</v>
      </c>
      <c r="I27" s="79" t="s">
        <v>108</v>
      </c>
      <c r="J27" t="s">
        <v>108</v>
      </c>
    </row>
    <row r="28" spans="4:10" x14ac:dyDescent="0.3">
      <c r="D28">
        <f>IFERROR(VLOOKUP(E28,NhanSu!F:L,6,0),0)</f>
        <v>0</v>
      </c>
      <c r="E28" t="s">
        <v>310</v>
      </c>
      <c r="F28" t="s">
        <v>108</v>
      </c>
      <c r="G28">
        <v>271449542</v>
      </c>
      <c r="H28" s="79">
        <v>30027</v>
      </c>
      <c r="I28" s="79" t="s">
        <v>108</v>
      </c>
      <c r="J28" t="s">
        <v>108</v>
      </c>
    </row>
    <row r="29" spans="4:10" x14ac:dyDescent="0.3">
      <c r="D29">
        <f>IFERROR(VLOOKUP(E29,NhanSu!F:L,6,0),0)</f>
        <v>0</v>
      </c>
      <c r="E29" t="s">
        <v>111</v>
      </c>
      <c r="F29" t="s">
        <v>108</v>
      </c>
      <c r="G29">
        <v>271235673</v>
      </c>
      <c r="H29" s="79">
        <v>26845</v>
      </c>
      <c r="I29" s="79" t="s">
        <v>604</v>
      </c>
      <c r="J29" t="s">
        <v>604</v>
      </c>
    </row>
    <row r="30" spans="4:10" x14ac:dyDescent="0.3">
      <c r="D30">
        <f>IFERROR(VLOOKUP(E30,NhanSu!F:L,6,0),0)</f>
        <v>0</v>
      </c>
      <c r="E30" t="s">
        <v>110</v>
      </c>
      <c r="F30" t="s">
        <v>108</v>
      </c>
      <c r="G30">
        <v>271577813</v>
      </c>
      <c r="H30" s="79">
        <v>30730</v>
      </c>
      <c r="I30" s="79" t="s">
        <v>604</v>
      </c>
      <c r="J30" t="s">
        <v>604</v>
      </c>
    </row>
    <row r="31" spans="4:10" x14ac:dyDescent="0.3">
      <c r="D31">
        <f>IFERROR(VLOOKUP(E31,NhanSu!F:L,6,0),0)</f>
        <v>0</v>
      </c>
      <c r="E31" t="s">
        <v>107</v>
      </c>
      <c r="F31" t="s">
        <v>108</v>
      </c>
      <c r="G31">
        <v>271480301</v>
      </c>
      <c r="H31" s="79">
        <v>30193</v>
      </c>
      <c r="I31" s="79" t="s">
        <v>604</v>
      </c>
      <c r="J31" t="s">
        <v>604</v>
      </c>
    </row>
    <row r="32" spans="4:10" x14ac:dyDescent="0.3">
      <c r="D32">
        <f>IFERROR(VLOOKUP(E32,NhanSu!F:L,6,0),0)</f>
        <v>0</v>
      </c>
      <c r="E32" t="s">
        <v>527</v>
      </c>
      <c r="F32" t="s">
        <v>108</v>
      </c>
      <c r="G32">
        <v>272960603</v>
      </c>
      <c r="H32" s="79">
        <v>37008</v>
      </c>
      <c r="I32" t="s">
        <v>108</v>
      </c>
    </row>
    <row r="33" spans="4:9" x14ac:dyDescent="0.3">
      <c r="D33">
        <f>IFERROR(VLOOKUP(E33,NhanSu!F:L,6,0),0)</f>
        <v>0</v>
      </c>
      <c r="E33" t="s">
        <v>526</v>
      </c>
      <c r="F33" t="s">
        <v>108</v>
      </c>
      <c r="G33">
        <v>271688082</v>
      </c>
      <c r="H33" s="79">
        <v>31416</v>
      </c>
      <c r="I33" t="s">
        <v>108</v>
      </c>
    </row>
    <row r="34" spans="4:9" x14ac:dyDescent="0.3">
      <c r="D34">
        <f>IFERROR(VLOOKUP(E34,NhanSu!F:L,6,0),0)</f>
        <v>0</v>
      </c>
      <c r="E34" t="s">
        <v>521</v>
      </c>
      <c r="F34" t="s">
        <v>108</v>
      </c>
      <c r="G34">
        <v>272397442</v>
      </c>
      <c r="H34" s="79">
        <v>34041</v>
      </c>
      <c r="I34" t="s">
        <v>108</v>
      </c>
    </row>
    <row r="35" spans="4:9" x14ac:dyDescent="0.3">
      <c r="D35">
        <f>IFERROR(VLOOKUP(E35,NhanSu!F:L,6,0),0)</f>
        <v>0</v>
      </c>
      <c r="E35" t="s">
        <v>529</v>
      </c>
      <c r="F35" t="s">
        <v>108</v>
      </c>
      <c r="G35">
        <v>272653927</v>
      </c>
      <c r="H35" s="79">
        <v>35555</v>
      </c>
      <c r="I35" t="s">
        <v>108</v>
      </c>
    </row>
    <row r="36" spans="4:9" x14ac:dyDescent="0.3">
      <c r="D36">
        <f>IFERROR(VLOOKUP(E36,NhanSu!F:L,6,0),0)</f>
        <v>0</v>
      </c>
      <c r="E36" t="s">
        <v>512</v>
      </c>
      <c r="F36" t="s">
        <v>108</v>
      </c>
      <c r="G36">
        <v>272352958</v>
      </c>
      <c r="H36" s="79">
        <v>34281</v>
      </c>
      <c r="I36" t="s">
        <v>108</v>
      </c>
    </row>
    <row r="37" spans="4:9" x14ac:dyDescent="0.3">
      <c r="D37">
        <f>IFERROR(VLOOKUP(E37,NhanSu!F:L,6,0),0)</f>
        <v>0</v>
      </c>
      <c r="E37" t="s">
        <v>311</v>
      </c>
      <c r="F37" t="s">
        <v>108</v>
      </c>
      <c r="G37">
        <v>271294536</v>
      </c>
      <c r="H37" s="79">
        <v>29587</v>
      </c>
      <c r="I37" t="s">
        <v>108</v>
      </c>
    </row>
    <row r="38" spans="4:9" x14ac:dyDescent="0.3">
      <c r="D38">
        <f>IFERROR(VLOOKUP(E38,NhanSu!F:L,6,0),0)</f>
        <v>0</v>
      </c>
      <c r="E38" t="s">
        <v>490</v>
      </c>
      <c r="F38" t="s">
        <v>605</v>
      </c>
      <c r="G38">
        <v>271229202</v>
      </c>
      <c r="H38" s="79">
        <v>28052</v>
      </c>
      <c r="I38" t="s">
        <v>606</v>
      </c>
    </row>
    <row r="39" spans="4:9" x14ac:dyDescent="0.3">
      <c r="D39">
        <f>IFERROR(VLOOKUP(E39,NhanSu!F:L,6,0),0)</f>
        <v>0</v>
      </c>
      <c r="E39" t="s">
        <v>491</v>
      </c>
      <c r="F39" t="s">
        <v>605</v>
      </c>
      <c r="G39">
        <v>272526412</v>
      </c>
      <c r="H39" t="s">
        <v>607</v>
      </c>
      <c r="I39" t="s">
        <v>606</v>
      </c>
    </row>
    <row r="40" spans="4:9" x14ac:dyDescent="0.3">
      <c r="D40">
        <f>IFERROR(VLOOKUP(E40,NhanSu!F:L,6,0),0)</f>
        <v>0</v>
      </c>
      <c r="E40" t="s">
        <v>498</v>
      </c>
      <c r="F40" t="s">
        <v>605</v>
      </c>
      <c r="G40">
        <v>271601608</v>
      </c>
      <c r="H40" s="79">
        <v>30303</v>
      </c>
      <c r="I40" t="s">
        <v>606</v>
      </c>
    </row>
    <row r="41" spans="4:9" x14ac:dyDescent="0.3">
      <c r="D41">
        <f>IFERROR(VLOOKUP(E41,NhanSu!F:L,6,0),0)</f>
        <v>0</v>
      </c>
      <c r="E41" t="s">
        <v>128</v>
      </c>
      <c r="F41" t="s">
        <v>605</v>
      </c>
      <c r="G41">
        <v>271298968</v>
      </c>
      <c r="H41" s="79">
        <v>28217</v>
      </c>
      <c r="I41" t="s">
        <v>606</v>
      </c>
    </row>
    <row r="42" spans="4:9" x14ac:dyDescent="0.3">
      <c r="D42">
        <f>IFERROR(VLOOKUP(E42,NhanSu!F:L,6,0),0)</f>
        <v>0</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2020-08-17T03:03:53Z</dcterms:modified>
</cp:coreProperties>
</file>