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67" tabRatio="749" firstSheet="2" activeTab="3"/>
  </bookViews>
  <sheets>
    <sheet name="WORD" sheetId="20" r:id="rId1"/>
    <sheet name="DG" sheetId="15" r:id="rId2"/>
    <sheet name="BangKeTru" sheetId="10" r:id="rId3"/>
    <sheet name="2Mong" sheetId="1" r:id="rId4"/>
    <sheet name="3Tru" sheetId="16" r:id="rId5"/>
    <sheet name="04BT" sheetId="17" r:id="rId6"/>
    <sheet name="05Neo" sheetId="18" r:id="rId7"/>
    <sheet name="6PK" sheetId="21" r:id="rId8"/>
    <sheet name="TiepDia" sheetId="22" r:id="rId9"/>
    <sheet name="TiepDia2" sheetId="26" r:id="rId10"/>
    <sheet name="7day" sheetId="6" r:id="rId11"/>
    <sheet name="Day2" sheetId="27" r:id="rId12"/>
    <sheet name="DoVong" sheetId="30" r:id="rId13"/>
    <sheet name="Sheet1" sheetId="23" r:id="rId14"/>
    <sheet name="Sheet2" sheetId="24" r:id="rId15"/>
    <sheet name="Sheet6" sheetId="28" r:id="rId16"/>
    <sheet name="Sheet7" sheetId="29" r:id="rId17"/>
  </sheets>
  <definedNames>
    <definedName name="_xlnm._FilterDatabase" localSheetId="1" hidden="1">DG!$A$1:$H$1476</definedName>
    <definedName name="_xlnm._FilterDatabase" localSheetId="2" hidden="1">BangKeTru!$A$5:$BV$186</definedName>
    <definedName name="_xlnm._FilterDatabase" localSheetId="3" hidden="1">'2Mong'!$A$1:$Q$187</definedName>
    <definedName name="_xlnm._FilterDatabase" localSheetId="4" hidden="1">'3Tru'!$A$1:$T$179</definedName>
    <definedName name="_xlnm._FilterDatabase" localSheetId="5" hidden="1">'04BT'!$A$1:$L$187</definedName>
    <definedName name="_xlnm._FilterDatabase" localSheetId="6" hidden="1">'05Neo'!$A$1:$L$182</definedName>
    <definedName name="_xlnm._FilterDatabase" localSheetId="7" hidden="1">'6PK'!$A$1:$L$188</definedName>
    <definedName name="_xlnm._FilterDatabase" localSheetId="8" hidden="1">TiepDia!$A$1:$L$188</definedName>
    <definedName name="_xlnm._FilterDatabase" localSheetId="10" hidden="1">'7day'!$I$3:$I$15</definedName>
    <definedName name="_xlnm._FilterDatabase" localSheetId="11" hidden="1">'Day2'!$C$3:$O$38</definedName>
    <definedName name="_xlnm._FilterDatabase" localSheetId="12" hidden="1">DoVong!$C$3:$O$38</definedName>
    <definedName name="_xlnm._FilterDatabase" localSheetId="15" hidden="1">Sheet6!$D$3:$L$14</definedName>
    <definedName name="_Builtin155" hidden="1">#N/A</definedName>
    <definedName name="_Fill" hidden="1">#REF!</definedName>
    <definedName name="wrn.chi._.tiÆt." hidden="1">{#N/A,#N/A,FALSE,"Chi tiÆt"}</definedName>
    <definedName name="_Fill" localSheetId="1" hidden="1">#REF!</definedName>
    <definedName name="DonGia">DG!$A:$H</definedName>
    <definedName name="NTLo">BangKeTru!$B:$B</definedName>
    <definedName name="NTTru">BangKeTru!$C:$C</definedName>
    <definedName name="NTNeo">BangKeTru!$D:$D</definedName>
    <definedName name="NTBetong">BangKeTru!$E:$E</definedName>
    <definedName name="NTDaCan">BangKeTru!$F:$F</definedName>
    <definedName name="NTPhuKien">BangKeTru!$G:$G</definedName>
    <definedName name="NTKeoDay">BangKeTru!$H:$H</definedName>
    <definedName name="NTTiepDia">BangKeTru!$I:$I</definedName>
    <definedName name="NTThietBi">BangKeTru!$J:$J</definedName>
    <definedName name="_xlnm.Print_Area" localSheetId="3">'2Mong'!$C:$H</definedName>
    <definedName name="_xlnm.Print_Titles" localSheetId="3">'2Mong'!$1:$1</definedName>
  </definedNames>
  <calcPr calcId="144525" calcMode="manual"/>
</workbook>
</file>

<file path=xl/sharedStrings.xml><?xml version="1.0" encoding="utf-8"?>
<sst xmlns="http://schemas.openxmlformats.org/spreadsheetml/2006/main" count="7514" uniqueCount="3600">
  <si>
    <t>TÊN CÔNG TY</t>
  </si>
  <si>
    <t>TÊN CÔNG TY MỤC</t>
  </si>
  <si>
    <t>GIỚI TÍNH GIÁM ĐỐC</t>
  </si>
  <si>
    <t>GIÁM ĐỐC TC</t>
  </si>
  <si>
    <t>GIỚI TÍNHGSB</t>
  </si>
  <si>
    <t>GSB</t>
  </si>
  <si>
    <t>Đơn vị Giám sát</t>
  </si>
  <si>
    <t>Giám sát chính</t>
  </si>
  <si>
    <t>Giám sát viên 1</t>
  </si>
  <si>
    <t>Giám sát viên 2</t>
  </si>
  <si>
    <t>Giám sát viên 3</t>
  </si>
  <si>
    <t>CTY THIẾT KẾ</t>
  </si>
  <si>
    <t>MỤC CTY TK</t>
  </si>
  <si>
    <t>GIÁM ĐỐC TK</t>
  </si>
  <si>
    <t>KHẢO SÁT</t>
  </si>
  <si>
    <t>VẼ</t>
  </si>
  <si>
    <t>GSA</t>
  </si>
  <si>
    <t>Chỉ huy trưởng</t>
  </si>
  <si>
    <t>GIỚI TÍNH CHỦ ĐẦU TƯ</t>
  </si>
  <si>
    <t>CHỦ ĐẦU TƯ</t>
  </si>
  <si>
    <t>Địa phương</t>
  </si>
  <si>
    <t>ĐỊA PHƯƠNG</t>
  </si>
  <si>
    <t>Tên Công trình</t>
  </si>
  <si>
    <t>TÊN CÔNG TRÌNH - HOA</t>
  </si>
  <si>
    <t>Địa điểm công trình</t>
  </si>
  <si>
    <t>ĐỊA ĐIỂM CÔNG TRÌNH</t>
  </si>
  <si>
    <t>Công ty TNHH Thu Lộc</t>
  </si>
  <si>
    <t>CÔNG TY TNHH
THU LỘC</t>
  </si>
  <si>
    <t>Bà</t>
  </si>
  <si>
    <t>Trần Thị Ngọc Thọ</t>
  </si>
  <si>
    <t>Ông</t>
  </si>
  <si>
    <t>Hoàng Như Hoàn</t>
  </si>
  <si>
    <t>Trung tâm Khuyến công và Tư vấn PTCN tỉnh Đồng Nai</t>
  </si>
  <si>
    <t>Trần Quang Phúc</t>
  </si>
  <si>
    <t>Công ty TNHH Cổ phần KT-TM và Tư vấn Thiên Phú</t>
  </si>
  <si>
    <t>CÔNG TY TNHH CP 
KT-TM VÀ TƯ VẤN THIÊN PHÚ</t>
  </si>
  <si>
    <t>Dương Bình Chánh</t>
  </si>
  <si>
    <t>Trương Hồng Chinh</t>
  </si>
  <si>
    <t>Phạm Đình Lộc</t>
  </si>
  <si>
    <t>Trần Văn Sỹ</t>
  </si>
  <si>
    <t>Điện lực Xuân Lộc</t>
  </si>
  <si>
    <t>Xuân Lộc</t>
  </si>
  <si>
    <t>Nâng cấp đường dây trung thế từ recloser Xuân Bắc đến LBS khí Chế Biến tuyến 480 Xuân Bắc</t>
  </si>
  <si>
    <t>cản</t>
  </si>
  <si>
    <t>MHĐG</t>
  </si>
  <si>
    <t>Tên vật tư</t>
  </si>
  <si>
    <t>Đơn vị</t>
  </si>
  <si>
    <t>STT</t>
  </si>
  <si>
    <t>NTVT</t>
  </si>
  <si>
    <t>Khối lượng</t>
  </si>
  <si>
    <t>D12</t>
  </si>
  <si>
    <t>04.4001</t>
  </si>
  <si>
    <t>Đà cản BTCT 1,2m</t>
  </si>
  <si>
    <t>cái</t>
  </si>
  <si>
    <t>x</t>
  </si>
  <si>
    <t>D15</t>
  </si>
  <si>
    <t>04.3801</t>
  </si>
  <si>
    <t>Đà cản BTCT 1,5m</t>
  </si>
  <si>
    <t>D20</t>
  </si>
  <si>
    <t>04.3802</t>
  </si>
  <si>
    <t>Đà cản BTCT 2,0m</t>
  </si>
  <si>
    <t>D25</t>
  </si>
  <si>
    <t>Đà cản BTCT 2,5m</t>
  </si>
  <si>
    <t>DN0212</t>
  </si>
  <si>
    <t>Đế neo BTCT 200x1200</t>
  </si>
  <si>
    <t>DN0412</t>
  </si>
  <si>
    <t>Đế neo BTCT 400x1200</t>
  </si>
  <si>
    <t>DN0415</t>
  </si>
  <si>
    <t>Đế neo BTCT 400x1500</t>
  </si>
  <si>
    <t>DN0615</t>
  </si>
  <si>
    <t>Đế neo BTCT 600x1500</t>
  </si>
  <si>
    <t>DN0618</t>
  </si>
  <si>
    <t>Đế neo BTCT 600x1800</t>
  </si>
  <si>
    <t>DN1500</t>
  </si>
  <si>
    <t>Đế neo BTCT 1500x500</t>
  </si>
  <si>
    <t>DN1200</t>
  </si>
  <si>
    <t>Đế neo BTCT 1200x500</t>
  </si>
  <si>
    <t>BNH</t>
  </si>
  <si>
    <t>Biển số - Bảng nguy hiểm</t>
  </si>
  <si>
    <t>BBD</t>
  </si>
  <si>
    <t>Biển báo độ cao</t>
  </si>
  <si>
    <t>B460</t>
  </si>
  <si>
    <t>Boulon 4x60+ 2 long đền vuông</t>
  </si>
  <si>
    <t>bộ</t>
  </si>
  <si>
    <t>B630</t>
  </si>
  <si>
    <t>Boulon 6x30+ 2 long đền vuông</t>
  </si>
  <si>
    <t>B1030TH</t>
  </si>
  <si>
    <t>Boulon thau 10x30 + 2 long đền vuông</t>
  </si>
  <si>
    <t>B1040</t>
  </si>
  <si>
    <t>Boulon 10x40+ 2 long đền vuông D12-50x50x3/Zn</t>
  </si>
  <si>
    <t>B1050</t>
  </si>
  <si>
    <t>Boulon 10x50+ 2 long đền vuông D12-50x50x3/Zn</t>
  </si>
  <si>
    <t>B10250</t>
  </si>
  <si>
    <t>Boulon 10x250+ 2 long đền vuông D14-50x50x3/Zn</t>
  </si>
  <si>
    <t>B1230</t>
  </si>
  <si>
    <t>Boulon 12x30+ 2 long đền vuông D14-50x50x3/Zn</t>
  </si>
  <si>
    <t>B1240</t>
  </si>
  <si>
    <t>Boulon 12x40+ 2 long đền vuông D14-50x50x3/Zn</t>
  </si>
  <si>
    <t>B1250</t>
  </si>
  <si>
    <t>Boulon 12x50+ 2 long đền vuông D14-50x50x3/Zn</t>
  </si>
  <si>
    <t>B1260</t>
  </si>
  <si>
    <t>Boulon 12x60+ 2 long đền vuông D14-50x50x3/Zn</t>
  </si>
  <si>
    <t>B1280</t>
  </si>
  <si>
    <t>Boulon 12x80+ 2 long đền vuông D14-50x50x3/Zn</t>
  </si>
  <si>
    <t>B12100</t>
  </si>
  <si>
    <t>Boulon 12x100+ 2 long đền vuông D14-50x50x3/Zn</t>
  </si>
  <si>
    <t>B12150</t>
  </si>
  <si>
    <t>Boulon 12x150+ 2 long đền vuông D14-50x50x3/Zn</t>
  </si>
  <si>
    <t>B12200</t>
  </si>
  <si>
    <t>Boulon 12x200+ 2 long đền vuông D14-50x50x3/Zn</t>
  </si>
  <si>
    <t>B1230TH</t>
  </si>
  <si>
    <t>Boulon thau 12x30 + 2 long đền vuông D14-50x50x3/Zn</t>
  </si>
  <si>
    <t>B1240TH</t>
  </si>
  <si>
    <t>Boulon thau 12x40 + 2 long đền vuông D14-50x50x3/Zn</t>
  </si>
  <si>
    <t>B1250TH</t>
  </si>
  <si>
    <t>Boulon thau 12x50 + 2 long đền vuông D14-50x50x3/Zn</t>
  </si>
  <si>
    <t>B14100</t>
  </si>
  <si>
    <t>Boulon 14x100+ 2 long đền vuông D16-50x50x3/Zn</t>
  </si>
  <si>
    <t>B14150</t>
  </si>
  <si>
    <t>Boulon 14x150+ 2 long đền vuông D16-50x50x3/Zn</t>
  </si>
  <si>
    <t>B1635</t>
  </si>
  <si>
    <t>Boulon 16x35+ 2 long đền vuông D18-50x50x3/Zn</t>
  </si>
  <si>
    <t>B1640</t>
  </si>
  <si>
    <t>Boulon 16x40+ 2 long đền vuông D18-50x50x3/Zn</t>
  </si>
  <si>
    <t>B1650</t>
  </si>
  <si>
    <t>Boulon 16x50+ 2 long đền vuông D18-50x50x3/Zn</t>
  </si>
  <si>
    <t>B16100</t>
  </si>
  <si>
    <t>Boulon 16x100+ 2 long đền vuông D18-50x50x3/Zn</t>
  </si>
  <si>
    <t>B16150</t>
  </si>
  <si>
    <t>Boulon 16x150+ 2 long đền vuông D18-50x50x3/Zn</t>
  </si>
  <si>
    <t>B16200</t>
  </si>
  <si>
    <t>Boulon 16x200+ 2 long đền vuông D18-50x50x3/Zn</t>
  </si>
  <si>
    <t>B16230</t>
  </si>
  <si>
    <t>Boulon 16x230/80+ 2 long đền vuông D18-50x50x3/Zn</t>
  </si>
  <si>
    <t>B16240</t>
  </si>
  <si>
    <t>Boulon 16x240/80+ 2 long đền vuông D18-50x50x3/Zn</t>
  </si>
  <si>
    <t>B16250</t>
  </si>
  <si>
    <t>Boulon 16x250+ 2 long đền vuông D18-50x50x3/Zn</t>
  </si>
  <si>
    <t>B16260</t>
  </si>
  <si>
    <t>Boulon 16x260/80+ 2 long đền vuông D18-50x50x3/Zn</t>
  </si>
  <si>
    <t>B16270</t>
  </si>
  <si>
    <t>Boulon 16x270/80+ 2 long đền vuông D18-50x50x3/Zn</t>
  </si>
  <si>
    <t>B16280</t>
  </si>
  <si>
    <t>Boulon 16x280/80+ 2 long đền vuông D18-50x50x3/Zn</t>
  </si>
  <si>
    <t>B16300</t>
  </si>
  <si>
    <t>Boulon 16x300+ 2 long đền vuông D18-50x50x3/Zn</t>
  </si>
  <si>
    <t>B16320</t>
  </si>
  <si>
    <t>Boulon 16x320+ 2 long đền vuông D18-50x50x3/Zn</t>
  </si>
  <si>
    <t>B16350</t>
  </si>
  <si>
    <t>Boulon 16x350+ 2 long đền vuông D18-50x50x3/Zn</t>
  </si>
  <si>
    <t>B16400</t>
  </si>
  <si>
    <t>Boulon 16x400+ 2 long đền vuông D18-50x50x3/Zn</t>
  </si>
  <si>
    <t>B16450</t>
  </si>
  <si>
    <t>Boulon 16x450+ 2 long đền vuông D18-50x50x3/Zn</t>
  </si>
  <si>
    <t>B16500</t>
  </si>
  <si>
    <t>Boulon 16x500+ 2 long đền vuông D18-50x50x3/Zn</t>
  </si>
  <si>
    <t>B16600</t>
  </si>
  <si>
    <t>Boulon 16x600+ 2 long đền vuông D18-50x50x3/Zn</t>
  </si>
  <si>
    <t>B1680V</t>
  </si>
  <si>
    <t>Boulon 16x80VRS+ 4 long đền vuông D18-50x50x3/Zn</t>
  </si>
  <si>
    <t>B16100V</t>
  </si>
  <si>
    <t>Boulon 16x100VRS+ 4 long đền vuông D18-50x50x3/Zn</t>
  </si>
  <si>
    <t>B16200V</t>
  </si>
  <si>
    <t>Boulon 16x200VRS+ 4 long đền vuông D18-50x50x3/Zn</t>
  </si>
  <si>
    <t>B16250V</t>
  </si>
  <si>
    <t>Boulon 16x250VRS+ 4 long đền vuông D18-50x50x3/Zn</t>
  </si>
  <si>
    <t>B16300V</t>
  </si>
  <si>
    <t>Boulon 16x300VRS+ 4 long đền vuông D18-50x50x3/Zn</t>
  </si>
  <si>
    <t>B16350V</t>
  </si>
  <si>
    <t>Boulon 16x350VRS+ 4 long đền vuông D18-50x50x3/Zn</t>
  </si>
  <si>
    <t>B16400v</t>
  </si>
  <si>
    <t>Boulon 16x400VRS+ 4 long đền vuông D18-50x50x3/Zn</t>
  </si>
  <si>
    <t>B16500V</t>
  </si>
  <si>
    <t>Boulon 16x500VRS+ 4 long đền vuông D18-50x50x3/Zn</t>
  </si>
  <si>
    <t>B16550V</t>
  </si>
  <si>
    <t>Boulon 16x550VRS+ 4 long đền vuông D18-50x50x3/Zn</t>
  </si>
  <si>
    <t>B16600V</t>
  </si>
  <si>
    <t>Boulon 16x600VRS+ 4 long đền vuông D18-50x50x3/Zn</t>
  </si>
  <si>
    <t>B16650V</t>
  </si>
  <si>
    <t>Boulon 16x650VRS+ 4 long đền vuông D18-50x50x3/Zn</t>
  </si>
  <si>
    <t>B16700V</t>
  </si>
  <si>
    <t>Boulon 16x700VRS+ 4 long đền vuông D18-50x50x3/Zn</t>
  </si>
  <si>
    <t>B22260</t>
  </si>
  <si>
    <t>Boulon 22x260+ 2 long đền vuông D24-50x50x3/Zn</t>
  </si>
  <si>
    <t>B22450</t>
  </si>
  <si>
    <t>Boulon 22x450+ 2 long đền vuông D24-50x50x3/Zn</t>
  </si>
  <si>
    <t>B22500</t>
  </si>
  <si>
    <t>Boulon 22x500+ 2 long đền vuông D24-50x50x3/Zn</t>
  </si>
  <si>
    <t>B22550</t>
  </si>
  <si>
    <t>Boulon 22x550/100+ 2 long đền vuông D24-50x50x3/Zn</t>
  </si>
  <si>
    <t>B22600</t>
  </si>
  <si>
    <t xml:space="preserve"> </t>
  </si>
  <si>
    <t>Boulon 22x600+ 2 long đền vuông D24-50x50x3/Zn</t>
  </si>
  <si>
    <t>B22650</t>
  </si>
  <si>
    <t>Boulon 22x650+ 2 long đền vuông D24-50x50x3/Zn</t>
  </si>
  <si>
    <t>B22700</t>
  </si>
  <si>
    <t>Boulon 22x700+ 2 long đền vuông D24-50x50x3/Zn</t>
  </si>
  <si>
    <t>B22750</t>
  </si>
  <si>
    <t>Boulon 22x750+ 2 long đền vuông D24-50x50x3/Zn</t>
  </si>
  <si>
    <t>B22800</t>
  </si>
  <si>
    <t>Boulon 22x800+ 2 long đền vuông D24-50x50x3/Zn</t>
  </si>
  <si>
    <t>B22850</t>
  </si>
  <si>
    <t>Boulon 22x850+ 2 long đền vuông D24-50x50x3/Zn</t>
  </si>
  <si>
    <t>B221000</t>
  </si>
  <si>
    <t>Boulon 22x1000+ 2 long đền vuông D24-50x50x3/Zn</t>
  </si>
  <si>
    <t>B22500C</t>
  </si>
  <si>
    <t>Boulon 22x500/150 chẻ đuôi cá + 2 long đền vuông D24-50x50x3/Zn</t>
  </si>
  <si>
    <t>B30800</t>
  </si>
  <si>
    <t>Boulon 30x800+ 2 long đền vuông D18-50x50x3/Zn</t>
  </si>
  <si>
    <t>B301000</t>
  </si>
  <si>
    <t>Boulon 30x1000+ 2 long đền vuông D18-50x50x3/Zn</t>
  </si>
  <si>
    <t>BM16230</t>
  </si>
  <si>
    <t>Boulon mắt 16x230+ 2 long đền vuông D18-50x50x3/Zn</t>
  </si>
  <si>
    <t>BM16250</t>
  </si>
  <si>
    <t>Boulon mắt 16x250+ 2 long đền vuông D18-50x50x3/Zn</t>
  </si>
  <si>
    <t>BM16300</t>
  </si>
  <si>
    <t>Boulon mắt 16x300+ 2 long đền vuông D18-50x50x3/Zn</t>
  </si>
  <si>
    <t>BMOC16250</t>
  </si>
  <si>
    <t>Boulon móc 16x250+ long đền vuông D18-50x50x3/Zn</t>
  </si>
  <si>
    <t>BMOC16300</t>
  </si>
  <si>
    <t>Boulon móc 16x300+ long đền vuông D18-50x50x3/Zn</t>
  </si>
  <si>
    <t>BulonVRS + ĐO</t>
  </si>
  <si>
    <t>Boulon 16x500VRS + đai ốc mắt + 2 long đền vuông D18-50x50x3/Zn</t>
  </si>
  <si>
    <t>LD tron</t>
  </si>
  <si>
    <t>Long đền tròn 12-14-16-18</t>
  </si>
  <si>
    <t>LD 40</t>
  </si>
  <si>
    <t>Long đền vuông 14-22 (50x50x3)</t>
  </si>
  <si>
    <t>LD 60</t>
  </si>
  <si>
    <t>Long đền vuông 18-24 (60x60x6)</t>
  </si>
  <si>
    <t>BATLI</t>
  </si>
  <si>
    <t>Bass LI bắt FCO</t>
  </si>
  <si>
    <t>Bộ</t>
  </si>
  <si>
    <t>BATLIA</t>
  </si>
  <si>
    <t>Bass LI bắt LA</t>
  </si>
  <si>
    <t>BATLL</t>
  </si>
  <si>
    <t>Bass LL bắt FCO và LA</t>
  </si>
  <si>
    <t>CT25</t>
  </si>
  <si>
    <t>04.5142</t>
  </si>
  <si>
    <t>Cừ tràm 2,5m</t>
  </si>
  <si>
    <t>cây</t>
  </si>
  <si>
    <t>CT3</t>
  </si>
  <si>
    <t>Cừ tràm 3m</t>
  </si>
  <si>
    <t>cong 1</t>
  </si>
  <si>
    <t>Cong D1000x1000mm</t>
  </si>
  <si>
    <t>cong 2</t>
  </si>
  <si>
    <t>Cong D1000x400mm</t>
  </si>
  <si>
    <t>CT5</t>
  </si>
  <si>
    <t>Cừ tràm 5m</t>
  </si>
  <si>
    <t>MongTB</t>
  </si>
  <si>
    <t>Móng đặt tủ bù (0,2x0,2x0,4)x4 móng</t>
  </si>
  <si>
    <t>Trọn bộ</t>
  </si>
  <si>
    <t>M11</t>
  </si>
  <si>
    <t>Cáp đồng trần M11mm2</t>
  </si>
  <si>
    <t>kg</t>
  </si>
  <si>
    <t>M22</t>
  </si>
  <si>
    <t>Cáp đồng trần M22mm2</t>
  </si>
  <si>
    <t>M25</t>
  </si>
  <si>
    <t>Cáp đồng trần M25mm2</t>
  </si>
  <si>
    <t>M38</t>
  </si>
  <si>
    <t>Cáp đồng trần M38mm2</t>
  </si>
  <si>
    <t>MTBU</t>
  </si>
  <si>
    <t>Bộ móng tủ bù 0,2x0,2x0,4x4móng</t>
  </si>
  <si>
    <t>trọn bộ</t>
  </si>
  <si>
    <t>M50</t>
  </si>
  <si>
    <t>Cáp đồng trần M50mm2</t>
  </si>
  <si>
    <t>XLPE22</t>
  </si>
  <si>
    <t>Cáp 24KV C/XLPE/PVC 22mm2</t>
  </si>
  <si>
    <t>mét</t>
  </si>
  <si>
    <t>XLPE25</t>
  </si>
  <si>
    <t>Cáp 24KV C/XLPE/PVC 25mm2</t>
  </si>
  <si>
    <t>XLPE35</t>
  </si>
  <si>
    <t>Cáp 24KV C/XLPE/PVC 35mm2</t>
  </si>
  <si>
    <t>XLPE50</t>
  </si>
  <si>
    <t>Cáp 24KV C/XLPE/PVC 50mm2</t>
  </si>
  <si>
    <t>XLPE70</t>
  </si>
  <si>
    <t>Cáp 24KV C/XLPE/PVC 70mm2</t>
  </si>
  <si>
    <t>XLPE95</t>
  </si>
  <si>
    <t>Cáp 24KV C/XLPE/PVC 95mm2</t>
  </si>
  <si>
    <t>XLPE120</t>
  </si>
  <si>
    <t>Cáp 24KV C/XLPE/PVC 120mm2</t>
  </si>
  <si>
    <t>XLPE150</t>
  </si>
  <si>
    <t>Cáp 24KV C/XLPE/PVC 150mm2</t>
  </si>
  <si>
    <t>XLPE185</t>
  </si>
  <si>
    <t>Cáp 24KV C/XLPE/PVC 185mm2</t>
  </si>
  <si>
    <t>XLPE240</t>
  </si>
  <si>
    <t>Cáp 24KV C/XLPE/PVC 240mm2</t>
  </si>
  <si>
    <t>XLPE250</t>
  </si>
  <si>
    <t>Cáp 24KV C/XLPE/PVC 250mm2</t>
  </si>
  <si>
    <t>XLPE25A</t>
  </si>
  <si>
    <t>Cáp 24KV A/XLPE/PVC 25mm2</t>
  </si>
  <si>
    <t>XLPE35A</t>
  </si>
  <si>
    <t>Cáp 24KV A/XLPE/PVC 35mm2</t>
  </si>
  <si>
    <t>XLPE50A</t>
  </si>
  <si>
    <t>Cáp 24KV A/XLPE/PVC 50mm2</t>
  </si>
  <si>
    <t>XLPE70A</t>
  </si>
  <si>
    <t>Cáp 24KV A/XLPE/PVC 70mm2</t>
  </si>
  <si>
    <t>XLPE95A</t>
  </si>
  <si>
    <t>Cáp 24KV A/XLPE/PVC 95mm2</t>
  </si>
  <si>
    <t>XLPE120A</t>
  </si>
  <si>
    <t>Cáp 24KV A/XLPE/PVC 120mm2</t>
  </si>
  <si>
    <t>XLPE150A</t>
  </si>
  <si>
    <t>Cáp 24KV A/XLPE/PVC 150mm2</t>
  </si>
  <si>
    <t>XLPE185A</t>
  </si>
  <si>
    <t>Cáp 24KV A/XLPE/PVC 185mm2</t>
  </si>
  <si>
    <t>XLPE240A</t>
  </si>
  <si>
    <t>Cáp 24KV A/XLPE/PVC 240mm2</t>
  </si>
  <si>
    <t>XLPE211HT</t>
  </si>
  <si>
    <t>Cáp C/XLPE/PVC -0.6/1kV-2x11mm2</t>
  </si>
  <si>
    <t>XLPE216HT</t>
  </si>
  <si>
    <t>Cáp C/XLPE/PVC -0.6/1kV-2x16mm2</t>
  </si>
  <si>
    <t>XLPE316HT</t>
  </si>
  <si>
    <t>Cáp C/XLPE/PVC -0.6/1kV-3x16mm2</t>
  </si>
  <si>
    <t>XLPE350HT</t>
  </si>
  <si>
    <t>Cáp C/XLPE/PVC -0.6/1kV-3x50mm2</t>
  </si>
  <si>
    <t>XLPE416HT</t>
  </si>
  <si>
    <t>Cáp C/XLPE/PVC -0.6/1kV-4x16mm2</t>
  </si>
  <si>
    <t>XLPE316+10HT</t>
  </si>
  <si>
    <t>Cáp C/XLPE/PVC -0.6/1kV-3x16+10mm2</t>
  </si>
  <si>
    <t>XLPE350+35HT</t>
  </si>
  <si>
    <t>Cáp C/XLPE/PVC -0.6/1kV-3x50+35mm2</t>
  </si>
  <si>
    <t>XLPE370+50HT</t>
  </si>
  <si>
    <t>Cáp C/XLPE/PVC -0.6/1kV-3x70+50mm2</t>
  </si>
  <si>
    <t>XLPE395+50HT</t>
  </si>
  <si>
    <t>Cáp C/XLPE/PVC -0.6/1kV-3x95+50mm2</t>
  </si>
  <si>
    <t>XLPE3120+70HT</t>
  </si>
  <si>
    <t>Cáp C/XLPE/PVC -0.6/1kV-3x120+70mm2</t>
  </si>
  <si>
    <t>XLPE3150+95HT</t>
  </si>
  <si>
    <t>Cáp C/XLPE/PVC -0.6/1kV-3x150+95mm2</t>
  </si>
  <si>
    <t>XLPE3185+120HT</t>
  </si>
  <si>
    <t>Cáp C/XLPE/PVC -0.6/1kV-3x185+120mm2</t>
  </si>
  <si>
    <t>XLPE350+35DHT</t>
  </si>
  <si>
    <t>Cáp C/XLPE/DSTA/PVC -0.6/1kV-3x50+35mm2</t>
  </si>
  <si>
    <t>XLPE325D</t>
  </si>
  <si>
    <t>Cáp 24kV C/XLPE/DSTA/PVC3x25</t>
  </si>
  <si>
    <t>XLPE350D</t>
  </si>
  <si>
    <t>Cáp 24kV C/XLPE/DSTA/PVC3x50</t>
  </si>
  <si>
    <t>XLPE370D</t>
  </si>
  <si>
    <t>Cáp 24kV C/XLPE/DSTA/PVC3x70mm2</t>
  </si>
  <si>
    <t>XLPE395D</t>
  </si>
  <si>
    <t>Cáp 24kV C/XLPE/DSTA/PVC3x95mm2</t>
  </si>
  <si>
    <t>XLPE3120D</t>
  </si>
  <si>
    <t>Cáp 24kV C/XLPE/DSTA/PVC3x120mm2</t>
  </si>
  <si>
    <t>XLPE3150D</t>
  </si>
  <si>
    <t>Cáp 24kV C/XLPE/DSTA/PVC3x150mm2</t>
  </si>
  <si>
    <t>XLPE3185D</t>
  </si>
  <si>
    <t>Cáp 24kV C/XLPE/DSTA/PVC3x185mm2</t>
  </si>
  <si>
    <t>XLPE3240D</t>
  </si>
  <si>
    <t>Cáp 24kV C/XLPE/DSTA/PVC3x240mm2</t>
  </si>
  <si>
    <t>XLPE200HT</t>
  </si>
  <si>
    <t>Cáp 0,6/1KV C/XLPE/PVC 200mm2</t>
  </si>
  <si>
    <t>XLPE240HT</t>
  </si>
  <si>
    <t>Cáp 0,6/1KV C/XLPE/PVC 240mm2</t>
  </si>
  <si>
    <t>XLPE250HT</t>
  </si>
  <si>
    <t>Cáp 0,6/1KV C/XLPE/PVC 250mm2</t>
  </si>
  <si>
    <t>XLPE300HT</t>
  </si>
  <si>
    <t>Cáp 0,6/1KV C/XLPE/PVC 300mm2</t>
  </si>
  <si>
    <t>ACKP35</t>
  </si>
  <si>
    <t>Cáp nhôm lõi thép ACKP-35/6,2</t>
  </si>
  <si>
    <t>ACKP50</t>
  </si>
  <si>
    <t>Cáp nhôm lõi thép ACKP-50/8</t>
  </si>
  <si>
    <t>ACKP70</t>
  </si>
  <si>
    <t>Cáp nhôm lõi thép ACKP-70/11</t>
  </si>
  <si>
    <t>ACKP95</t>
  </si>
  <si>
    <t>Cáp nhôm lõi thép ACKP-95/16</t>
  </si>
  <si>
    <t>ACKP120</t>
  </si>
  <si>
    <t>Cáp nhôm lõi thép ACKP-120/19</t>
  </si>
  <si>
    <t>ACKP150</t>
  </si>
  <si>
    <t>Cáp nhôm lõi thép ACKP-150/24</t>
  </si>
  <si>
    <t>ACKP185</t>
  </si>
  <si>
    <t>Cáp nhôm lõi thép ACKP-185/29</t>
  </si>
  <si>
    <t>ACKP240</t>
  </si>
  <si>
    <t>Cáp nhôm lõi thép ACKP-240/32</t>
  </si>
  <si>
    <t>ACXV150</t>
  </si>
  <si>
    <t>Cáp nhôm lõi thép bọc 24KV AC/XLPE/PVC150 mm2</t>
  </si>
  <si>
    <t>ACXV50</t>
  </si>
  <si>
    <t>Cáp 24KV AS/XLPE/PVC 50 mm2</t>
  </si>
  <si>
    <t>AC35</t>
  </si>
  <si>
    <t>Cáp nhôm lõi thép AC-35/6,2</t>
  </si>
  <si>
    <t>AC50</t>
  </si>
  <si>
    <t>Cáp nhôm lõi thép AC-50/8</t>
  </si>
  <si>
    <t>AC70</t>
  </si>
  <si>
    <t>Cáp nhôm lõi thép AC-70/11</t>
  </si>
  <si>
    <t>AC95</t>
  </si>
  <si>
    <t>Cáp nhôm lõi thép AC-95/16</t>
  </si>
  <si>
    <t>AC120</t>
  </si>
  <si>
    <t>Cáp nhôm lõi thép AC-120/19</t>
  </si>
  <si>
    <t>AC150</t>
  </si>
  <si>
    <t>Cáp nhôm lõi thép AC-150/24</t>
  </si>
  <si>
    <t>AC185</t>
  </si>
  <si>
    <t>Cáp nhôm lõi thép AC-185/29</t>
  </si>
  <si>
    <t>AC240</t>
  </si>
  <si>
    <t>Cáp nhôm lõi thép AC-240/39</t>
  </si>
  <si>
    <t>av35</t>
  </si>
  <si>
    <t>Cáp nhôm bọc AV35</t>
  </si>
  <si>
    <t>av50</t>
  </si>
  <si>
    <t>Cáp nhôm bọc AV50</t>
  </si>
  <si>
    <t>av70</t>
  </si>
  <si>
    <t>Cáp nhôm bọc AV70</t>
  </si>
  <si>
    <t>av95</t>
  </si>
  <si>
    <t>Cáp nhôm bọc AV95</t>
  </si>
  <si>
    <t>av120</t>
  </si>
  <si>
    <t>Cáp nhôm bọc AV120</t>
  </si>
  <si>
    <t>av150</t>
  </si>
  <si>
    <t>Cáp nhôm bọc AV150</t>
  </si>
  <si>
    <t>av185</t>
  </si>
  <si>
    <t>Cáp nhôm bọc AV185</t>
  </si>
  <si>
    <t>av240</t>
  </si>
  <si>
    <t>Cáp nhôm bọc AV240</t>
  </si>
  <si>
    <t>av300</t>
  </si>
  <si>
    <t>Cáp nhôm bọc AV300</t>
  </si>
  <si>
    <t>ABC3x50</t>
  </si>
  <si>
    <t>Cáp nhôm ABC 3x50mm2</t>
  </si>
  <si>
    <t>ABC3x70</t>
  </si>
  <si>
    <t>Cáp nhôm ABC 3x70mm2</t>
  </si>
  <si>
    <t>ABC4x50</t>
  </si>
  <si>
    <t>Cáp nhôm ABC 4x50mm2</t>
  </si>
  <si>
    <t>ABC4x70</t>
  </si>
  <si>
    <t>Cáp nhôm ABC 4x70mm2</t>
  </si>
  <si>
    <t>ABC3x95</t>
  </si>
  <si>
    <t>Cáp nhôm ABC 3x95mm2</t>
  </si>
  <si>
    <t>ABC4x95</t>
  </si>
  <si>
    <t>Cáp nhôm ABC 4x95mm2</t>
  </si>
  <si>
    <t>ABC4x120</t>
  </si>
  <si>
    <t>Cáp nhôm ABC 4x120mm2</t>
  </si>
  <si>
    <t>ABC4x150</t>
  </si>
  <si>
    <t>Cáp nhôm ABC 4x150mm2</t>
  </si>
  <si>
    <t>CVV2x2,5</t>
  </si>
  <si>
    <t>03.1401</t>
  </si>
  <si>
    <t xml:space="preserve">Cáp CVV 2x2,5mm2  </t>
  </si>
  <si>
    <t>CVV316</t>
  </si>
  <si>
    <t>Cáp CVV 3x16mm2</t>
  </si>
  <si>
    <t>CVV4X2,5</t>
  </si>
  <si>
    <t xml:space="preserve">Cáp CVV 4x2,5mm2  </t>
  </si>
  <si>
    <t>M5M</t>
  </si>
  <si>
    <t>Dây đồng trần mềm dẹt</t>
  </si>
  <si>
    <t>CVV4X4</t>
  </si>
  <si>
    <t xml:space="preserve">Cáp CVV 4x4mm2  </t>
  </si>
  <si>
    <t>CV2,5</t>
  </si>
  <si>
    <t>04.4201</t>
  </si>
  <si>
    <t>Cáp đồng mềm CV2,5</t>
  </si>
  <si>
    <t>cv11</t>
  </si>
  <si>
    <t>Cáp đồng bọc CV11</t>
  </si>
  <si>
    <t>cv16</t>
  </si>
  <si>
    <t>Cáp đồng bọc CV16</t>
  </si>
  <si>
    <t>cv25</t>
  </si>
  <si>
    <t>Cáp đồng bọc CV25</t>
  </si>
  <si>
    <t>cv35</t>
  </si>
  <si>
    <t>Cáp đồng bọc CV35</t>
  </si>
  <si>
    <t>cv50</t>
  </si>
  <si>
    <t>Cáp đồng bọc CV50</t>
  </si>
  <si>
    <t>cv70</t>
  </si>
  <si>
    <t>Cáp đồng bọc CV70</t>
  </si>
  <si>
    <t>cv95</t>
  </si>
  <si>
    <t>Cáp đồng bọc CV95</t>
  </si>
  <si>
    <t>cv120</t>
  </si>
  <si>
    <t>Cáp đồng bọc CV120</t>
  </si>
  <si>
    <t>cv150</t>
  </si>
  <si>
    <t>Cáp đồng bọc CV150</t>
  </si>
  <si>
    <t>cv185</t>
  </si>
  <si>
    <t>Cáp đồng bọc CV185</t>
  </si>
  <si>
    <t>cv200</t>
  </si>
  <si>
    <t>Cáp đồng bọc CV200</t>
  </si>
  <si>
    <t>cv240</t>
  </si>
  <si>
    <t>Cáp đồng bọc CV240</t>
  </si>
  <si>
    <t>cv250</t>
  </si>
  <si>
    <t>Cáp đồng bọc CV250</t>
  </si>
  <si>
    <t>cv300</t>
  </si>
  <si>
    <t>Cáp đồng bọc CV300</t>
  </si>
  <si>
    <t>cv400</t>
  </si>
  <si>
    <t>Cáp đồng bọc CV400</t>
  </si>
  <si>
    <t>acv35</t>
  </si>
  <si>
    <t>Cáp nhôm lõi thép ACV35</t>
  </si>
  <si>
    <t>acv50</t>
  </si>
  <si>
    <t>Cáp nhôm lõi thép ACV50</t>
  </si>
  <si>
    <t>acv70</t>
  </si>
  <si>
    <t>Cáp nhôm lõi thép ACV70</t>
  </si>
  <si>
    <t>acv95</t>
  </si>
  <si>
    <t>Cáp nhôm lõi thép ACV95</t>
  </si>
  <si>
    <t>acv120</t>
  </si>
  <si>
    <t>Cáp nhôm lõi thép ACV120</t>
  </si>
  <si>
    <t>acv150</t>
  </si>
  <si>
    <t>Cáp nhôm lõi thép ACV150</t>
  </si>
  <si>
    <t>acv185</t>
  </si>
  <si>
    <t>Cáp nhôm lõi thép ACV185</t>
  </si>
  <si>
    <t>acv240</t>
  </si>
  <si>
    <t>Cáp nhôm lõi thép ACV240</t>
  </si>
  <si>
    <t>A35</t>
  </si>
  <si>
    <t>Cáp nhôm A-35</t>
  </si>
  <si>
    <t>A50</t>
  </si>
  <si>
    <t>Cáp nhôm A-50</t>
  </si>
  <si>
    <t>A70</t>
  </si>
  <si>
    <t>Cáp nhôm A-70</t>
  </si>
  <si>
    <t>A95</t>
  </si>
  <si>
    <t>Cáp nhôm A-95</t>
  </si>
  <si>
    <t>A120</t>
  </si>
  <si>
    <t>Cáp nhôm A-120</t>
  </si>
  <si>
    <t>A150</t>
  </si>
  <si>
    <t>Cáp nhôm A-150</t>
  </si>
  <si>
    <t>A185</t>
  </si>
  <si>
    <t>Cáp nhôm A-185</t>
  </si>
  <si>
    <t>A240</t>
  </si>
  <si>
    <t>Cáp nhôm A-240</t>
  </si>
  <si>
    <t>C3/8</t>
  </si>
  <si>
    <t>Cáp thép 3/8"</t>
  </si>
  <si>
    <t>C5/8</t>
  </si>
  <si>
    <t>Cáp thép 5/8"</t>
  </si>
  <si>
    <t>CSDI</t>
  </si>
  <si>
    <t>Chân sứ đỉnh thẳng dài 870mm</t>
  </si>
  <si>
    <t>CSDG</t>
  </si>
  <si>
    <t>Chân sứ đỉnh đỡ góc dài 870mm</t>
  </si>
  <si>
    <t>CSD</t>
  </si>
  <si>
    <t>Chân sứ đứng D20</t>
  </si>
  <si>
    <t>DAYA</t>
  </si>
  <si>
    <t xml:space="preserve">Dây nhôm buộc </t>
  </si>
  <si>
    <t>DAYA70</t>
  </si>
  <si>
    <t>Cáp nhôm A-70: buộc cổ sứ</t>
  </si>
  <si>
    <t>GDFCO</t>
  </si>
  <si>
    <t>05.6100</t>
  </si>
  <si>
    <t>Giá chữ "T" lắp FCO, LA (V63x63x6)</t>
  </si>
  <si>
    <t>GUFCO</t>
  </si>
  <si>
    <t>Giá U 80x600 lắp FCO</t>
  </si>
  <si>
    <t>GIATFCO</t>
  </si>
  <si>
    <t>05.6001</t>
  </si>
  <si>
    <t>Giá chữ "T" lắp FCO, LA (V50x50x5)</t>
  </si>
  <si>
    <t>Kg</t>
  </si>
  <si>
    <t>Gianoi1600</t>
  </si>
  <si>
    <t>Giá nới + Thanh cái tủ CB</t>
  </si>
  <si>
    <t>Gianoi2500</t>
  </si>
  <si>
    <t>GianoiCB</t>
  </si>
  <si>
    <t>GCST</t>
  </si>
  <si>
    <t>Gia công sắt thép</t>
  </si>
  <si>
    <t>G</t>
  </si>
  <si>
    <t>Vật liệu dựng trụ</t>
  </si>
  <si>
    <t>trụ</t>
  </si>
  <si>
    <t>K3B</t>
  </si>
  <si>
    <t>Kẹp cáp 3 boulon</t>
  </si>
  <si>
    <t>CTD</t>
  </si>
  <si>
    <t>Cọc tiếp đất Ø16 - 2,4m</t>
  </si>
  <si>
    <t>cọc</t>
  </si>
  <si>
    <t>CTD+K</t>
  </si>
  <si>
    <t>Cọc tiếp đất Ø 16- 2,4m + kẹp cọc</t>
  </si>
  <si>
    <t>K-Cu</t>
  </si>
  <si>
    <t>Kẹp cọc tiếp đất Cu</t>
  </si>
  <si>
    <t>K-Fe</t>
  </si>
  <si>
    <t>Kẹp cọc tiếp đất Fe</t>
  </si>
  <si>
    <t>K35</t>
  </si>
  <si>
    <t>Kẹp 2 rãnh (APC) cỡ dây 35mm2</t>
  </si>
  <si>
    <t>K50</t>
  </si>
  <si>
    <t>Kẹp 2 rãnh (APC) cỡ dây 50mm2</t>
  </si>
  <si>
    <t>K70</t>
  </si>
  <si>
    <t>Kẹp 2 rãnh (APC) cỡ dây 70mm2</t>
  </si>
  <si>
    <t>K95</t>
  </si>
  <si>
    <t>Kẹp 2 rãnh (APC) cỡ dây 95mm2</t>
  </si>
  <si>
    <t>K120</t>
  </si>
  <si>
    <t>Kẹp 2 rãnh (APC) cỡ dây 120mm2</t>
  </si>
  <si>
    <t>K150</t>
  </si>
  <si>
    <t>Kẹp 2 rãnh (APC) cỡ dây 150mm2</t>
  </si>
  <si>
    <t>K185</t>
  </si>
  <si>
    <t>Kẹp 2 rãnh (APC) cỡ dây 185mm2</t>
  </si>
  <si>
    <t>K240</t>
  </si>
  <si>
    <t>Kẹp 2 rãnh (APC) cỡ dây 240 mm2</t>
  </si>
  <si>
    <t>KTREO211</t>
  </si>
  <si>
    <t>Kẹp treo cáp ABC2x11mm2</t>
  </si>
  <si>
    <t>KTREO11</t>
  </si>
  <si>
    <t>Kẹp treo cáp ABC4x11mm2</t>
  </si>
  <si>
    <t>KTREO22</t>
  </si>
  <si>
    <t>Kẹp treo cáp ABC4x22mm2</t>
  </si>
  <si>
    <t>KTREO35</t>
  </si>
  <si>
    <t>Kẹp treo cáp ABC4x35mm2</t>
  </si>
  <si>
    <t>KTREO50</t>
  </si>
  <si>
    <t>Kẹp treo cáp ABC4x50mm2</t>
  </si>
  <si>
    <t>KTREO70</t>
  </si>
  <si>
    <t>06.1201</t>
  </si>
  <si>
    <t>Kẹp treo cáp ABC4x70mm2</t>
  </si>
  <si>
    <t>KTREO95</t>
  </si>
  <si>
    <t>Kẹp treo cáp ABC3x95mm2</t>
  </si>
  <si>
    <t>KTREO120</t>
  </si>
  <si>
    <t>Kẹp treo cáp ABC4x120mm2</t>
  </si>
  <si>
    <t>KTREO150</t>
  </si>
  <si>
    <t>Kẹp treo cáp ABC4x150mm2</t>
  </si>
  <si>
    <t>MTREO A</t>
  </si>
  <si>
    <t>Móc treo chữ A</t>
  </si>
  <si>
    <t>MOCDUNG</t>
  </si>
  <si>
    <t xml:space="preserve">Móc dừng </t>
  </si>
  <si>
    <t xml:space="preserve">MTREO </t>
  </si>
  <si>
    <t xml:space="preserve">Móc đơn treo cáp </t>
  </si>
  <si>
    <t>KDPLY</t>
  </si>
  <si>
    <t>Kháng bắt sứ kép polymer</t>
  </si>
  <si>
    <t>KNGUNG211</t>
  </si>
  <si>
    <t>Kẹp ngừng cáp ABC2x11mm2</t>
  </si>
  <si>
    <t>KNGUNG11</t>
  </si>
  <si>
    <t>Kẹp ngừng cáp ABC4x11mm2</t>
  </si>
  <si>
    <t>KNGUNG22</t>
  </si>
  <si>
    <t>Kẹp ngừng cáp ABC4x22mm2</t>
  </si>
  <si>
    <t>KNGUNG35</t>
  </si>
  <si>
    <t>Kẹp ngừng cáp ABC4x35mm2</t>
  </si>
  <si>
    <t>KNGUNG50</t>
  </si>
  <si>
    <t>Kẹp ngừng cáp ABC4x50mm2</t>
  </si>
  <si>
    <t>KNGUNG70</t>
  </si>
  <si>
    <t>Kẹp ngừng cáp ABC4x70mm2</t>
  </si>
  <si>
    <t>KNGUNG95</t>
  </si>
  <si>
    <t>Kẹp ngừng cáp ABC3x95mm2</t>
  </si>
  <si>
    <t>KNGUNG120</t>
  </si>
  <si>
    <t>Kẹp ngừng cáp ABC4x120mm2</t>
  </si>
  <si>
    <t>KNGUNG150</t>
  </si>
  <si>
    <t>Kẹp ngừng cáp ABC4x150mm2</t>
  </si>
  <si>
    <t>Hopcap240</t>
  </si>
  <si>
    <t>Hộp nối cáp ngầm 24kV 3x240mm2</t>
  </si>
  <si>
    <t>Hopcap185</t>
  </si>
  <si>
    <t>Hộp nối cáp ngầm 24kV 3x185mm2</t>
  </si>
  <si>
    <t>Hopcap150</t>
  </si>
  <si>
    <t>Hộp nối cáp ngầm 24kV 3x150mm2</t>
  </si>
  <si>
    <t>Hopcap120</t>
  </si>
  <si>
    <t>Hộp nối cáp ngầm 24kV 3x120mm2</t>
  </si>
  <si>
    <t>Hopcap95</t>
  </si>
  <si>
    <t>Hộp nối cáp ngầm 24kV 3x95mm2</t>
  </si>
  <si>
    <t>Hopcap70</t>
  </si>
  <si>
    <t>Hộp nối cáp ngầm 24kV 3x70mm2</t>
  </si>
  <si>
    <t>Hopcap50</t>
  </si>
  <si>
    <t>Hộp nối cáp ngầm 24kV 3x50mm2</t>
  </si>
  <si>
    <t>HOP9C</t>
  </si>
  <si>
    <t>Hộp phân phối 9CB-32A</t>
  </si>
  <si>
    <t>HOP6C</t>
  </si>
  <si>
    <t>Hộp phân phối (hộp rỗng)</t>
  </si>
  <si>
    <t>BTNN</t>
  </si>
  <si>
    <t>Bêtông nhựa nóng hạt thô</t>
  </si>
  <si>
    <t>m3</t>
  </si>
  <si>
    <t>BTNN min</t>
  </si>
  <si>
    <t>Bêtông nhựa nóng hạt mịn</t>
  </si>
  <si>
    <t>BTNN-TL</t>
  </si>
  <si>
    <t>ED.2005</t>
  </si>
  <si>
    <t>Tái lập bêtông nhựa nóng hạt thô 7mm</t>
  </si>
  <si>
    <t>m2</t>
  </si>
  <si>
    <t>BTNN-TL min</t>
  </si>
  <si>
    <t>ED.3001</t>
  </si>
  <si>
    <t>Tái lập bêtông nhựa nóng hạt mịn 3mm</t>
  </si>
  <si>
    <t>BT</t>
  </si>
  <si>
    <t>04.9001</t>
  </si>
  <si>
    <t>Bitum</t>
  </si>
  <si>
    <t>BIT150</t>
  </si>
  <si>
    <t>Nắp bịt đầu cáp ABC150mm2</t>
  </si>
  <si>
    <t>BIT120</t>
  </si>
  <si>
    <t>Nắp bịt đầu cáp ABC120mm2</t>
  </si>
  <si>
    <t>BIT95</t>
  </si>
  <si>
    <t>Nắp bịt đầu cáp ABC95mm2</t>
  </si>
  <si>
    <t>BIT70</t>
  </si>
  <si>
    <t>Nắp bịt đầu cáp ABC70mm2</t>
  </si>
  <si>
    <t>BIT50</t>
  </si>
  <si>
    <t>Nắp bịt đầu cáp ABC50mm2</t>
  </si>
  <si>
    <t>BIT35</t>
  </si>
  <si>
    <t>Nắp bịt đầu cáp 35mm2</t>
  </si>
  <si>
    <t>KE399</t>
  </si>
  <si>
    <t>Kẹp ép WR 399</t>
  </si>
  <si>
    <t>KE25</t>
  </si>
  <si>
    <t>Kẹp ép cỡ dây 25mm2</t>
  </si>
  <si>
    <t>KE35</t>
  </si>
  <si>
    <t>Kẹp ép WR cỡ dây 35mm2</t>
  </si>
  <si>
    <t>KE50</t>
  </si>
  <si>
    <t>Kẹp ép WR cỡ dây 50mm2</t>
  </si>
  <si>
    <t>KE70</t>
  </si>
  <si>
    <t>Kẹp ép WR cỡ dây 70mm2</t>
  </si>
  <si>
    <t>KE95</t>
  </si>
  <si>
    <t>Kẹp ép WR cỡ dây 95mm2</t>
  </si>
  <si>
    <t>KE120</t>
  </si>
  <si>
    <t>Kẹp ép WR cỡ dây 120mm2</t>
  </si>
  <si>
    <t>KE150</t>
  </si>
  <si>
    <t>Kẹp ép WR cỡ dây 150mm2</t>
  </si>
  <si>
    <t>KE185</t>
  </si>
  <si>
    <t>Kẹp ép WR cỡ dây 185mm2</t>
  </si>
  <si>
    <t>KE240</t>
  </si>
  <si>
    <t>Kẹp ép WR cỡ dây 240mm2</t>
  </si>
  <si>
    <t>KCUAL</t>
  </si>
  <si>
    <t>Kẹp nối đồng-nhôm</t>
  </si>
  <si>
    <t>KCUAL60</t>
  </si>
  <si>
    <t>Kẹp nối đồng-nhôm 60mm2</t>
  </si>
  <si>
    <t>KQ2/0</t>
  </si>
  <si>
    <t>04.3007</t>
  </si>
  <si>
    <t>Kẹp quai 2/0</t>
  </si>
  <si>
    <t xml:space="preserve">KQ2/0 </t>
  </si>
  <si>
    <t>Kẹp quai 2/0 + chụp cách điện</t>
  </si>
  <si>
    <t>KQ4/0</t>
  </si>
  <si>
    <t>Kẹp quai 4/0</t>
  </si>
  <si>
    <t xml:space="preserve">KQ4/0 </t>
  </si>
  <si>
    <t>Kẹp quai 4/0 + chụp cách điện</t>
  </si>
  <si>
    <t>KH2/0</t>
  </si>
  <si>
    <t>Kẹp hotline 2/0</t>
  </si>
  <si>
    <t>KH4/0</t>
  </si>
  <si>
    <t>Kẹp hotline 4/0</t>
  </si>
  <si>
    <t>KH350M</t>
  </si>
  <si>
    <t>Kẹp hotline 350MCM</t>
  </si>
  <si>
    <t>KEU35</t>
  </si>
  <si>
    <t>Kẹp U bolt dây 35mm2</t>
  </si>
  <si>
    <t>KEU50</t>
  </si>
  <si>
    <t>Kẹp U bolt dây 50mm2</t>
  </si>
  <si>
    <t>KEU70</t>
  </si>
  <si>
    <t>Kẹp U bolt dây 70mm2</t>
  </si>
  <si>
    <t>KEU95</t>
  </si>
  <si>
    <t>Kẹp U bolt dây 95mm2</t>
  </si>
  <si>
    <t>Kd50</t>
  </si>
  <si>
    <t>Khóa đỡ dây cỡ dây 50</t>
  </si>
  <si>
    <t>Kd70</t>
  </si>
  <si>
    <t>Khóa đỡ dây cỡ dây 70</t>
  </si>
  <si>
    <t>Kd95</t>
  </si>
  <si>
    <t>Khóa đỡ dây cỡ dây 95</t>
  </si>
  <si>
    <t>Kd120</t>
  </si>
  <si>
    <t>Khóa đỡ dây cỡ dây 120</t>
  </si>
  <si>
    <t>Kd150</t>
  </si>
  <si>
    <t>Khóa đỡ dây cỡ dây 150</t>
  </si>
  <si>
    <t>Kd185</t>
  </si>
  <si>
    <t>Khóa đỡ dây cỡ dây 185</t>
  </si>
  <si>
    <t>Kd240</t>
  </si>
  <si>
    <t>Khóa đỡ dây cỡ dây 240</t>
  </si>
  <si>
    <t>KD357</t>
  </si>
  <si>
    <t>Khóa đỡ Đ357</t>
  </si>
  <si>
    <t>KD912</t>
  </si>
  <si>
    <t>Khóa đỡ Đ912</t>
  </si>
  <si>
    <t>KD158</t>
  </si>
  <si>
    <t>Khóa đỡ Đ158</t>
  </si>
  <si>
    <t>KN35</t>
  </si>
  <si>
    <t>Khóa néo dây cỡ dây 35</t>
  </si>
  <si>
    <t>KN50</t>
  </si>
  <si>
    <t>Khóa néo dây cỡ dây 50</t>
  </si>
  <si>
    <t>KN70</t>
  </si>
  <si>
    <t>Khóa néo dây cỡ dây 70</t>
  </si>
  <si>
    <t>KN95</t>
  </si>
  <si>
    <t>Khóa néo dây cỡ dây 95</t>
  </si>
  <si>
    <t>KN120</t>
  </si>
  <si>
    <t>Khóa néo dây cỡ dây 120</t>
  </si>
  <si>
    <t>KN150</t>
  </si>
  <si>
    <t>Khóa néo dây cỡ dây 150</t>
  </si>
  <si>
    <t>KN185</t>
  </si>
  <si>
    <t>Khóa néo dây cỡ dây 185</t>
  </si>
  <si>
    <t>KN240</t>
  </si>
  <si>
    <t>Khóa néo dây cỡ dây 240</t>
  </si>
  <si>
    <t>KN158</t>
  </si>
  <si>
    <t>Khóa néo N158</t>
  </si>
  <si>
    <t>KN912</t>
  </si>
  <si>
    <t>Khóa néo N912</t>
  </si>
  <si>
    <t>KN357</t>
  </si>
  <si>
    <t>Khóa néo N357</t>
  </si>
  <si>
    <t>GNIU</t>
  </si>
  <si>
    <t>Giáp níu dừng dây bọc 185</t>
  </si>
  <si>
    <t>MANG</t>
  </si>
  <si>
    <t>Máng che dây chằng dày 1,6mm</t>
  </si>
  <si>
    <t>MND</t>
  </si>
  <si>
    <t>Mắt nối đơn</t>
  </si>
  <si>
    <t>MNTG</t>
  </si>
  <si>
    <t xml:space="preserve">Mắt nối t/ gian </t>
  </si>
  <si>
    <t>MT</t>
  </si>
  <si>
    <t xml:space="preserve">Móc treo chữ U </t>
  </si>
  <si>
    <t>MT61A</t>
  </si>
  <si>
    <t>Móc treo CK61A</t>
  </si>
  <si>
    <t>VT</t>
  </si>
  <si>
    <t>Vòng treo đầu tròn</t>
  </si>
  <si>
    <t>ON240A</t>
  </si>
  <si>
    <t>Ống nối dây A-240</t>
  </si>
  <si>
    <t>ON185A</t>
  </si>
  <si>
    <t>Ống nối dây A-185</t>
  </si>
  <si>
    <t>ON120A</t>
  </si>
  <si>
    <t>Ống nối dây A-120</t>
  </si>
  <si>
    <t>ON95A</t>
  </si>
  <si>
    <t>Ống nối dây A-95</t>
  </si>
  <si>
    <t>ON70A</t>
  </si>
  <si>
    <t>Ống nối dây A-70</t>
  </si>
  <si>
    <t>ON50A</t>
  </si>
  <si>
    <t>Ống nối dây A-50</t>
  </si>
  <si>
    <t>ON35A</t>
  </si>
  <si>
    <t>Ống nối dây A-35</t>
  </si>
  <si>
    <t>ON35</t>
  </si>
  <si>
    <t>Ống nối dây cỡ 35mm2</t>
  </si>
  <si>
    <t>ON50</t>
  </si>
  <si>
    <t>Ống nối dây cỡ 50mm2</t>
  </si>
  <si>
    <t>ON70</t>
  </si>
  <si>
    <t>Ống nối dây cỡ 70mm2</t>
  </si>
  <si>
    <t>ON95</t>
  </si>
  <si>
    <t>Ống nối dây cỡ 95mm2</t>
  </si>
  <si>
    <t>ON120</t>
  </si>
  <si>
    <t>Ống nối dây cỡ 120mm2</t>
  </si>
  <si>
    <t>ON150</t>
  </si>
  <si>
    <t>Ống nối dây cỡ 150mm2</t>
  </si>
  <si>
    <t>ON185</t>
  </si>
  <si>
    <t>Ống nối dây cỡ 185mm2</t>
  </si>
  <si>
    <t>ON240</t>
  </si>
  <si>
    <t>Ống nối dây cỡ 240mm2</t>
  </si>
  <si>
    <t>ON50B</t>
  </si>
  <si>
    <t>Ống nối dây chịu sức căng cỡ 50mm2</t>
  </si>
  <si>
    <t>PU</t>
  </si>
  <si>
    <t>Puli</t>
  </si>
  <si>
    <t>R1</t>
  </si>
  <si>
    <t>Uclevis</t>
  </si>
  <si>
    <t>R2</t>
  </si>
  <si>
    <t>Rack 2 sứ + sứ ống chỉ</t>
  </si>
  <si>
    <t>R3</t>
  </si>
  <si>
    <t>Rack 3 sứ + sứ ống chỉ</t>
  </si>
  <si>
    <t>R4</t>
  </si>
  <si>
    <t>Rack 4</t>
  </si>
  <si>
    <t>R4S</t>
  </si>
  <si>
    <t>Rack 4 sứ + sứ ống chỉ</t>
  </si>
  <si>
    <t>SD</t>
  </si>
  <si>
    <t xml:space="preserve">Sứ đứng 24KV </t>
  </si>
  <si>
    <t>SD35</t>
  </si>
  <si>
    <t>Sứ đứng 35KV + ty</t>
  </si>
  <si>
    <t>SDI35</t>
  </si>
  <si>
    <t>Sứ đứng 35KV + ty sứ đỉnh</t>
  </si>
  <si>
    <t>SDCM</t>
  </si>
  <si>
    <t>Sứ đứng 24KV chống nhiễm mặn</t>
  </si>
  <si>
    <t>SN</t>
  </si>
  <si>
    <t>Sứ chằng</t>
  </si>
  <si>
    <t>SOC</t>
  </si>
  <si>
    <t xml:space="preserve">Sứ ống chỉ </t>
  </si>
  <si>
    <t>ST</t>
  </si>
  <si>
    <t>Sứ treo loại 70kN</t>
  </si>
  <si>
    <t>bát</t>
  </si>
  <si>
    <t>ST120</t>
  </si>
  <si>
    <t>Sứ treo loại 120kN</t>
  </si>
  <si>
    <t>STply</t>
  </si>
  <si>
    <t>Sứ treo polymer</t>
  </si>
  <si>
    <t>chuỗi</t>
  </si>
  <si>
    <t>Stply-HT</t>
  </si>
  <si>
    <t>Sứ polymer cách điện hạ thế thanh cái tủ</t>
  </si>
  <si>
    <t>S40</t>
  </si>
  <si>
    <t>Sắt dẹt 40 x 4</t>
  </si>
  <si>
    <t>S50</t>
  </si>
  <si>
    <t>Sắt dẹt 50 x 5</t>
  </si>
  <si>
    <t>S60</t>
  </si>
  <si>
    <t>Sắt dẹt 60 x 6</t>
  </si>
  <si>
    <t>S70</t>
  </si>
  <si>
    <t>Sắt dẹt 70 x 7</t>
  </si>
  <si>
    <t>S806</t>
  </si>
  <si>
    <t>Sắt dẹt 80 x 6</t>
  </si>
  <si>
    <t>S80</t>
  </si>
  <si>
    <t>Sắt dẹt 80 x 8</t>
  </si>
  <si>
    <t>S1008</t>
  </si>
  <si>
    <t>Sắt dẹt 100 x 8</t>
  </si>
  <si>
    <t>SL32</t>
  </si>
  <si>
    <t>Sắt góc L32 x 32 x 3</t>
  </si>
  <si>
    <t>SL40</t>
  </si>
  <si>
    <t>Sắt góc L40 x40 x4</t>
  </si>
  <si>
    <t>SL45</t>
  </si>
  <si>
    <t>Sắt góc L45 x45 x 4</t>
  </si>
  <si>
    <t>SL50</t>
  </si>
  <si>
    <t>Sắt góc L50 x50 x5</t>
  </si>
  <si>
    <t>SL70</t>
  </si>
  <si>
    <t>Sắt góc L70 x70 x7</t>
  </si>
  <si>
    <t>SL75</t>
  </si>
  <si>
    <t>Sắt góc L75 x75 x8</t>
  </si>
  <si>
    <t>SO6</t>
  </si>
  <si>
    <t>Sắt   Ø6</t>
  </si>
  <si>
    <t>SO8</t>
  </si>
  <si>
    <t>Sắt   Ø8</t>
  </si>
  <si>
    <t>SO10</t>
  </si>
  <si>
    <t>Sắt   Ø10</t>
  </si>
  <si>
    <t>SO12</t>
  </si>
  <si>
    <t>Sắt   Ø12</t>
  </si>
  <si>
    <t>SO16</t>
  </si>
  <si>
    <t>Sắt   Ø16</t>
  </si>
  <si>
    <t>SO24</t>
  </si>
  <si>
    <t>Sắt   Ø24</t>
  </si>
  <si>
    <t>EKE300</t>
  </si>
  <si>
    <t>Ê KE 5x300x300\Zn</t>
  </si>
  <si>
    <t>thept6</t>
  </si>
  <si>
    <t>Thép tấm 6mm</t>
  </si>
  <si>
    <t>thept5</t>
  </si>
  <si>
    <t>Thép tấm 5mm</t>
  </si>
  <si>
    <t>thept4</t>
  </si>
  <si>
    <t>Thép tấm 4mm</t>
  </si>
  <si>
    <t>thept2</t>
  </si>
  <si>
    <t>Thép tấm 2mm</t>
  </si>
  <si>
    <t>CL</t>
  </si>
  <si>
    <t>Bộ chống chằng hẹp Ø60/50x1500+2BL12x40+BL16x250/80</t>
  </si>
  <si>
    <t>CLHT</t>
  </si>
  <si>
    <t>Bộ chống chằng hẹp Ø60/50x1200+2BL12x40+BL16x200/50</t>
  </si>
  <si>
    <t>TN1618</t>
  </si>
  <si>
    <t>Ty neo Ø16x1800</t>
  </si>
  <si>
    <t>TN1624</t>
  </si>
  <si>
    <t>Ty neo Ø16x2400</t>
  </si>
  <si>
    <t>TN1824</t>
  </si>
  <si>
    <t>Ty neo Ø18x2400</t>
  </si>
  <si>
    <t>TN2224</t>
  </si>
  <si>
    <t>Ty neo Ø22x2400</t>
  </si>
  <si>
    <t>TN30</t>
  </si>
  <si>
    <t>Ty neo Ø22x3000</t>
  </si>
  <si>
    <t>TN37</t>
  </si>
  <si>
    <t>Ty neo Ø22x3700</t>
  </si>
  <si>
    <t>NX</t>
  </si>
  <si>
    <t>Neo xòe 8 hướng (dày 3,2mm)</t>
  </si>
  <si>
    <t>CD142</t>
  </si>
  <si>
    <t>06.3231</t>
  </si>
  <si>
    <t>Cổ dê CD.X-142</t>
  </si>
  <si>
    <t>CD142a</t>
  </si>
  <si>
    <t>Cổ dê CD.X-142A</t>
  </si>
  <si>
    <t>CD146</t>
  </si>
  <si>
    <t>Cổ dê CD.X-146</t>
  </si>
  <si>
    <t>CD146a</t>
  </si>
  <si>
    <t>Cổ dê CD.X-146A</t>
  </si>
  <si>
    <t>CD682</t>
  </si>
  <si>
    <t>Cổ dê 6,82kg</t>
  </si>
  <si>
    <t>LCD</t>
  </si>
  <si>
    <t>06.2110</t>
  </si>
  <si>
    <t>Lắp cổ dề</t>
  </si>
  <si>
    <t>CD21</t>
  </si>
  <si>
    <t>Cổ dê kẹp ống PVC  21</t>
  </si>
  <si>
    <t>CD21S10</t>
  </si>
  <si>
    <t>Cổ dê kẹp sắt Ø 10</t>
  </si>
  <si>
    <t>CD60</t>
  </si>
  <si>
    <t>Cổ dê kẹp ống PVC Ø 60</t>
  </si>
  <si>
    <t>CD90</t>
  </si>
  <si>
    <t>Cổ dê kẹp ống PVC Ø 90</t>
  </si>
  <si>
    <t>CD114</t>
  </si>
  <si>
    <t>Cổ dê kẹp ống PVC Ø 114</t>
  </si>
  <si>
    <t>CD140</t>
  </si>
  <si>
    <t>Cổ dê kẹp ống PVC Ø 140</t>
  </si>
  <si>
    <t>CD140TK</t>
  </si>
  <si>
    <t>Cổ dê kẹp ống sắt Ø 140</t>
  </si>
  <si>
    <t>CD195</t>
  </si>
  <si>
    <t>Cổ dê Ø 195 nẹp trụ</t>
  </si>
  <si>
    <t>CD207</t>
  </si>
  <si>
    <t>Cổ dê Ø 207 nẹp trụ</t>
  </si>
  <si>
    <t>CD220</t>
  </si>
  <si>
    <t>Cổ dê Ø 220 nẹp trụ</t>
  </si>
  <si>
    <t>CD240</t>
  </si>
  <si>
    <t>Cổ dê  Ø 240-Fe 8x100</t>
  </si>
  <si>
    <t>CD250</t>
  </si>
  <si>
    <t>Cổ dê Ø 250-Fe 8x100</t>
  </si>
  <si>
    <t>CD320</t>
  </si>
  <si>
    <t>Cổ dê CDĐKĐT( bắt thùng điện kế)</t>
  </si>
  <si>
    <t>Cdtrudoi</t>
  </si>
  <si>
    <t>Cổ dê trụ đôi bắt sứ treo</t>
  </si>
  <si>
    <t>CdtrudoiHT</t>
  </si>
  <si>
    <t xml:space="preserve">Cổ dê trụ đôi 8,4m bắt móc dừng </t>
  </si>
  <si>
    <t>Cdedaucap</t>
  </si>
  <si>
    <t xml:space="preserve">Cổ dê giữ dầu cáp+Bulon </t>
  </si>
  <si>
    <t>Cdtrudoi140</t>
  </si>
  <si>
    <t xml:space="preserve">Cổ dê giữ ống D140 vào trụ đôi + Bulon </t>
  </si>
  <si>
    <t>Cdtru140</t>
  </si>
  <si>
    <t xml:space="preserve">Cổ dê giữ ống D140 vào trụ + Bulon </t>
  </si>
  <si>
    <t>Cdeoptru</t>
  </si>
  <si>
    <t xml:space="preserve">Cổ dê giữ ống PVC D168+Bulon </t>
  </si>
  <si>
    <t>CD bắt xà</t>
  </si>
  <si>
    <t>Cổ dê bắt xà + bulon</t>
  </si>
  <si>
    <t>CD30x3</t>
  </si>
  <si>
    <t>Côllier 30x3 (290-320)</t>
  </si>
  <si>
    <t>CD25x2</t>
  </si>
  <si>
    <t>Côllier 25x2</t>
  </si>
  <si>
    <t>CD21T</t>
  </si>
  <si>
    <t>Cổ dê giữ ống PVC Ø 21 vào tường + Bulon + long đền + tắc kê sắt</t>
  </si>
  <si>
    <t>Cd42T</t>
  </si>
  <si>
    <t>Cổ dê giữ ống PVC D42</t>
  </si>
  <si>
    <t>Cd114T</t>
  </si>
  <si>
    <t>Cổ dê giữ 2 ống PVC D114 vào tường+Boulon+long đền+tắc ke sắt</t>
  </si>
  <si>
    <t>Cd140T</t>
  </si>
  <si>
    <t>Cổ dê giữ ống STK D140 vào tường+Boulon+long đền+tắc ke sắt</t>
  </si>
  <si>
    <t>CD5x50</t>
  </si>
  <si>
    <t>Cổ dê bắt tủ</t>
  </si>
  <si>
    <t>CDXA</t>
  </si>
  <si>
    <t xml:space="preserve">Cổ dê chống lắc 8x80x800 </t>
  </si>
  <si>
    <t>COM110x800x5-2,4</t>
  </si>
  <si>
    <t>Xà composite 110x800x5 dài 2,4m</t>
  </si>
  <si>
    <t>COM110x800x5-2,6</t>
  </si>
  <si>
    <t>Xà composite 110x800x5 dài 2,6m</t>
  </si>
  <si>
    <t>COM08</t>
  </si>
  <si>
    <t>Đà composite 0,8m</t>
  </si>
  <si>
    <t>COM08-720</t>
  </si>
  <si>
    <t>Đà composite 0,8m + Thanh chống đà 720</t>
  </si>
  <si>
    <t>COM08X720</t>
  </si>
  <si>
    <t>Thanh chống đà 720</t>
  </si>
  <si>
    <t>COM110x800x5</t>
  </si>
  <si>
    <t>Xà composite 110x800x5</t>
  </si>
  <si>
    <t>m</t>
  </si>
  <si>
    <t>COM40X10X920</t>
  </si>
  <si>
    <t>Chống composite 40x10x920</t>
  </si>
  <si>
    <t>T75</t>
  </si>
  <si>
    <t>Trụ BTLT 7,5m F200 dự ứng lực</t>
  </si>
  <si>
    <t>T84</t>
  </si>
  <si>
    <t>Trụ BTLT 8,4m F200 dự ứng lực</t>
  </si>
  <si>
    <t>T84td</t>
  </si>
  <si>
    <t>Trụ BTLT 8,4m F200 dự ứng lực có dây tiếp địa</t>
  </si>
  <si>
    <t>T85</t>
  </si>
  <si>
    <t>Trụ BTLT 8,5m F200 dự ứng lực</t>
  </si>
  <si>
    <t>T10</t>
  </si>
  <si>
    <t>Trụ BTLT 10,5m F480 dự ứng lực</t>
  </si>
  <si>
    <t>T105</t>
  </si>
  <si>
    <t>Trụ BTLT 10,5m F350 dự ứng lực</t>
  </si>
  <si>
    <t>T12</t>
  </si>
  <si>
    <t>Trụ BTLT 12m F350 dự ứng lực</t>
  </si>
  <si>
    <t>T12TĐ</t>
  </si>
  <si>
    <t>Trụ BTLT 12m F350 dự ứng lực (tiếp địa có sẵn)</t>
  </si>
  <si>
    <t>T14</t>
  </si>
  <si>
    <t>Trụ BTLT 14m F650 dự ứng lực</t>
  </si>
  <si>
    <t>T20</t>
  </si>
  <si>
    <t>Trụ BTLT 20m F1000 dự ứng lực</t>
  </si>
  <si>
    <t>SON</t>
  </si>
  <si>
    <t>Sơn màu</t>
  </si>
  <si>
    <t>SONCR</t>
  </si>
  <si>
    <t>Sơn chống rỉ</t>
  </si>
  <si>
    <t>NU</t>
  </si>
  <si>
    <t>Nước đổ bê tông</t>
  </si>
  <si>
    <t>GO</t>
  </si>
  <si>
    <t>Gỗ ván khuôn</t>
  </si>
  <si>
    <t>DINH</t>
  </si>
  <si>
    <t>Đinh các loại</t>
  </si>
  <si>
    <t>D1x2</t>
  </si>
  <si>
    <t>Đá 1x2</t>
  </si>
  <si>
    <t>D0x4</t>
  </si>
  <si>
    <t>Đá 0x4</t>
  </si>
  <si>
    <t>D2x4</t>
  </si>
  <si>
    <t>Đá 2x4</t>
  </si>
  <si>
    <t>D4x6</t>
  </si>
  <si>
    <t>Đá 4x6</t>
  </si>
  <si>
    <t>cat</t>
  </si>
  <si>
    <t>Cát vàng</t>
  </si>
  <si>
    <t>gachong</t>
  </si>
  <si>
    <t>Gạch ống</t>
  </si>
  <si>
    <t>viên</t>
  </si>
  <si>
    <t>gachtau</t>
  </si>
  <si>
    <t>Gạch tàu</t>
  </si>
  <si>
    <t>gachthe</t>
  </si>
  <si>
    <t>Gạch thẻ</t>
  </si>
  <si>
    <t>XM</t>
  </si>
  <si>
    <t xml:space="preserve">Ximăng </t>
  </si>
  <si>
    <t>qhan</t>
  </si>
  <si>
    <t>Que hàn điện</t>
  </si>
  <si>
    <t>coson</t>
  </si>
  <si>
    <t>Cọ sơn</t>
  </si>
  <si>
    <t>Nilong</t>
  </si>
  <si>
    <t>Tấm nilông màu cảnh báo</t>
  </si>
  <si>
    <t>NLON</t>
  </si>
  <si>
    <t>Nylon làm dấu khổ 0.6m</t>
  </si>
  <si>
    <t>thepb</t>
  </si>
  <si>
    <t>Dây thép buộc A70</t>
  </si>
  <si>
    <t>daucap50</t>
  </si>
  <si>
    <t>Đầu cáp ngầm 24KV 3x50mm2 outdoor</t>
  </si>
  <si>
    <t>daucap70</t>
  </si>
  <si>
    <t>Đầu cáp ngầm 24KV 3x70mm2 outdoor</t>
  </si>
  <si>
    <t>daucap95</t>
  </si>
  <si>
    <t>Đầu cáp ngầm 24KV 3x95mm2 outdoor</t>
  </si>
  <si>
    <t>daucap120</t>
  </si>
  <si>
    <t>Đầu cáp ngầm 24KV 3x120mm2 outdoor</t>
  </si>
  <si>
    <t>daucap150</t>
  </si>
  <si>
    <t>Đầu cáp ngầm 24kV 3x150mm2 outdoor</t>
  </si>
  <si>
    <t>daucap185</t>
  </si>
  <si>
    <t>Đầu cáp ngầm 24kV 3x185mm2 outdoor</t>
  </si>
  <si>
    <t>daucap240</t>
  </si>
  <si>
    <t>Đầu cáp ngầm 24kV 3x240mm2 outdoor</t>
  </si>
  <si>
    <t>daucap50in</t>
  </si>
  <si>
    <t>Đầu cáp ngầm 24KV 3x50mm2 indoor</t>
  </si>
  <si>
    <t>daucap70in</t>
  </si>
  <si>
    <t>Đầu cáp ngầm 24KV 3x70mm2 indoor</t>
  </si>
  <si>
    <t>daucap95in</t>
  </si>
  <si>
    <t>Đầu cáp ngầm 24KV 3x95mm2 indoor</t>
  </si>
  <si>
    <t>daucap120in</t>
  </si>
  <si>
    <t>Đầu cáp ngầm 24KV 3x120mm2 indoor</t>
  </si>
  <si>
    <t>daucap150in</t>
  </si>
  <si>
    <t>Đầu cáp ngầm 24kV 3x150mm2 indoor</t>
  </si>
  <si>
    <t>daucap185in</t>
  </si>
  <si>
    <t>Đầu cáp ngầm 24kV 3x185mm2 indoor</t>
  </si>
  <si>
    <t>daucap240in</t>
  </si>
  <si>
    <t>Đầu cáp ngầm 24kV 3x240mm2 indoor</t>
  </si>
  <si>
    <t>DCAPHT3185</t>
  </si>
  <si>
    <t>Đầu cáp ngầm hạ thế 3x185+120mm2</t>
  </si>
  <si>
    <t>DCAPHT3120</t>
  </si>
  <si>
    <t>Đầu cáp ngầm hạ thế 3x120+70mm2</t>
  </si>
  <si>
    <t>DCAPHT395</t>
  </si>
  <si>
    <t>Đầu cáp ngầm hạ thế 3x95+50mm2</t>
  </si>
  <si>
    <t>DCAPHT370</t>
  </si>
  <si>
    <t>Đầu cáp ngầm hạ thế 3x70+50mm2</t>
  </si>
  <si>
    <t>DCAPHT350+35</t>
  </si>
  <si>
    <t>Đầu cáp ngầm hạ thế 3x50+35mm2</t>
  </si>
  <si>
    <t>DCAPHT350</t>
  </si>
  <si>
    <t>Đầu cáp ngầm hạ thế 3x50</t>
  </si>
  <si>
    <t>stk42</t>
  </si>
  <si>
    <t>ÔÁng sắt tráng kẽm D42</t>
  </si>
  <si>
    <t>stk60</t>
  </si>
  <si>
    <t>ÔÁng sắt tráng kẽm D60</t>
  </si>
  <si>
    <t>stk90</t>
  </si>
  <si>
    <t>07.2204</t>
  </si>
  <si>
    <t>ÔÁng sắt tráng kẽm D90</t>
  </si>
  <si>
    <t>stk114</t>
  </si>
  <si>
    <t>ÔÁng sắt tráng kẽm D114</t>
  </si>
  <si>
    <t>stk140</t>
  </si>
  <si>
    <t>ÔÁng sắt tráng kẽm D140</t>
  </si>
  <si>
    <t>stk160</t>
  </si>
  <si>
    <t>ÔÁng sắt tráng kẽm D160</t>
  </si>
  <si>
    <t>stk168</t>
  </si>
  <si>
    <t>ÔÁng sắt tráng kẽm D168</t>
  </si>
  <si>
    <t>costk114</t>
  </si>
  <si>
    <t>Măng sông STK 114</t>
  </si>
  <si>
    <t>costk90</t>
  </si>
  <si>
    <t>Măng sông STK 90</t>
  </si>
  <si>
    <t>YC</t>
  </si>
  <si>
    <t>Yếm cáp dày 2mm</t>
  </si>
  <si>
    <t>Bảng kê đơn Giá nhân công  ( 67/1999/QĐ-BCN )</t>
  </si>
  <si>
    <t>Mã</t>
  </si>
  <si>
    <t>Công việc</t>
  </si>
  <si>
    <t>HỆ</t>
  </si>
  <si>
    <t>MDDA1</t>
  </si>
  <si>
    <t>03.8133</t>
  </si>
  <si>
    <t>Phá đá chân hố móng, đá cấp I</t>
  </si>
  <si>
    <t>MDDA2</t>
  </si>
  <si>
    <t>Phá đá chân hố móng, đá cấp II</t>
  </si>
  <si>
    <t>MDD11</t>
  </si>
  <si>
    <t>03.1101</t>
  </si>
  <si>
    <t>Đào hố móng đất cấp 1 sâu &lt;=1m</t>
  </si>
  <si>
    <t>MDD21</t>
  </si>
  <si>
    <t>03.1102</t>
  </si>
  <si>
    <t>Đào hố móng đất cấp 2 sâu &lt;=1m</t>
  </si>
  <si>
    <t>MDD31</t>
  </si>
  <si>
    <t>03.1103</t>
  </si>
  <si>
    <t>Đào hố móng đất cấp 3 sâu &lt;=1m</t>
  </si>
  <si>
    <t>MDD41</t>
  </si>
  <si>
    <t>03.1104</t>
  </si>
  <si>
    <t>Đào hố móng đất cấp 4 sâu &lt;=1m</t>
  </si>
  <si>
    <t>MDD2</t>
  </si>
  <si>
    <t>03.1112</t>
  </si>
  <si>
    <t>Đào hố móng đất cấp 2 sâu &gt;1m</t>
  </si>
  <si>
    <t>MDD3</t>
  </si>
  <si>
    <t>03.1013</t>
  </si>
  <si>
    <t>Đào hố móng đất cấp 3 sâu &gt;1m DT&lt;5m2</t>
  </si>
  <si>
    <t>AH2120</t>
  </si>
  <si>
    <t>03.1113</t>
  </si>
  <si>
    <t>Khoan cắt BT bằng máy khoan cằm tay</t>
  </si>
  <si>
    <t>MDD4</t>
  </si>
  <si>
    <t>03.1114</t>
  </si>
  <si>
    <t>Đào hố móng đất cấp 4 sâu &gt;1m</t>
  </si>
  <si>
    <t>MDAP1</t>
  </si>
  <si>
    <t>03.2201</t>
  </si>
  <si>
    <t>Đắp đất hố móng, đất cấp 1</t>
  </si>
  <si>
    <t>MDAP2</t>
  </si>
  <si>
    <t>03.2202</t>
  </si>
  <si>
    <t>Đắp đất hố móng, đất cấp 2</t>
  </si>
  <si>
    <t>MDAP3</t>
  </si>
  <si>
    <t>03.4113</t>
  </si>
  <si>
    <t>Đắp đất hố móng, độ chặt k=0,95</t>
  </si>
  <si>
    <t>MDAP4</t>
  </si>
  <si>
    <t>03.2203</t>
  </si>
  <si>
    <t>Đắp đất hố móng, đất cấp 4</t>
  </si>
  <si>
    <t>DMC2</t>
  </si>
  <si>
    <t>03.3102</t>
  </si>
  <si>
    <t>Đào mương cáp ngầm đất cấp 2</t>
  </si>
  <si>
    <t>DMC3</t>
  </si>
  <si>
    <t>03.3103</t>
  </si>
  <si>
    <t>Đào mương cáp ngầm đất cấp 3</t>
  </si>
  <si>
    <t>DMC4</t>
  </si>
  <si>
    <t>03.3104</t>
  </si>
  <si>
    <t>Đào mương cáp ngầm đất cấp 4</t>
  </si>
  <si>
    <t>DDMC2</t>
  </si>
  <si>
    <t>03.3202</t>
  </si>
  <si>
    <t>Đắp đất mương cáp ngầm, đất cấp 2</t>
  </si>
  <si>
    <t>DDMC3</t>
  </si>
  <si>
    <t>03.3203</t>
  </si>
  <si>
    <t>Đắp đất mương cáp ngầm, đất cấp 3</t>
  </si>
  <si>
    <t>DDMC4</t>
  </si>
  <si>
    <t>Đắp đất mương cáp ngầm, đất cấp 4</t>
  </si>
  <si>
    <t>DCAT</t>
  </si>
  <si>
    <t>03.7000</t>
  </si>
  <si>
    <t xml:space="preserve">Đắp cát </t>
  </si>
  <si>
    <t>DD1x2</t>
  </si>
  <si>
    <t>Đắp đá 1x2</t>
  </si>
  <si>
    <t>DD2x4</t>
  </si>
  <si>
    <t>Đắp đá 2x4</t>
  </si>
  <si>
    <t>DTD2</t>
  </si>
  <si>
    <t>Đào rãnh tiếp địa đất cấp 2</t>
  </si>
  <si>
    <t>DTD3</t>
  </si>
  <si>
    <t>03.3123</t>
  </si>
  <si>
    <t>Đào rãnh tiếp địa đất cấp 3</t>
  </si>
  <si>
    <t>DTD4</t>
  </si>
  <si>
    <t>Đào rãnh tiếp địa đất cấp 4</t>
  </si>
  <si>
    <t>DATD2</t>
  </si>
  <si>
    <t>Đắp đất rãnh tiếp địa cấp 2</t>
  </si>
  <si>
    <t>DATD3</t>
  </si>
  <si>
    <t>03.4123</t>
  </si>
  <si>
    <t>Đắp đất rãnh tiếp độ chặt k=0,95</t>
  </si>
  <si>
    <t>DATD4</t>
  </si>
  <si>
    <t>Đắp đất rãnh tiếp địa cấp 4</t>
  </si>
  <si>
    <t>LGIA</t>
  </si>
  <si>
    <t>05.6101</t>
  </si>
  <si>
    <t>Lắp Giá đỡ cáp</t>
  </si>
  <si>
    <t>lapkep</t>
  </si>
  <si>
    <t>04.3107</t>
  </si>
  <si>
    <t>Lắp kẹp các loại</t>
  </si>
  <si>
    <t>LGACH</t>
  </si>
  <si>
    <t>07.2104</t>
  </si>
  <si>
    <t>Lắp gạch làm dấu</t>
  </si>
  <si>
    <t>LNLON</t>
  </si>
  <si>
    <t>Lắp Nylon làm dấu</t>
  </si>
  <si>
    <t xml:space="preserve">M12 </t>
  </si>
  <si>
    <t>Đặt đà cản 1,2m</t>
  </si>
  <si>
    <t>M15</t>
  </si>
  <si>
    <t>Đặt đà cản 1,5m</t>
  </si>
  <si>
    <t>MD25</t>
  </si>
  <si>
    <t xml:space="preserve">Đặt đà cản 2,5m </t>
  </si>
  <si>
    <t>DCT25</t>
  </si>
  <si>
    <t>Đóng cừ tràm 2,5 m</t>
  </si>
  <si>
    <t>DCT30</t>
  </si>
  <si>
    <t>Đóng cừ tràm 3 m</t>
  </si>
  <si>
    <t>DCT50</t>
  </si>
  <si>
    <t>Đóng cừ tràm 5 m</t>
  </si>
  <si>
    <t>QBT</t>
  </si>
  <si>
    <t>Quét nhựa bi tum nóng (0,2kg/m2)</t>
  </si>
  <si>
    <t>VCDA1</t>
  </si>
  <si>
    <t>02.1451</t>
  </si>
  <si>
    <t>V/c đà cản vào vị trí (cự ly &lt;=100m)</t>
  </si>
  <si>
    <t>tấn</t>
  </si>
  <si>
    <t>VCDA2</t>
  </si>
  <si>
    <t>02.1452</t>
  </si>
  <si>
    <t>V/c đà cản vào vị trí (cự ly &lt;=300m)</t>
  </si>
  <si>
    <t>VCDA3</t>
  </si>
  <si>
    <t>02.1453</t>
  </si>
  <si>
    <t>V/c đà cản vào vị trí (cự ly &lt;=500m)</t>
  </si>
  <si>
    <t>VCDA4</t>
  </si>
  <si>
    <t>02.1454</t>
  </si>
  <si>
    <t>V/c đà cản vào vị trí (cự ly&gt;500m)</t>
  </si>
  <si>
    <t>VCDN1</t>
  </si>
  <si>
    <t>V/c đế néo vào vị trí (cự ly &lt;=100m)</t>
  </si>
  <si>
    <t>VCDN2</t>
  </si>
  <si>
    <t>V/c đế néo vào vị trí (cự ly &lt;=300m)</t>
  </si>
  <si>
    <t>VCDN3</t>
  </si>
  <si>
    <t>V/c đế néo vào vị trí (cự ly &lt;=500m)</t>
  </si>
  <si>
    <t>VCDN4</t>
  </si>
  <si>
    <t>V/c đế néo vào vị trí (cự ly&gt;500m)</t>
  </si>
  <si>
    <t>VCNX1</t>
  </si>
  <si>
    <t>02.1421</t>
  </si>
  <si>
    <t>V/c neo xòe vào vị trí (cự ly &lt;=100m)</t>
  </si>
  <si>
    <t>VCNX2</t>
  </si>
  <si>
    <t>02.1422</t>
  </si>
  <si>
    <t>V/c neo xòe vào vị trí (cự ly &lt;=300m)</t>
  </si>
  <si>
    <t>VCNX3</t>
  </si>
  <si>
    <t>02.1423</t>
  </si>
  <si>
    <t>V/c neo xòe vào vị trí (cự ly &lt;=500m)</t>
  </si>
  <si>
    <t>VCNX4</t>
  </si>
  <si>
    <t>02.1424</t>
  </si>
  <si>
    <t>V/c neo xòe vào vị trí (cự ly&gt;500m)</t>
  </si>
  <si>
    <t>VCC1</t>
  </si>
  <si>
    <t>02.1461</t>
  </si>
  <si>
    <t>V/c cột vào vị trí (cự ly &lt;=100m)</t>
  </si>
  <si>
    <t>VCC2</t>
  </si>
  <si>
    <t>02.1462</t>
  </si>
  <si>
    <t>V/c cột vào vị trí (cự ly &lt;=300m)</t>
  </si>
  <si>
    <t>VCC3</t>
  </si>
  <si>
    <t>02.1463</t>
  </si>
  <si>
    <t>V/c cột vào vị trí (cự ly &lt;=500m)</t>
  </si>
  <si>
    <t>VCC4</t>
  </si>
  <si>
    <t>02.1464</t>
  </si>
  <si>
    <t>V/c cột vào vị trí (cự ly &gt;500m)</t>
  </si>
  <si>
    <t>VCPK1</t>
  </si>
  <si>
    <t>V/c phụ kiện vào vị trí ( cự ly &lt;=100m)</t>
  </si>
  <si>
    <t>VCPK2</t>
  </si>
  <si>
    <t>V/c phụ kiện vào vị trí ( cự ly &lt;=300m)</t>
  </si>
  <si>
    <t>VCPK3</t>
  </si>
  <si>
    <t>V/c phụ kiện vào vị trí ( cự ly &lt;=500m)</t>
  </si>
  <si>
    <t>VCPK4</t>
  </si>
  <si>
    <t>V/c phụ kiện vào vị trí ( cự ly &gt;500m)</t>
  </si>
  <si>
    <t>VCTD1</t>
  </si>
  <si>
    <t>02.1351</t>
  </si>
  <si>
    <t>V/c tiếp địa vào vị trí ( cự ly &lt;=100m)</t>
  </si>
  <si>
    <t>VCTD2</t>
  </si>
  <si>
    <t>02.1352</t>
  </si>
  <si>
    <t>V/c tiếp địa vào vị trí ( cự ly &lt;=300m)</t>
  </si>
  <si>
    <t>VCTD3</t>
  </si>
  <si>
    <t>02.1353</t>
  </si>
  <si>
    <t>V/c tiếp địa vào vị trí ( cự ly &lt;=500m)</t>
  </si>
  <si>
    <t>VCTD4</t>
  </si>
  <si>
    <t>02.1354</t>
  </si>
  <si>
    <t>V/c tiếp địa vào vị trí ( cự ly &gt;500m)</t>
  </si>
  <si>
    <t>VCD1</t>
  </si>
  <si>
    <t>02.1441</t>
  </si>
  <si>
    <t>V/c dây vào vị trí (cự ly &lt;=100m)</t>
  </si>
  <si>
    <t>VCD2</t>
  </si>
  <si>
    <t>02.1442</t>
  </si>
  <si>
    <t>V/c dây vào vị trí (cự ly &lt;=300m)</t>
  </si>
  <si>
    <t>VCD3</t>
  </si>
  <si>
    <t>02.1443</t>
  </si>
  <si>
    <t>V/c dây vào vị trí (cự ly &lt;=500m)</t>
  </si>
  <si>
    <t>VCD4</t>
  </si>
  <si>
    <t>02.1444</t>
  </si>
  <si>
    <t>V/c dây vào vị trí (cự ly &gt; 500m)</t>
  </si>
  <si>
    <t>VCS1</t>
  </si>
  <si>
    <t>02.1431</t>
  </si>
  <si>
    <t>V/c sứ và phụ kiện vào vị trí (cự ly &lt;=100m)</t>
  </si>
  <si>
    <t>VCS2</t>
  </si>
  <si>
    <t>02.1432</t>
  </si>
  <si>
    <t>V/c sứ và phụ kiện vào vị trí (cự ly &lt;=300m)</t>
  </si>
  <si>
    <t>VCS3</t>
  </si>
  <si>
    <t>02.1433</t>
  </si>
  <si>
    <t>V/c sứ và phụ kiện vào vị trí (cự ly &lt;=500m)</t>
  </si>
  <si>
    <t>VCS4</t>
  </si>
  <si>
    <t>02.1434</t>
  </si>
  <si>
    <t>V/c sứ và phụ kiện vào vị trí (cự ly &gt; 500m)</t>
  </si>
  <si>
    <t>VCX1</t>
  </si>
  <si>
    <t>02.1361</t>
  </si>
  <si>
    <t>V/c xà vào vị trí (cư ly &lt;=100m)</t>
  </si>
  <si>
    <t>VCX2</t>
  </si>
  <si>
    <t>02.1362</t>
  </si>
  <si>
    <t>V/c xà vào vị trí (cư ly &lt;=300m)</t>
  </si>
  <si>
    <t>VCX3</t>
  </si>
  <si>
    <t>02.1363</t>
  </si>
  <si>
    <t>V/c xà vào vị trí (cư ly &lt;=500m)</t>
  </si>
  <si>
    <t>VCX4</t>
  </si>
  <si>
    <t>02.1364</t>
  </si>
  <si>
    <t>V/c xà vào vị trí (cư ly &gt;500m)</t>
  </si>
  <si>
    <t>VCDC1</t>
  </si>
  <si>
    <t>02.1482</t>
  </si>
  <si>
    <t>V/c dụng cụ thi công ( cự ly &lt;=100m)</t>
  </si>
  <si>
    <t>VCDC2</t>
  </si>
  <si>
    <t>02.1483</t>
  </si>
  <si>
    <t>V/c dụng cụ thi công ( cự ly &lt;=300m)</t>
  </si>
  <si>
    <t>VCDC3</t>
  </si>
  <si>
    <t>02.1484</t>
  </si>
  <si>
    <t>V/c dụng cụ thi công ( cự ly &lt;=500m)</t>
  </si>
  <si>
    <t>VCDC4</t>
  </si>
  <si>
    <t>02.1485</t>
  </si>
  <si>
    <t>V/c dụng cụ thi công ( cự ly &gt; 500m)</t>
  </si>
  <si>
    <t>VCCT1</t>
  </si>
  <si>
    <t>02.1391</t>
  </si>
  <si>
    <t>V/c cừ tràm 2,5 -3m( cự ly &lt;=100m)</t>
  </si>
  <si>
    <t>VCCT2</t>
  </si>
  <si>
    <t>02.1392</t>
  </si>
  <si>
    <t>V/c cừ tràm 2,5-3m ( cự ly &lt;=300m)</t>
  </si>
  <si>
    <t>VCCT3</t>
  </si>
  <si>
    <t>02.1393</t>
  </si>
  <si>
    <t>V/c cừ tràm 2,5-3m ( cự ly &lt;=500m)</t>
  </si>
  <si>
    <t>VCCT4</t>
  </si>
  <si>
    <t>02.1394</t>
  </si>
  <si>
    <t>V/c cừ tràm 2,5-3m ( cự ly &gt; 500m)</t>
  </si>
  <si>
    <t>VCCT5</t>
  </si>
  <si>
    <t>02.1411</t>
  </si>
  <si>
    <t>V/c cừ tràm 5m ( cự ly &lt;=100m)</t>
  </si>
  <si>
    <t>VCCT6</t>
  </si>
  <si>
    <t>02.1412</t>
  </si>
  <si>
    <t>V/c cừ tràm 5m ( cự ly &lt;=300m)</t>
  </si>
  <si>
    <t>VCCT7</t>
  </si>
  <si>
    <t>02.1413</t>
  </si>
  <si>
    <t>V/c cừ tràm 5m ( cự ly &lt;=500m)</t>
  </si>
  <si>
    <t>VCCT8</t>
  </si>
  <si>
    <t>02.1414</t>
  </si>
  <si>
    <t>V/c cừ tràm 5m ( cự ly &gt; 500m)</t>
  </si>
  <si>
    <t>VCXM1</t>
  </si>
  <si>
    <t>02.1211</t>
  </si>
  <si>
    <t>V/c xi măng ( cự ly &lt;=100m)</t>
  </si>
  <si>
    <t>VCXM2</t>
  </si>
  <si>
    <t>02.1212</t>
  </si>
  <si>
    <t>V/c xi măng ( cự ly &lt;=300m)</t>
  </si>
  <si>
    <t>VCXM3</t>
  </si>
  <si>
    <t>02.1213</t>
  </si>
  <si>
    <t>V/c xi măng ( cự ly &lt;=500m)</t>
  </si>
  <si>
    <t>VCXM4</t>
  </si>
  <si>
    <t>02.1214</t>
  </si>
  <si>
    <t>V/c xi măng ( cự ly &gt;500m)</t>
  </si>
  <si>
    <t>VCLD1</t>
  </si>
  <si>
    <t>02.1241</t>
  </si>
  <si>
    <t>V/c đá dăm ( cự ly &lt;=100m)</t>
  </si>
  <si>
    <t>VCLD2</t>
  </si>
  <si>
    <t>02.1242</t>
  </si>
  <si>
    <t>V/c đá dăm ( cự ly &lt;=300m)</t>
  </si>
  <si>
    <t>VCLD3</t>
  </si>
  <si>
    <t>02.1243</t>
  </si>
  <si>
    <t>V/c đá dăm ( cự ly &lt;=500m)</t>
  </si>
  <si>
    <t>VCLD4</t>
  </si>
  <si>
    <t>02.1244</t>
  </si>
  <si>
    <t>V/c đá dăm ( cự ly &gt;500m)</t>
  </si>
  <si>
    <t>VCDAT1</t>
  </si>
  <si>
    <t>02.1264</t>
  </si>
  <si>
    <t>V/c đất đi đổ ( cự ly &gt;500m) Cấp I</t>
  </si>
  <si>
    <t>VCDAT2</t>
  </si>
  <si>
    <t>02.1274</t>
  </si>
  <si>
    <t>V/c đất đi đổ ( cự ly &gt;500m) Cấp II</t>
  </si>
  <si>
    <t>VCDAT3</t>
  </si>
  <si>
    <t>02.1284</t>
  </si>
  <si>
    <t>V/c đất đi đổ ( cự ly &gt;500m) Cấp III</t>
  </si>
  <si>
    <t>VCDAT4</t>
  </si>
  <si>
    <t>02.1294</t>
  </si>
  <si>
    <t>V/c đất đi đổ ( cự ly &gt;500m) Cấp IV</t>
  </si>
  <si>
    <t>VCCAT1D</t>
  </si>
  <si>
    <t>021221</t>
  </si>
  <si>
    <t>V/c cát đen cự ly &lt;=100m</t>
  </si>
  <si>
    <t>VCCAT2d</t>
  </si>
  <si>
    <t>021222</t>
  </si>
  <si>
    <t>V/c cát đen cự ly &lt;=300m</t>
  </si>
  <si>
    <t>VCCAT3d</t>
  </si>
  <si>
    <t>021223</t>
  </si>
  <si>
    <t>V/c cát đen cự ly &lt;=500m</t>
  </si>
  <si>
    <t>VCCAT4d</t>
  </si>
  <si>
    <t>021224</t>
  </si>
  <si>
    <t>V/c cát đen cự ly &gt;500m</t>
  </si>
  <si>
    <t>VCCAT1</t>
  </si>
  <si>
    <t>02.1231</t>
  </si>
  <si>
    <t>V/c cát vàng cự ly &lt;=100m</t>
  </si>
  <si>
    <t>VCCAT2</t>
  </si>
  <si>
    <t>02.1232</t>
  </si>
  <si>
    <t>V/c cát vàng cự ly &lt;=300m</t>
  </si>
  <si>
    <t>VCCAT3</t>
  </si>
  <si>
    <t>02.1233</t>
  </si>
  <si>
    <t>V/c cát vàng cự ly &lt;=500m</t>
  </si>
  <si>
    <t>VCCAT4</t>
  </si>
  <si>
    <t>02.1234</t>
  </si>
  <si>
    <t>V/c cát cự vàng ly &gt;500m</t>
  </si>
  <si>
    <t>VCFE1</t>
  </si>
  <si>
    <t>V/c cốt thép ( cự ly &lt;=100m)</t>
  </si>
  <si>
    <t>VCFE2</t>
  </si>
  <si>
    <t>V/c cốt thép ( cự ly &lt;=300m)</t>
  </si>
  <si>
    <t>VCFE3</t>
  </si>
  <si>
    <t>V/c cốt thép ( cự ly &lt;=500m)</t>
  </si>
  <si>
    <t>VCFE4</t>
  </si>
  <si>
    <t>V/c cốt thép ( cự ly &gt;500m)</t>
  </si>
  <si>
    <t>BOCDC</t>
  </si>
  <si>
    <t>02.1123</t>
  </si>
  <si>
    <t>Bốc dỡ đà cản, đế néo</t>
  </si>
  <si>
    <t>BOCNX</t>
  </si>
  <si>
    <t>02.3111</t>
  </si>
  <si>
    <t>Bốc dỡ neo xèo</t>
  </si>
  <si>
    <t>BOCTR</t>
  </si>
  <si>
    <t>02.1124</t>
  </si>
  <si>
    <t xml:space="preserve">Bốc dỡ trụ </t>
  </si>
  <si>
    <t>BOCX</t>
  </si>
  <si>
    <t>02.1115</t>
  </si>
  <si>
    <t>Bốc dỡ xà, thép thanh</t>
  </si>
  <si>
    <t>BOCD</t>
  </si>
  <si>
    <t>02.1122</t>
  </si>
  <si>
    <t>Bốc dỡ dây</t>
  </si>
  <si>
    <t>BOCPK</t>
  </si>
  <si>
    <t>02.1120</t>
  </si>
  <si>
    <t>Bốc dỡ phụ kiện</t>
  </si>
  <si>
    <t>BOCS</t>
  </si>
  <si>
    <t>02.1121</t>
  </si>
  <si>
    <t>Bốc dỡ sứ</t>
  </si>
  <si>
    <t>BOCTH</t>
  </si>
  <si>
    <t>02.1114</t>
  </si>
  <si>
    <t>Bốc dỡ cốt thép</t>
  </si>
  <si>
    <t>BOCXI</t>
  </si>
  <si>
    <t>02.1101</t>
  </si>
  <si>
    <t>Bốc dỡ xi măng</t>
  </si>
  <si>
    <t>BOCCAT</t>
  </si>
  <si>
    <t>02.1103</t>
  </si>
  <si>
    <t>Bốc dỡ cát</t>
  </si>
  <si>
    <t>BOCDA</t>
  </si>
  <si>
    <t>02.1104</t>
  </si>
  <si>
    <t>Bốc dỡ đá dăm</t>
  </si>
  <si>
    <t>BOBT</t>
  </si>
  <si>
    <t>02.1110</t>
  </si>
  <si>
    <t>Bốc dỡ bê tông</t>
  </si>
  <si>
    <t>BOCCT5</t>
  </si>
  <si>
    <t>02.1119</t>
  </si>
  <si>
    <t>Bốc dỡ cừ tràm 5m</t>
  </si>
  <si>
    <t>KTD</t>
  </si>
  <si>
    <t>05.7001</t>
  </si>
  <si>
    <t xml:space="preserve">Kéo dây tiếp địa </t>
  </si>
  <si>
    <t>KTDTBA</t>
  </si>
  <si>
    <t>04.7002</t>
  </si>
  <si>
    <t>Kéo dây tiếp địa trong TBA</t>
  </si>
  <si>
    <t>DCTD3</t>
  </si>
  <si>
    <t>05.8103</t>
  </si>
  <si>
    <t>Đóng cọc tiếp địa đất cấp 3</t>
  </si>
  <si>
    <t>DCTD4</t>
  </si>
  <si>
    <t>05.8003</t>
  </si>
  <si>
    <t>Đóng cọc tiếp địa đất cấp 4</t>
  </si>
  <si>
    <t>DCTDTBA</t>
  </si>
  <si>
    <t>04.7001</t>
  </si>
  <si>
    <t>Đóng cọc tiếp địa trong TBA</t>
  </si>
  <si>
    <t>C8</t>
  </si>
  <si>
    <t>05.5211</t>
  </si>
  <si>
    <t>Dựng trụ BTLT &lt;8m bằng thủ công</t>
  </si>
  <si>
    <t>C10</t>
  </si>
  <si>
    <t>05.5212</t>
  </si>
  <si>
    <t>Dựng trụ BTLT &lt;=10m bằng thủ công</t>
  </si>
  <si>
    <t>C105</t>
  </si>
  <si>
    <t>05.5213</t>
  </si>
  <si>
    <t>Dựng trụ BTLT 10,5m bằng thủ công</t>
  </si>
  <si>
    <t>C12</t>
  </si>
  <si>
    <t>Dựng trụ BTLT 12m bằng thủ công</t>
  </si>
  <si>
    <t>C14</t>
  </si>
  <si>
    <t>05.5214</t>
  </si>
  <si>
    <t>Dựng trụ BTLT 14m bằng thủ công</t>
  </si>
  <si>
    <t>C20</t>
  </si>
  <si>
    <t>05.5217</t>
  </si>
  <si>
    <t>Dựng trụ BTLT 20m bằng thủ công</t>
  </si>
  <si>
    <t>C8m</t>
  </si>
  <si>
    <t>05.5202</t>
  </si>
  <si>
    <t>Dựng trụ BTLT &lt;8m thủ công +cơ giới</t>
  </si>
  <si>
    <t>C10m</t>
  </si>
  <si>
    <t>05.5302</t>
  </si>
  <si>
    <t>Dựng trụ BTLT &lt;10m thủ công +cơ giới</t>
  </si>
  <si>
    <t>C105m</t>
  </si>
  <si>
    <t>05.5402</t>
  </si>
  <si>
    <t>Dựng trụ BTLT 10,5m thủ công + cơ giới</t>
  </si>
  <si>
    <t>C12m</t>
  </si>
  <si>
    <t>Dựng trụ BTLT 12m thủ công + cơ giới</t>
  </si>
  <si>
    <t>C14m</t>
  </si>
  <si>
    <t>05.5224</t>
  </si>
  <si>
    <t>Dựng trụ BTLT 14m thủ công + cơ giới</t>
  </si>
  <si>
    <t>C20m</t>
  </si>
  <si>
    <t>05.5227</t>
  </si>
  <si>
    <t>Dựng trụ BTLT 20m thủ công + cơ giới</t>
  </si>
  <si>
    <t>C12m-TBA</t>
  </si>
  <si>
    <t>04.9203</t>
  </si>
  <si>
    <t>Dựng trụ BTLT 12m trong TBA bằng thủ công + cơ giới</t>
  </si>
  <si>
    <t>C10m-TBA</t>
  </si>
  <si>
    <t>Dựng trụ BTLT 10,5m trong TBA bằng thủ công + cơ giới</t>
  </si>
  <si>
    <t>LXIT</t>
  </si>
  <si>
    <t>05.6401</t>
  </si>
  <si>
    <t>Lắp xà đỡ ≤ 25kg</t>
  </si>
  <si>
    <t>LXITL</t>
  </si>
  <si>
    <t>05.6102</t>
  </si>
  <si>
    <t>Lắp xà đỡ ≤ 50kg</t>
  </si>
  <si>
    <t>LXINN</t>
  </si>
  <si>
    <t>05.6201</t>
  </si>
  <si>
    <t>Lắp xà néo ≤ 25kg</t>
  </si>
  <si>
    <t>LXIN</t>
  </si>
  <si>
    <t>05.6202</t>
  </si>
  <si>
    <t>Lắp xà néo ≤ 50kg</t>
  </si>
  <si>
    <t>LXINL</t>
  </si>
  <si>
    <t>05.6203</t>
  </si>
  <si>
    <t>Lắp xà néo ≤ 100kg</t>
  </si>
  <si>
    <t>LXID</t>
  </si>
  <si>
    <t>05.6301</t>
  </si>
  <si>
    <t>Lắp xà trụ ghép ≤ 140kg</t>
  </si>
  <si>
    <t>LXIDL</t>
  </si>
  <si>
    <t>05.6302</t>
  </si>
  <si>
    <t>Lắp xà trụ ghép ≤ 230kg</t>
  </si>
  <si>
    <t>LXHN1</t>
  </si>
  <si>
    <t>05.6044</t>
  </si>
  <si>
    <t>Lắp xà cột Pi loại ≤140kg/xà</t>
  </si>
  <si>
    <t>LXHN2</t>
  </si>
  <si>
    <t>05.6402</t>
  </si>
  <si>
    <t>Lắp xà cột Pi loại ≤ 230kg/xà</t>
  </si>
  <si>
    <t>LXHN3</t>
  </si>
  <si>
    <t>05.6403</t>
  </si>
  <si>
    <t>Lắp xà cột Pi loại ≤ 320kg/xà</t>
  </si>
  <si>
    <t>LDAUCAP70</t>
  </si>
  <si>
    <t>07.4312</t>
  </si>
  <si>
    <t>Lắp đầu cáp trung thế 3x50mm2, 70mm2</t>
  </si>
  <si>
    <t>LDAUCAP120</t>
  </si>
  <si>
    <t>07.4313</t>
  </si>
  <si>
    <t>Lắp đầu cáp trung thế 3x120mm2, 95mm2</t>
  </si>
  <si>
    <t>LDAUCAP185</t>
  </si>
  <si>
    <t>07.4314</t>
  </si>
  <si>
    <t>Lắp đầu cáp trung thế 3x150mm2, 185mm2</t>
  </si>
  <si>
    <t>LDAUCAP70HT</t>
  </si>
  <si>
    <t>07.4102</t>
  </si>
  <si>
    <t>Lắp đầu cáp hạ thế 3x50mm2, 70mm2</t>
  </si>
  <si>
    <t>LDAUCAP120HT</t>
  </si>
  <si>
    <t>07.4103</t>
  </si>
  <si>
    <t>Lắp đầu cáp hạ thế 3x120mm2, 95mm2</t>
  </si>
  <si>
    <t>LDAUCAP185HT</t>
  </si>
  <si>
    <t>07.4104</t>
  </si>
  <si>
    <t>Lắp đầu cáp hạ thế 3x150mm2, 185mm2</t>
  </si>
  <si>
    <t>XLCD</t>
  </si>
  <si>
    <t>LBAKE</t>
  </si>
  <si>
    <t>Lắp tấm bakelit</t>
  </si>
  <si>
    <t>LCHI</t>
  </si>
  <si>
    <t>Lắp cầu chì 5A</t>
  </si>
  <si>
    <t>LCSD</t>
  </si>
  <si>
    <t>Lắp chân sứ đỉnh</t>
  </si>
  <si>
    <t>LCL</t>
  </si>
  <si>
    <t>05.6011</t>
  </si>
  <si>
    <t>Lắp bộ chống lệch</t>
  </si>
  <si>
    <t>LDN</t>
  </si>
  <si>
    <t>06.3241</t>
  </si>
  <si>
    <t>Lắp bộ dây néo</t>
  </si>
  <si>
    <t>NXOE</t>
  </si>
  <si>
    <t>Đặt neo xòe 8 hướng (dày 3,2mm)</t>
  </si>
  <si>
    <t>LDN0212</t>
  </si>
  <si>
    <t>Đặt đế néo BTCT 200x1200</t>
  </si>
  <si>
    <t>LDN0412</t>
  </si>
  <si>
    <t>Đặt đế néo BTCT 400x1200</t>
  </si>
  <si>
    <t>LDN0415</t>
  </si>
  <si>
    <t>Đặt đế néo BTCT 400x1500</t>
  </si>
  <si>
    <t>LDN0615</t>
  </si>
  <si>
    <t>Đặt đế néo BTCT 600x1500</t>
  </si>
  <si>
    <t>LDN4</t>
  </si>
  <si>
    <t>Đặt đế néo BTCT 500x1200</t>
  </si>
  <si>
    <t>LDN6</t>
  </si>
  <si>
    <t>Đặt đế néo BTCT 500x1500</t>
  </si>
  <si>
    <t>DBT10046</t>
  </si>
  <si>
    <t>04.3112</t>
  </si>
  <si>
    <t>Đổ bê tông mác M100 đá 4x6</t>
  </si>
  <si>
    <t>DBT15012</t>
  </si>
  <si>
    <t>04.1203b</t>
  </si>
  <si>
    <t>Đổ bê tông mác M150 đá 1x2</t>
  </si>
  <si>
    <t>DBT20012</t>
  </si>
  <si>
    <t>04.1203c</t>
  </si>
  <si>
    <t>Đổ bê tông móng trụ &lt;=250cm-M200 đá 1x2</t>
  </si>
  <si>
    <t>LCT10</t>
  </si>
  <si>
    <t>04.5101</t>
  </si>
  <si>
    <t>Gia công và lắp dựng cốt thép D&lt;=10</t>
  </si>
  <si>
    <t>LCT18</t>
  </si>
  <si>
    <t>04.1102</t>
  </si>
  <si>
    <t>Gia công và lắp dựng cốt thép D&lt;=18</t>
  </si>
  <si>
    <t>LCT&gt;18</t>
  </si>
  <si>
    <t>04.1103</t>
  </si>
  <si>
    <t>Gia công và lắp dựng cốt thép D&gt;18</t>
  </si>
  <si>
    <t>LDVANK</t>
  </si>
  <si>
    <t>04.2001</t>
  </si>
  <si>
    <t>Gia công và lắp dựng ván khuôn</t>
  </si>
  <si>
    <t>KDA35</t>
  </si>
  <si>
    <t>06.6123</t>
  </si>
  <si>
    <t>Kéo dây nhôm cỡ dây 35mm2</t>
  </si>
  <si>
    <t>km</t>
  </si>
  <si>
    <t>KDA50</t>
  </si>
  <si>
    <t>06.6124</t>
  </si>
  <si>
    <t>Kéo dây nhôm cỡ dây 50mm2</t>
  </si>
  <si>
    <t>KDA70</t>
  </si>
  <si>
    <t>06.6125</t>
  </si>
  <si>
    <t>Kéo dây nhôm cỡ dây 70mm2</t>
  </si>
  <si>
    <t>KDA95</t>
  </si>
  <si>
    <t>06.6126</t>
  </si>
  <si>
    <t>Kéo dây nhôm cỡ dây 95mm2</t>
  </si>
  <si>
    <t>KDA35B</t>
  </si>
  <si>
    <t>06.6103</t>
  </si>
  <si>
    <t>Kéo dây nhôm bọc 35mm2</t>
  </si>
  <si>
    <t>KDA50B</t>
  </si>
  <si>
    <t>Kéo dây nhôm bọc 50mm2</t>
  </si>
  <si>
    <t>KDA70B</t>
  </si>
  <si>
    <t>06.6105</t>
  </si>
  <si>
    <t>Kéo dây nhôm bọc 70mm2</t>
  </si>
  <si>
    <t>KDA95B</t>
  </si>
  <si>
    <t>06.6106</t>
  </si>
  <si>
    <t>Kéo dây nhôm bọc 95mm2</t>
  </si>
  <si>
    <t>KDA120B</t>
  </si>
  <si>
    <t>06.6107</t>
  </si>
  <si>
    <t>Kéo dây nhôm bọc 120mm2</t>
  </si>
  <si>
    <t>KDA150B</t>
  </si>
  <si>
    <t>06.6108</t>
  </si>
  <si>
    <t>Kéo dây nhôm bọc 150mm2</t>
  </si>
  <si>
    <t>KDA185B</t>
  </si>
  <si>
    <t>06.6109</t>
  </si>
  <si>
    <t>Kéo dây nhôm bọc 185mm2</t>
  </si>
  <si>
    <t>KDA240B</t>
  </si>
  <si>
    <t>06.6110</t>
  </si>
  <si>
    <t>Kéo dây nhôm bọc 240mm2</t>
  </si>
  <si>
    <t>KDAABC150</t>
  </si>
  <si>
    <t>06.7007</t>
  </si>
  <si>
    <t>Kéo dây ABC 4x150mm2</t>
  </si>
  <si>
    <t>KDAABC120</t>
  </si>
  <si>
    <t>Kéo dây ABC 4x120mm2</t>
  </si>
  <si>
    <t>KDAABC95</t>
  </si>
  <si>
    <t>06.7006</t>
  </si>
  <si>
    <t>Kéo dây ABC 3x95mm2</t>
  </si>
  <si>
    <t>KDAABC70</t>
  </si>
  <si>
    <t>06.6505</t>
  </si>
  <si>
    <t>Kéo dây ABC 4x70mm2</t>
  </si>
  <si>
    <t>KDAABC50</t>
  </si>
  <si>
    <t>06.6504</t>
  </si>
  <si>
    <t>Kéo dây ABC 4x50mm2</t>
  </si>
  <si>
    <t>KDAC35</t>
  </si>
  <si>
    <t>Kéo dây nhôm lõi thép cỡ dây 35mm2</t>
  </si>
  <si>
    <t>KDAC50</t>
  </si>
  <si>
    <t>06.6114</t>
  </si>
  <si>
    <t>Kéo dây nhôm lõi thép cỡ dây 50mm2</t>
  </si>
  <si>
    <t>KDAC70</t>
  </si>
  <si>
    <t>Kéo dây nhôm lõi thép cỡ dây 70mm2</t>
  </si>
  <si>
    <t>KDAC95</t>
  </si>
  <si>
    <t>Kéo dây nhôm lõi thép cỡ dây 95mm2</t>
  </si>
  <si>
    <t>KDAC120</t>
  </si>
  <si>
    <t>Kéo dây nhôm lõi thép cỡ dây 120mm2</t>
  </si>
  <si>
    <t>KDAC150</t>
  </si>
  <si>
    <t>Kéo dây nhôm lõi thép cỡ dây 150mm2</t>
  </si>
  <si>
    <t>KDACXV50</t>
  </si>
  <si>
    <t>Kéo dây nhôm bọc cỡ dây 50mm2</t>
  </si>
  <si>
    <t>KDACXV150</t>
  </si>
  <si>
    <t>Kéo dây nhôm lõi thép bọc XLPE cỡ dây 150mm2</t>
  </si>
  <si>
    <t>KDAC185</t>
  </si>
  <si>
    <t>Kéo dây nhôm lõi thép cỡ dây 185mm2</t>
  </si>
  <si>
    <t>KDAC240</t>
  </si>
  <si>
    <t>Kéo dây nhôm lõi thép cỡ dây 240mm2</t>
  </si>
  <si>
    <t>KDM22</t>
  </si>
  <si>
    <t>06.6142</t>
  </si>
  <si>
    <t>Kéo dây đồng trần 22mm2</t>
  </si>
  <si>
    <t>KDM25</t>
  </si>
  <si>
    <t>Kéo dây đồng trần 25mm2</t>
  </si>
  <si>
    <t>KDM35</t>
  </si>
  <si>
    <t>06.6143</t>
  </si>
  <si>
    <t>Kéo dây đồng trần 35mm2</t>
  </si>
  <si>
    <t>KDM48</t>
  </si>
  <si>
    <t>06.6144</t>
  </si>
  <si>
    <t>Kéo dây đồng trần 48mm2</t>
  </si>
  <si>
    <t>KDM50</t>
  </si>
  <si>
    <t>Kéo dây đồng trần 50mm2</t>
  </si>
  <si>
    <t>KDM70</t>
  </si>
  <si>
    <t>06.6145</t>
  </si>
  <si>
    <t>Kéo dây đồng trần 70mm2</t>
  </si>
  <si>
    <t>KDM95</t>
  </si>
  <si>
    <t>06.6146</t>
  </si>
  <si>
    <t>Kéo dây đồng trần 95mm2</t>
  </si>
  <si>
    <t>KDM25B</t>
  </si>
  <si>
    <t>Kéo dây đồng bọc 25mm2</t>
  </si>
  <si>
    <t>KDM50B</t>
  </si>
  <si>
    <t>Kéo dây đồng bọc 50mm3</t>
  </si>
  <si>
    <t>KDM95B</t>
  </si>
  <si>
    <t>Kéo dây đồng bọc 95mm2</t>
  </si>
  <si>
    <t>KDQG1</t>
  </si>
  <si>
    <t>06.5071</t>
  </si>
  <si>
    <t>Kéo dây qua vị trí bẻ góc dây &lt;=50mm2</t>
  </si>
  <si>
    <t>vị trí</t>
  </si>
  <si>
    <t>KDQG2</t>
  </si>
  <si>
    <t>06.5072</t>
  </si>
  <si>
    <t xml:space="preserve">Kéo dây qua vị trí bẻ góc dây </t>
  </si>
  <si>
    <t>KDQS</t>
  </si>
  <si>
    <t>06.5082</t>
  </si>
  <si>
    <t>Kéo dây qua sông ( S&lt;=300)</t>
  </si>
  <si>
    <t>KDQMR</t>
  </si>
  <si>
    <t>Kéo dây qua mương rạch</t>
  </si>
  <si>
    <t>KDQD</t>
  </si>
  <si>
    <t>06.5051</t>
  </si>
  <si>
    <t>Kéo dây vượt đường ( dây &lt;=50mm2)</t>
  </si>
  <si>
    <t>KDQD1</t>
  </si>
  <si>
    <t>06.5052</t>
  </si>
  <si>
    <t>Kéo dây vượt đường (dây &lt;=95mm2)</t>
  </si>
  <si>
    <t>LSTK100</t>
  </si>
  <si>
    <t>Lắp ống sắt bảo vệ cáp d&lt;100mm</t>
  </si>
  <si>
    <t>LSTK70</t>
  </si>
  <si>
    <t>07.2203</t>
  </si>
  <si>
    <t>Lắp ống sắt bảo vệ cáp d&lt;70mm</t>
  </si>
  <si>
    <t>LSTK50</t>
  </si>
  <si>
    <t>07.2202</t>
  </si>
  <si>
    <t>Lắp ống sắt bảo vệ cáp d&lt;50mm</t>
  </si>
  <si>
    <t>LSTK120d</t>
  </si>
  <si>
    <t>07.2301</t>
  </si>
  <si>
    <t>Lắp ống sắt bảo vệ cáp qua đường d&lt;120mm</t>
  </si>
  <si>
    <t>LSTK220d</t>
  </si>
  <si>
    <t>07.2302</t>
  </si>
  <si>
    <t>Lắp ống sắt bảo vệ cáp qua đường d&lt;220mm</t>
  </si>
  <si>
    <t>LPVC42CL</t>
  </si>
  <si>
    <t>07,2403</t>
  </si>
  <si>
    <t>Lắp ống nhựa PVC D42</t>
  </si>
  <si>
    <t>LPVC60CL</t>
  </si>
  <si>
    <t>07,2404</t>
  </si>
  <si>
    <t>Lắp ống nhựa PVC D60</t>
  </si>
  <si>
    <t>LPVC90CL</t>
  </si>
  <si>
    <t>07.2415</t>
  </si>
  <si>
    <t>Lắp ống nhựa PVC D90</t>
  </si>
  <si>
    <t>LPVC114CL</t>
  </si>
  <si>
    <t>07,2407</t>
  </si>
  <si>
    <t>Lắp ống nhựa PVC D114</t>
  </si>
  <si>
    <t>LPVC140CL</t>
  </si>
  <si>
    <t>Lắp ống nhựa PVC D140</t>
  </si>
  <si>
    <t>LPVC</t>
  </si>
  <si>
    <t>04.8103</t>
  </si>
  <si>
    <t xml:space="preserve">Lắp ống PVC </t>
  </si>
  <si>
    <t>KCN1kg</t>
  </si>
  <si>
    <t>07.3401</t>
  </si>
  <si>
    <t>Lắp cáp trong ống bảo vệ loại &lt;=1kg</t>
  </si>
  <si>
    <t>KCN2kg</t>
  </si>
  <si>
    <t>07.3402</t>
  </si>
  <si>
    <t>Lắp cáp trong ống bảo vệ loại &lt;=2kg</t>
  </si>
  <si>
    <t>KCN3kg</t>
  </si>
  <si>
    <t>07.3403</t>
  </si>
  <si>
    <t>Lắp cáp trong ống bảo vệ loại &lt;=3kg</t>
  </si>
  <si>
    <t>KCN4kg</t>
  </si>
  <si>
    <t>07.3404</t>
  </si>
  <si>
    <t>Lắp cáp trong ống bảo vệ loại &lt;=4.5kg</t>
  </si>
  <si>
    <t>KCN6kg</t>
  </si>
  <si>
    <t>07.3405</t>
  </si>
  <si>
    <t>Lắp cáp trong ống bảo vệ loại &lt;=6kg</t>
  </si>
  <si>
    <t>KCN7kg</t>
  </si>
  <si>
    <t>07.3406</t>
  </si>
  <si>
    <t>Lắp cáp trong ống bảo vệ loại &lt;=7.5kg</t>
  </si>
  <si>
    <t>KCN9kg</t>
  </si>
  <si>
    <t>07.3407</t>
  </si>
  <si>
    <t>Lắp cáp trong ống bảo vệ loại &lt;=9kg</t>
  </si>
  <si>
    <t>KCN10kg</t>
  </si>
  <si>
    <t>07.3408</t>
  </si>
  <si>
    <t>Lắp cáp trong ống bảo vệ loại &lt;=10.5kg</t>
  </si>
  <si>
    <t>KCN12kg</t>
  </si>
  <si>
    <t>07.3409</t>
  </si>
  <si>
    <t>Lắp cáp trong ống bảo vệ loại &lt;=12kg</t>
  </si>
  <si>
    <t>KCNT1kg</t>
  </si>
  <si>
    <t>Lắp cáp trong ống bảo vệ trong TBA loại &lt;=1kg</t>
  </si>
  <si>
    <t>KCNT2kg</t>
  </si>
  <si>
    <t>03.1402</t>
  </si>
  <si>
    <t>Lắp cáp trong ống bảo vệ trong TBA loại &lt;=2kg</t>
  </si>
  <si>
    <t>KCNT3kg</t>
  </si>
  <si>
    <t>03.1403</t>
  </si>
  <si>
    <t>Lắp cáp trong ống bảo vệ trong TBA loại &lt;=3kg</t>
  </si>
  <si>
    <t>KCNT4kg</t>
  </si>
  <si>
    <t>03.1404</t>
  </si>
  <si>
    <t>Lắp cáp trong ống bảo vệ trong TBA loại &lt;=4.5kg</t>
  </si>
  <si>
    <t>KCNT6kg</t>
  </si>
  <si>
    <t>03.1405</t>
  </si>
  <si>
    <t>Lắp cáp trong ống bảo vệ trong TBA loại &lt;=6kg</t>
  </si>
  <si>
    <t>KCNT7kg</t>
  </si>
  <si>
    <t>03.1406</t>
  </si>
  <si>
    <t>Lắp cáp trong ống bảo vệ trong TBA loại &lt;=7.5kg</t>
  </si>
  <si>
    <t>KCNT9kg</t>
  </si>
  <si>
    <t>03.1407</t>
  </si>
  <si>
    <t>Lắp cáp trong ống bảo vệ trong TBA loại &lt;=9kg</t>
  </si>
  <si>
    <t>LSD</t>
  </si>
  <si>
    <t>06.1115</t>
  </si>
  <si>
    <t>Lắp sứ đứng 24KV</t>
  </si>
  <si>
    <t>LSD_T</t>
  </si>
  <si>
    <t>Tháo sứ đứng 24KV</t>
  </si>
  <si>
    <t>lsd35</t>
  </si>
  <si>
    <t>06.1116</t>
  </si>
  <si>
    <t>Lắp sứ đứng 35KV</t>
  </si>
  <si>
    <t>LCHSD</t>
  </si>
  <si>
    <t>06.1410</t>
  </si>
  <si>
    <t>Lắp chuỗi sứ đỡ 2 bát/chuỗi</t>
  </si>
  <si>
    <t>LCHSN</t>
  </si>
  <si>
    <t>06.1511</t>
  </si>
  <si>
    <t>Lắp chuỗi sứ néo 2 bát/chuỗi</t>
  </si>
  <si>
    <t>LCHSNply</t>
  </si>
  <si>
    <t>06.2201</t>
  </si>
  <si>
    <t>Lắp chuỗi sứ néo Polymer</t>
  </si>
  <si>
    <t>LCHSN3</t>
  </si>
  <si>
    <t>06.1521</t>
  </si>
  <si>
    <t>Lắp chuỗi sứ néo 3 bát/chuỗi</t>
  </si>
  <si>
    <t>LSOC</t>
  </si>
  <si>
    <t>06.1211</t>
  </si>
  <si>
    <t>Lắp rack sứ + sứ ống chỉ</t>
  </si>
  <si>
    <t>LR2</t>
  </si>
  <si>
    <t>06.1213</t>
  </si>
  <si>
    <t>Lắp rack 2 sứ + sứ ống chỉ</t>
  </si>
  <si>
    <t>LR3</t>
  </si>
  <si>
    <t>06.1214</t>
  </si>
  <si>
    <t>Lắp rack 3 sứ + sứ ống chỉ</t>
  </si>
  <si>
    <t>LR4</t>
  </si>
  <si>
    <t>06.1215</t>
  </si>
  <si>
    <t>Lắp rack 4 sứ + sứ ống chỉ</t>
  </si>
  <si>
    <t>LTRUHL-I</t>
  </si>
  <si>
    <t>HL16</t>
  </si>
  <si>
    <t xml:space="preserve">Dựng trụ đỡ đường dây 3 pha </t>
  </si>
  <si>
    <t>LSDHL-DX</t>
  </si>
  <si>
    <t>HL02</t>
  </si>
  <si>
    <t>Lắp sứ đứng đường dây 3 pha xà đối xứng</t>
  </si>
  <si>
    <t>LCHSNplyHL</t>
  </si>
  <si>
    <t>HL05</t>
  </si>
  <si>
    <t>Lắp chuỗi sứ néo Polymer đường dây 3 pha</t>
  </si>
  <si>
    <t>DN CL</t>
  </si>
  <si>
    <t>HL07</t>
  </si>
  <si>
    <t>Đấu cò lèo đường dây 3 pha</t>
  </si>
  <si>
    <t>cò</t>
  </si>
  <si>
    <t>LXHL</t>
  </si>
  <si>
    <t>HL13</t>
  </si>
  <si>
    <t>Lắp xà</t>
  </si>
  <si>
    <t>LSDHL-V</t>
  </si>
  <si>
    <t>HL03</t>
  </si>
  <si>
    <t>Lắp sứ đứng đường dây 3 pha xà vectical</t>
  </si>
  <si>
    <t>LFCOHL</t>
  </si>
  <si>
    <t>HL09</t>
  </si>
  <si>
    <t>Lắp FCO, LBFCO đường dây 3 pha</t>
  </si>
  <si>
    <t>LLAHL</t>
  </si>
  <si>
    <t>Lắp LA</t>
  </si>
  <si>
    <t>LBNH</t>
  </si>
  <si>
    <t>06.2070</t>
  </si>
  <si>
    <t>Sơn biển số- bảng nguy hiểm</t>
  </si>
  <si>
    <t>LcapdongTB95</t>
  </si>
  <si>
    <t>Lắp cáp đồng xuống thiết bị D ≤ 95mm2</t>
  </si>
  <si>
    <t>LcapdongTB150</t>
  </si>
  <si>
    <t>04.4202</t>
  </si>
  <si>
    <t>Lắp cáp đồng xuống thiết bị D ≤ 150mm2</t>
  </si>
  <si>
    <t>LcapdongTB240</t>
  </si>
  <si>
    <t>04.4203</t>
  </si>
  <si>
    <t>Lắp cáp đồng xuống thiết bị D &gt; 150mm2</t>
  </si>
  <si>
    <t>LFCO</t>
  </si>
  <si>
    <t>02.3505</t>
  </si>
  <si>
    <t>Lắp FCO 24KV</t>
  </si>
  <si>
    <t>LLBFCO</t>
  </si>
  <si>
    <t>Lắp LBFCO 24KV</t>
  </si>
  <si>
    <t>LGFCO</t>
  </si>
  <si>
    <t>Lắp giá đỡ FCO</t>
  </si>
  <si>
    <t>PT</t>
  </si>
  <si>
    <t>01.1112</t>
  </si>
  <si>
    <t>Phát tuyến</t>
  </si>
  <si>
    <t>PHABETONG</t>
  </si>
  <si>
    <t>07.1113</t>
  </si>
  <si>
    <t>Phá đường nhựa bằng thủ công</t>
  </si>
  <si>
    <t>Bảng kê đơn Giá trạm biến áp ( 66/1999/QĐ-BCN)</t>
  </si>
  <si>
    <t>TR15</t>
  </si>
  <si>
    <t>01.1161</t>
  </si>
  <si>
    <t>Máy biến áp 8,6(12,7)/0,22- 0,44kV  15kVA</t>
  </si>
  <si>
    <t>máy</t>
  </si>
  <si>
    <t>TR25</t>
  </si>
  <si>
    <t>Máy biến áp 8,6(12,7)/0,22- 0,44kV  25kVA</t>
  </si>
  <si>
    <t>TR37</t>
  </si>
  <si>
    <t>01.1162</t>
  </si>
  <si>
    <t>Máy biến áp 8,6(12,7)/0,22-0,44kV- 37,5kVA</t>
  </si>
  <si>
    <t>TR50</t>
  </si>
  <si>
    <t>Máy biến áp 8,6(12,7)/0,22-0,44kV- 50kVA</t>
  </si>
  <si>
    <t>TR75</t>
  </si>
  <si>
    <t>01.1163</t>
  </si>
  <si>
    <t>Máy biến áp 8,6(12,7)/0,22-0,44kV- 75kVA</t>
  </si>
  <si>
    <t>T100</t>
  </si>
  <si>
    <t>01.1164</t>
  </si>
  <si>
    <t>Máy biến áp 8,6(12,7)/0,22-0,44kV- 100kVA</t>
  </si>
  <si>
    <t>TR151</t>
  </si>
  <si>
    <t>Máy biến áp 12,7/0,22-0,44kV  15kVA</t>
  </si>
  <si>
    <t>TR251</t>
  </si>
  <si>
    <t>Máy biến áp 12,7/0,22-0,44kV  25kVA</t>
  </si>
  <si>
    <t>TR371</t>
  </si>
  <si>
    <t>01.1412</t>
  </si>
  <si>
    <t>Máy biến áp 12,7/0,22-0,44kV  37,5kVA</t>
  </si>
  <si>
    <t>TR501</t>
  </si>
  <si>
    <t>Máy biến áp 12,7/0,22-0,44kV  50kVA</t>
  </si>
  <si>
    <t>TR751</t>
  </si>
  <si>
    <t>Máy biến áp 12,7/0,23-0,46kV  75kVA</t>
  </si>
  <si>
    <t>T1001</t>
  </si>
  <si>
    <t>Máy biến áp 12,7/0,22-0,44kV  100kVA</t>
  </si>
  <si>
    <t>TR100</t>
  </si>
  <si>
    <t>01.1153</t>
  </si>
  <si>
    <t>Máy biến áp 15(22)/0,4kV- 100kVA</t>
  </si>
  <si>
    <t>TR160</t>
  </si>
  <si>
    <t>01.1154</t>
  </si>
  <si>
    <t>Máy biến áp 15(22)/0,4kV- 160kVA</t>
  </si>
  <si>
    <t>TR180</t>
  </si>
  <si>
    <t>Máy biến áp 15(22)/0,4kV- 180kVA</t>
  </si>
  <si>
    <t>TR250</t>
  </si>
  <si>
    <t>01.1155</t>
  </si>
  <si>
    <t>Máy biến áp 15(22)/0,4kV- 250kVA</t>
  </si>
  <si>
    <t>TR320</t>
  </si>
  <si>
    <t>Máy biến áp 15(22)/0,4kV- 320kVA</t>
  </si>
  <si>
    <t>TR400</t>
  </si>
  <si>
    <t>Máy biến áp 15(22)/0,4kV- 400kVA</t>
  </si>
  <si>
    <t>TR560</t>
  </si>
  <si>
    <t>01.1156</t>
  </si>
  <si>
    <t>Máy biến áp 15(22)/0,4kV- 560kVA</t>
  </si>
  <si>
    <t>TR630</t>
  </si>
  <si>
    <t>Máy biến áp 15(22)/0,4kV- 630kVA</t>
  </si>
  <si>
    <t>TR750</t>
  </si>
  <si>
    <t>01.1157</t>
  </si>
  <si>
    <t>Máy biến áp 15(22)/0,4kV- 750kVA</t>
  </si>
  <si>
    <t>TR1000</t>
  </si>
  <si>
    <t>Máy biến áp 15(22)/0,4kV- 1000kVA</t>
  </si>
  <si>
    <t>TR1250</t>
  </si>
  <si>
    <t>Máy biến áp 15(22)/0,4kV- 1250kVA</t>
  </si>
  <si>
    <t>TR1500</t>
  </si>
  <si>
    <t>Máy biến áp 15(22)/0,4kV- 1500kVA</t>
  </si>
  <si>
    <t>TR1600</t>
  </si>
  <si>
    <t>Máy biến áp 15(22)/0,4kV- 1600kVA</t>
  </si>
  <si>
    <t>TR2000</t>
  </si>
  <si>
    <t>Máy biến áp 15(22)/0,4kV- 2000kVA</t>
  </si>
  <si>
    <t>TR2500</t>
  </si>
  <si>
    <t>Máy biến áp 15(22)/0,4kV- 2500kVA</t>
  </si>
  <si>
    <t>TR3000</t>
  </si>
  <si>
    <t>Máy biến áp 15(22)/0,4kV- 3000kVA</t>
  </si>
  <si>
    <t>TR4000</t>
  </si>
  <si>
    <t>Máy biến áp 15(22)/0,4kV- 4000kVA</t>
  </si>
  <si>
    <t>TR1001</t>
  </si>
  <si>
    <t>01.1143</t>
  </si>
  <si>
    <t>Máy biến áp 22/0,4kV  100kVA</t>
  </si>
  <si>
    <t>TR1601</t>
  </si>
  <si>
    <t>01.1144</t>
  </si>
  <si>
    <t>Máy biến áp 22/0,4kV  160kVA</t>
  </si>
  <si>
    <t>TR1801</t>
  </si>
  <si>
    <t>Máy biến áp 22/0,4kV  180kVA</t>
  </si>
  <si>
    <t>TR2501</t>
  </si>
  <si>
    <t>01.1415</t>
  </si>
  <si>
    <t>Máy biến áp 22/0,4kV- 250kVA</t>
  </si>
  <si>
    <t>TR3201</t>
  </si>
  <si>
    <t>01.1145</t>
  </si>
  <si>
    <t>Máy biến áp 22/0,4kV- 320kVA</t>
  </si>
  <si>
    <t>TR4001</t>
  </si>
  <si>
    <t>01.1146</t>
  </si>
  <si>
    <t>Máy biến áp 22/0,4kV- 400kVA</t>
  </si>
  <si>
    <t>TR5601</t>
  </si>
  <si>
    <t>Máy biến áp 22/0,4kV- 560kVA</t>
  </si>
  <si>
    <t>TR6301</t>
  </si>
  <si>
    <t>Máy biến áp 22/0,4kV- 630kVA</t>
  </si>
  <si>
    <t>TR7501</t>
  </si>
  <si>
    <t>01.1147</t>
  </si>
  <si>
    <t>Máy biến áp 22/0,4kV- 750kVA</t>
  </si>
  <si>
    <t>TR10001</t>
  </si>
  <si>
    <t>Máy biến áp 22/0,4kV- 1000kVA</t>
  </si>
  <si>
    <t>TR12501</t>
  </si>
  <si>
    <t>Máy biến áp 22/0,4kV- 1250kVA</t>
  </si>
  <si>
    <t>TR15001</t>
  </si>
  <si>
    <t>Máy biến áp 22/0,4kV- 1500kVA</t>
  </si>
  <si>
    <t>TR16001</t>
  </si>
  <si>
    <t>Máy biến áp 22/0,4kV- 1600kVA</t>
  </si>
  <si>
    <t>TR20001</t>
  </si>
  <si>
    <t>Máy biến áp 22/0,4kV- 2000kVA</t>
  </si>
  <si>
    <t>TR25001</t>
  </si>
  <si>
    <t>Máy biến áp 22/0,4kV- 2500kVA</t>
  </si>
  <si>
    <t>TR30001</t>
  </si>
  <si>
    <t>Máy biến áp 22/0,4kV- 3000kVA</t>
  </si>
  <si>
    <t>TR40001</t>
  </si>
  <si>
    <t>Máy biến áp 22/0,4kV- 4000kVA</t>
  </si>
  <si>
    <t>FCO100-15</t>
  </si>
  <si>
    <t>02.3504</t>
  </si>
  <si>
    <t>FCO 24kV - 100A</t>
  </si>
  <si>
    <t>FCO200-15</t>
  </si>
  <si>
    <t xml:space="preserve">FCO 24KV - 200A </t>
  </si>
  <si>
    <t>FCO100-22</t>
  </si>
  <si>
    <t>02.3155</t>
  </si>
  <si>
    <t>FCO200-22</t>
  </si>
  <si>
    <t>lbfco100-15</t>
  </si>
  <si>
    <t>LBFCO-24KV-100A</t>
  </si>
  <si>
    <t>LBFCO200-15</t>
  </si>
  <si>
    <t>LBFCO-24KV-200A</t>
  </si>
  <si>
    <t>lbfco100-22</t>
  </si>
  <si>
    <t>LBFCO200-22</t>
  </si>
  <si>
    <t>DS1P</t>
  </si>
  <si>
    <t>02.3302</t>
  </si>
  <si>
    <t xml:space="preserve">DS 1P - 24KV - 600A </t>
  </si>
  <si>
    <t>DS3P</t>
  </si>
  <si>
    <t xml:space="preserve">DS 3P - 24KV - 630A </t>
  </si>
  <si>
    <t>DS1PDD</t>
  </si>
  <si>
    <t>02.3109</t>
  </si>
  <si>
    <t>DS3PDD</t>
  </si>
  <si>
    <t>02.3207</t>
  </si>
  <si>
    <t>LBS 16</t>
  </si>
  <si>
    <t>02.2124</t>
  </si>
  <si>
    <t>LBS SF6 3pha 24kV 630A - 16kA</t>
  </si>
  <si>
    <t>LBS treo</t>
  </si>
  <si>
    <t>LBS SF6 3pha 24kV 630A 12kA + bộ truyền động</t>
  </si>
  <si>
    <t>REC</t>
  </si>
  <si>
    <t>02.2113</t>
  </si>
  <si>
    <t>Recloser 24kV 630A</t>
  </si>
  <si>
    <t>Recloser</t>
  </si>
  <si>
    <t>Recloser 24kV 630-800A</t>
  </si>
  <si>
    <t>LTD</t>
  </si>
  <si>
    <t>02.3104</t>
  </si>
  <si>
    <t>LTD 1P 24KV - 800A</t>
  </si>
  <si>
    <t>LTD6</t>
  </si>
  <si>
    <t>LTD 1P 24KV - 600A</t>
  </si>
  <si>
    <t>LA12</t>
  </si>
  <si>
    <t>02.5114</t>
  </si>
  <si>
    <t>LA 12kV 10kA</t>
  </si>
  <si>
    <t>LA18</t>
  </si>
  <si>
    <t>LA 18kV 10kA</t>
  </si>
  <si>
    <t>TI10</t>
  </si>
  <si>
    <t>Biến dòng 24kV  10/5A</t>
  </si>
  <si>
    <t>TI15</t>
  </si>
  <si>
    <t>Biến dòng 24kV  15/5A</t>
  </si>
  <si>
    <t>TI20</t>
  </si>
  <si>
    <t>Biến dòng 24kV  20/5A</t>
  </si>
  <si>
    <t>TI25</t>
  </si>
  <si>
    <t>Biến dòng 24kV  25/5A</t>
  </si>
  <si>
    <t>TI30</t>
  </si>
  <si>
    <t>Biến dòng 24kV  30/5A</t>
  </si>
  <si>
    <t>TI40</t>
  </si>
  <si>
    <t>Biến dòng 24kV  40/5A</t>
  </si>
  <si>
    <t>TI50</t>
  </si>
  <si>
    <t>Biến dòng 24kV  50/5A</t>
  </si>
  <si>
    <t>TI60</t>
  </si>
  <si>
    <t>Biến dòng 24kV  60/5A</t>
  </si>
  <si>
    <t>TI75</t>
  </si>
  <si>
    <t>Biến dòng 24kV  75/5A</t>
  </si>
  <si>
    <t>TI100</t>
  </si>
  <si>
    <t>Biến dòng 24kV  100/5A</t>
  </si>
  <si>
    <t>TI150</t>
  </si>
  <si>
    <t>Biến dòng 24kV  150/5A</t>
  </si>
  <si>
    <t>TI755</t>
  </si>
  <si>
    <t xml:space="preserve">Biến dòng 600V - 75/5A </t>
  </si>
  <si>
    <t>TI1005</t>
  </si>
  <si>
    <t>Biến dòng 600V - 100/5A</t>
  </si>
  <si>
    <t>TI1255</t>
  </si>
  <si>
    <t xml:space="preserve">Biến dòng 600V - 125/5A </t>
  </si>
  <si>
    <t>TI1505</t>
  </si>
  <si>
    <t xml:space="preserve">Biến dòng 600V - 150/5A </t>
  </si>
  <si>
    <t>TI200</t>
  </si>
  <si>
    <t xml:space="preserve">Biến dòng 600V - 200/5A </t>
  </si>
  <si>
    <t>TI250</t>
  </si>
  <si>
    <t>Biến dòng 600V - 250/5A</t>
  </si>
  <si>
    <t>TI300</t>
  </si>
  <si>
    <t xml:space="preserve">Biến dòng 600V - 300/5A </t>
  </si>
  <si>
    <t>TI400</t>
  </si>
  <si>
    <t>Biến dòng 600V - 400/5A</t>
  </si>
  <si>
    <t>TI500</t>
  </si>
  <si>
    <t>Biến dòng 600V - 500/5A</t>
  </si>
  <si>
    <t>TI600</t>
  </si>
  <si>
    <t>Biến dòng 600V - 600/5A</t>
  </si>
  <si>
    <t>TI800</t>
  </si>
  <si>
    <t>Biến dòng 600V - 800/5A</t>
  </si>
  <si>
    <t>TU15</t>
  </si>
  <si>
    <t>Biến điện áp 8400/120(60)V</t>
  </si>
  <si>
    <t>TU22</t>
  </si>
  <si>
    <t>Biến điện áp 12000/120(60)V</t>
  </si>
  <si>
    <t>TIMER</t>
  </si>
  <si>
    <t>Relay Timer + cầu chì</t>
  </si>
  <si>
    <t>COTATOR</t>
  </si>
  <si>
    <t>Contactor 3P-50A</t>
  </si>
  <si>
    <t>CONTACTOR 100</t>
  </si>
  <si>
    <t>Contactor 3P-100A</t>
  </si>
  <si>
    <t>CONTACTOR 125</t>
  </si>
  <si>
    <t>Contactor 3P-125A</t>
  </si>
  <si>
    <t>TUBU1000</t>
  </si>
  <si>
    <t>02.8534</t>
  </si>
  <si>
    <t>Tủ tụ bù hạ thế 1000kVAr</t>
  </si>
  <si>
    <t>tủ</t>
  </si>
  <si>
    <t>TUBU750</t>
  </si>
  <si>
    <t>Tủ tụ bù hạ thế 750kVAr</t>
  </si>
  <si>
    <t>TUBU600</t>
  </si>
  <si>
    <t>Tủ tụ bù hạ thế 600kVAr</t>
  </si>
  <si>
    <t>TUBU400</t>
  </si>
  <si>
    <t>Tủ tụ bù hạ thế 400kVAr</t>
  </si>
  <si>
    <t>TUBU380</t>
  </si>
  <si>
    <t>Tủ tụ bù hạ thế 380kVAr</t>
  </si>
  <si>
    <t>TUBU300</t>
  </si>
  <si>
    <t>Tủ tụ bù hạ thế 300kVAr</t>
  </si>
  <si>
    <t>TUBU250</t>
  </si>
  <si>
    <t>Tủ tụ bù hạ thế 250kVAr</t>
  </si>
  <si>
    <t>TUBU220</t>
  </si>
  <si>
    <t>Tủ tụ bù hạ thế 220kVAr</t>
  </si>
  <si>
    <t>TUBU160</t>
  </si>
  <si>
    <t>Tủ tụ bù hạ thế 160kVAr</t>
  </si>
  <si>
    <t>TUBU135</t>
  </si>
  <si>
    <t>Tủ tụ bù hạ thế 135kVAr</t>
  </si>
  <si>
    <t>TUBU130</t>
  </si>
  <si>
    <t>Tủ tụ bù hạ thế 130kVAr</t>
  </si>
  <si>
    <t>TUBU100</t>
  </si>
  <si>
    <t>02.8504a</t>
  </si>
  <si>
    <t>Tủ tụ bù hạ thế 100kVAr</t>
  </si>
  <si>
    <t>TUBU80</t>
  </si>
  <si>
    <t>Tủ tụ bù hạ thế 80kVAr</t>
  </si>
  <si>
    <t>TUBU60</t>
  </si>
  <si>
    <t>Tủ tụ bù hạ thế 60kVAr</t>
  </si>
  <si>
    <t>TUBU40</t>
  </si>
  <si>
    <t>Tủ tụ bù hạ thế 40kVAr</t>
  </si>
  <si>
    <t>TULBS</t>
  </si>
  <si>
    <t>05.2102</t>
  </si>
  <si>
    <t>Tủ LBS 3 pha 630-800A</t>
  </si>
  <si>
    <t>TU LBS</t>
  </si>
  <si>
    <t>Tủ + LBS 24kV 3 pha 630A -16kA + Fuse 80A</t>
  </si>
  <si>
    <t>TUTC LBS</t>
  </si>
  <si>
    <t>Tủ đấu nối thanh cái LBS (GAM2)</t>
  </si>
  <si>
    <t>TUDS</t>
  </si>
  <si>
    <t>Tủ DS 3 pha 630-800A</t>
  </si>
  <si>
    <t>TUACB</t>
  </si>
  <si>
    <t>05.1102</t>
  </si>
  <si>
    <t>Tủ ACB trạm 3 pha + khoá</t>
  </si>
  <si>
    <t>TUACB3200</t>
  </si>
  <si>
    <t>Tủ ACB 3200 + giá nới + khoá</t>
  </si>
  <si>
    <t>TUACB4000</t>
  </si>
  <si>
    <t>Tủ ACB 4000 + giá nới + khoá</t>
  </si>
  <si>
    <t>TUAP3-N</t>
  </si>
  <si>
    <t>05.1002</t>
  </si>
  <si>
    <t>Tủ CB trạm 3 pha + khoá + bulon</t>
  </si>
  <si>
    <t>TUAP1</t>
  </si>
  <si>
    <t>05.1001</t>
  </si>
  <si>
    <t>Tủ CB trạm 1 pha + khóa + boulon</t>
  </si>
  <si>
    <t>TUN</t>
  </si>
  <si>
    <t>05.1101</t>
  </si>
  <si>
    <t>Tủ điện kế 1 pha</t>
  </si>
  <si>
    <t>TUDKDT</t>
  </si>
  <si>
    <t>Thùng điện kế 450x300x200mm đo đếm trung thế</t>
  </si>
  <si>
    <t>TUAP3</t>
  </si>
  <si>
    <t>Vỏ tủ + khóa tủ</t>
  </si>
  <si>
    <t>TUAP3L</t>
  </si>
  <si>
    <t>Vỏ tủ trạm giàn 2 ngăn + khóa tủ</t>
  </si>
  <si>
    <t>KHUNG TU</t>
  </si>
  <si>
    <t>Khung đỡ tủ MCCB và tủ bù</t>
  </si>
  <si>
    <t>TUPP</t>
  </si>
  <si>
    <t>Tủ phân phối hạ thế</t>
  </si>
  <si>
    <t>ATM30A</t>
  </si>
  <si>
    <t>Aptomat 2 cực 220V - 30A - 2,5kA</t>
  </si>
  <si>
    <t>ATM40A</t>
  </si>
  <si>
    <t>Aptomat 2 cực 220V - 40A - 7,5kA</t>
  </si>
  <si>
    <t>ATM100A</t>
  </si>
  <si>
    <t>Aptomat 2 cực 220V -100A</t>
  </si>
  <si>
    <t>ATM50</t>
  </si>
  <si>
    <t>02.8401</t>
  </si>
  <si>
    <t>MCCB 3 cực 400V-50A - 25KA</t>
  </si>
  <si>
    <t>ATM80</t>
  </si>
  <si>
    <t>MCCB 3 cực 400V-80A - 10KA</t>
  </si>
  <si>
    <t>ATM75</t>
  </si>
  <si>
    <t>MCCB 3 cực 400V-75A - 10KA</t>
  </si>
  <si>
    <t>ATM100</t>
  </si>
  <si>
    <t>MCCB 3 cực 400V-100A - 30KA</t>
  </si>
  <si>
    <t>ATM125.</t>
  </si>
  <si>
    <t>MCCB 3 cực 125A</t>
  </si>
  <si>
    <t>ATM125</t>
  </si>
  <si>
    <t>MCCB 3 cực 400V -125A - 30KA</t>
  </si>
  <si>
    <t>ATM150</t>
  </si>
  <si>
    <t>MCCB 3 cực 400V -150A - 35KA</t>
  </si>
  <si>
    <t>ATM200</t>
  </si>
  <si>
    <t>MCCB 3 cực 400V -200A - 35KA</t>
  </si>
  <si>
    <t>ATM250</t>
  </si>
  <si>
    <t xml:space="preserve">MCCB 3 cực 600V -250A - 36KA </t>
  </si>
  <si>
    <t>ATM400</t>
  </si>
  <si>
    <t>02.8402</t>
  </si>
  <si>
    <t>MCCB 3 cực 690V - 400A - 50KA</t>
  </si>
  <si>
    <t>ATM500</t>
  </si>
  <si>
    <t>02.8403</t>
  </si>
  <si>
    <t>MCCB 3 cực 400V -500A - 35KA</t>
  </si>
  <si>
    <t>ATM600</t>
  </si>
  <si>
    <t>MCCB 3 cực 400V -600A - 35KA</t>
  </si>
  <si>
    <t>ATM630</t>
  </si>
  <si>
    <t>MCCB 3 cực 400V -630A - 35KA</t>
  </si>
  <si>
    <t>ATM800</t>
  </si>
  <si>
    <t>MCCB 3 cực 400V -800A - 50KA</t>
  </si>
  <si>
    <t>ATM1000</t>
  </si>
  <si>
    <t>02.8404</t>
  </si>
  <si>
    <t>MCCB 3 cực 400V -1000A - 50KA</t>
  </si>
  <si>
    <t>ATM1250</t>
  </si>
  <si>
    <t>MCCB 3 cực 400V -1250A - 85KA</t>
  </si>
  <si>
    <t>ATM1600</t>
  </si>
  <si>
    <t>MCCB 3 cực 400V -1600A - 85KA</t>
  </si>
  <si>
    <t>ACB1600</t>
  </si>
  <si>
    <t>ACB 3P - 1600A - 65KA (nạp lò xo bằng tay)</t>
  </si>
  <si>
    <t>ACB2000</t>
  </si>
  <si>
    <t>ACB 3P - 2000A - 85KA (nạp lò xo bằng tay)</t>
  </si>
  <si>
    <t>ACB2500</t>
  </si>
  <si>
    <t>ACB 3P - 2500A - 85KA (nạp lò xo bằng tay)</t>
  </si>
  <si>
    <t>ACB3200</t>
  </si>
  <si>
    <t>ACB 3P - 3200A - 85KA (nạp lò xo bằng tay)</t>
  </si>
  <si>
    <t>ACB4000</t>
  </si>
  <si>
    <t>ACB 3P - 4000A - 85KA (nạp lò xo bằng tay)</t>
  </si>
  <si>
    <t>ACB4000-130</t>
  </si>
  <si>
    <t>ACB 3P - 4000A - 130KA (nạp lò xo bằng tay)</t>
  </si>
  <si>
    <t>ACB6300</t>
  </si>
  <si>
    <t>ACB 3P - 6300A - 130KA (nạp lò xo bằng tay)</t>
  </si>
  <si>
    <t>AP250</t>
  </si>
  <si>
    <t>Áp tô mát CBXE 200NC -250A-600V (TERASAKY-Nhật)</t>
  </si>
  <si>
    <t>AP150</t>
  </si>
  <si>
    <t>Áp tô mát CBXE 200NC -150A-600V (TERASAKY-Nhật)</t>
  </si>
  <si>
    <t>CHI3K</t>
  </si>
  <si>
    <t>Dây chảy 3K</t>
  </si>
  <si>
    <t>Sợi</t>
  </si>
  <si>
    <t>CHI6K</t>
  </si>
  <si>
    <t>Dây chảy 6K</t>
  </si>
  <si>
    <t>CHI8K</t>
  </si>
  <si>
    <t>Dây chảy 8K</t>
  </si>
  <si>
    <t>CHI10K</t>
  </si>
  <si>
    <t>Dây chảy 10K</t>
  </si>
  <si>
    <t>CHI12K</t>
  </si>
  <si>
    <t>Dây chảy 12K</t>
  </si>
  <si>
    <t>CHI15K</t>
  </si>
  <si>
    <t>Dây chảy 15K</t>
  </si>
  <si>
    <t>CHI20K</t>
  </si>
  <si>
    <t>Dây chảy 20K</t>
  </si>
  <si>
    <t>CHI25K</t>
  </si>
  <si>
    <t>Dây chảy 25K</t>
  </si>
  <si>
    <t>CHI30K</t>
  </si>
  <si>
    <t>Dây chảy 30K</t>
  </si>
  <si>
    <t>CHI40K</t>
  </si>
  <si>
    <t>Dây chảy 40K</t>
  </si>
  <si>
    <t>CHI50K</t>
  </si>
  <si>
    <t>Dây chảy 50K</t>
  </si>
  <si>
    <t>CHI65K</t>
  </si>
  <si>
    <t>Dây chảy 65K</t>
  </si>
  <si>
    <t>CHI80K</t>
  </si>
  <si>
    <t>Dây chảy 80K</t>
  </si>
  <si>
    <t>CHI100K</t>
  </si>
  <si>
    <t>Dây chảy 100K</t>
  </si>
  <si>
    <t>CHI140K</t>
  </si>
  <si>
    <t>Dây chảy 140K</t>
  </si>
  <si>
    <t>DK1p100A</t>
  </si>
  <si>
    <t>Điện kế 1 pha 2 dây 220V-100A</t>
  </si>
  <si>
    <t>DK1p80A</t>
  </si>
  <si>
    <t>Điện kế 1 pha 2 dây 220V-80A</t>
  </si>
  <si>
    <t>DK1p5A</t>
  </si>
  <si>
    <t>Điện kế 1 pha 2 dây 220V-5A</t>
  </si>
  <si>
    <t>DK3p50(100)A</t>
  </si>
  <si>
    <t>Điện kế 3 pha 4 dây 220/380V-50(100)A</t>
  </si>
  <si>
    <t>DK3p5A</t>
  </si>
  <si>
    <t>05.5104</t>
  </si>
  <si>
    <t>Điện kế 3 pha 4 dây 220/380V-5A</t>
  </si>
  <si>
    <t>DK380-5A</t>
  </si>
  <si>
    <t>Điện kế 3 pha điện tử 220/380V-5A</t>
  </si>
  <si>
    <t>DK3DT</t>
  </si>
  <si>
    <t>Điện kế 3 pha điện tử 600V-5A</t>
  </si>
  <si>
    <t>DK3P</t>
  </si>
  <si>
    <t>Điện năng kế 3 pha 380V-5A</t>
  </si>
  <si>
    <t>BANG</t>
  </si>
  <si>
    <t>06.3191</t>
  </si>
  <si>
    <t>Bảng tên trạm, bảng báo nguy hiểm + đinh vít</t>
  </si>
  <si>
    <t>GTD</t>
  </si>
  <si>
    <t>Giếng tiếp địa khoan đất</t>
  </si>
  <si>
    <t>Cái</t>
  </si>
  <si>
    <t>GTDĐ</t>
  </si>
  <si>
    <t>Giếng tiếp địa khoan đá</t>
  </si>
  <si>
    <t>SXTg</t>
  </si>
  <si>
    <t>04.2301</t>
  </si>
  <si>
    <t>Sứ xuyên tường 24kV</t>
  </si>
  <si>
    <t>GSXTg</t>
  </si>
  <si>
    <t>Giá lắp sứ xuyên tường</t>
  </si>
  <si>
    <t>GCAP</t>
  </si>
  <si>
    <t>Giá đỡ cáp ngầm (V63x6)</t>
  </si>
  <si>
    <t>SDTC</t>
  </si>
  <si>
    <t>04.2201</t>
  </si>
  <si>
    <t>Sứ đỡ thanh cái 24kV</t>
  </si>
  <si>
    <t>TC450</t>
  </si>
  <si>
    <t>04.5102</t>
  </si>
  <si>
    <t>Thanh cái đồng 4x50</t>
  </si>
  <si>
    <t>TC430</t>
  </si>
  <si>
    <t>Thanh cái đồng 4x30</t>
  </si>
  <si>
    <t>TC420</t>
  </si>
  <si>
    <t>Thanh cái đồng 4x20</t>
  </si>
  <si>
    <t>GiacapTT-2m</t>
  </si>
  <si>
    <t>Giá đỡ cáp trung thế</t>
  </si>
  <si>
    <t>GiacapTT-6m</t>
  </si>
  <si>
    <t>GiacapTT-8m</t>
  </si>
  <si>
    <t>GiacapTT-15m</t>
  </si>
  <si>
    <t>GiacapTHT-10m</t>
  </si>
  <si>
    <t>Giá đỡ cáp trung hạ thế</t>
  </si>
  <si>
    <t>GiacapHT-1m</t>
  </si>
  <si>
    <t xml:space="preserve">Giá đỡ cáp hạ thế </t>
  </si>
  <si>
    <t>GiacapHT-2m</t>
  </si>
  <si>
    <t>GiacapHT-3m</t>
  </si>
  <si>
    <t>GiacapHT-4m</t>
  </si>
  <si>
    <t>GiacapHT</t>
  </si>
  <si>
    <t>GiacapHT-30m</t>
  </si>
  <si>
    <t>GTMBA15</t>
  </si>
  <si>
    <t>Giá chùm treo máy biến áp 3x15</t>
  </si>
  <si>
    <t>bô</t>
  </si>
  <si>
    <t>GTMBA25</t>
  </si>
  <si>
    <t>Giá chùm treo máy biến áp 3x25</t>
  </si>
  <si>
    <t>GTMBA37,5</t>
  </si>
  <si>
    <t>Giá chùm treo máy biến áp 3x37,5</t>
  </si>
  <si>
    <t>GTMBA</t>
  </si>
  <si>
    <t>Giá chùm treo máy biến áp 3x50</t>
  </si>
  <si>
    <t>COSe16</t>
  </si>
  <si>
    <t>03.4001</t>
  </si>
  <si>
    <t>Đầu cosse ép Cu-Al 16mm2</t>
  </si>
  <si>
    <t>COSe25</t>
  </si>
  <si>
    <t>Đầu cosse ép Cu-Al 25mm2</t>
  </si>
  <si>
    <t>COSe50</t>
  </si>
  <si>
    <t>03.4002</t>
  </si>
  <si>
    <t>Đầu cosse ép Cu-Al 50mm2</t>
  </si>
  <si>
    <t>COSe70</t>
  </si>
  <si>
    <t>03.4003</t>
  </si>
  <si>
    <t>Đầu cosse ép Cu-Al 70mm2</t>
  </si>
  <si>
    <t>COSe95</t>
  </si>
  <si>
    <t>03.4004</t>
  </si>
  <si>
    <t>Đầu cosse ép Cu-Al 95mm2</t>
  </si>
  <si>
    <t>COSe120</t>
  </si>
  <si>
    <t>03.4005</t>
  </si>
  <si>
    <t>Đầu cosse ép Cu-Al 120mm2</t>
  </si>
  <si>
    <t>COSe150</t>
  </si>
  <si>
    <t>03.4006</t>
  </si>
  <si>
    <t>Đầu cosse ép Cu-Al 150mm2</t>
  </si>
  <si>
    <t>COSe185</t>
  </si>
  <si>
    <t>03.4007</t>
  </si>
  <si>
    <t>Đầu cosse ép Cu-Al 185mm2</t>
  </si>
  <si>
    <t>COSe200</t>
  </si>
  <si>
    <t>03.4008</t>
  </si>
  <si>
    <t>Đầu cosse ép Cu-Al 200mm2</t>
  </si>
  <si>
    <t>COSe240</t>
  </si>
  <si>
    <t>Đầu cosse ép Cu-Al 240mm2</t>
  </si>
  <si>
    <t>COSe250</t>
  </si>
  <si>
    <t>Đầu cosse ép Cu-Al 250mm2</t>
  </si>
  <si>
    <t>COSe300</t>
  </si>
  <si>
    <t>Đầu cosse ép Cu-Al 300mm2</t>
  </si>
  <si>
    <t>COSe400</t>
  </si>
  <si>
    <t>Đầu cosse ép Cu-Al 400mm2</t>
  </si>
  <si>
    <t>COS2,5</t>
  </si>
  <si>
    <t xml:space="preserve">Đầu cosse ép Cu 2,5mm2 + bao PVC </t>
  </si>
  <si>
    <t>COS5</t>
  </si>
  <si>
    <t>Đầu cosse ép Cu 5mm2</t>
  </si>
  <si>
    <t>COS11</t>
  </si>
  <si>
    <t>Đầu cosse ép Cu 11mm2</t>
  </si>
  <si>
    <t>COS16</t>
  </si>
  <si>
    <t>Đầu cosse ép Cu 16mm2</t>
  </si>
  <si>
    <t>COS22</t>
  </si>
  <si>
    <t>Đầu cosse ép Cu 22mm2</t>
  </si>
  <si>
    <t>COS25</t>
  </si>
  <si>
    <t>Đầu cosse ép Cu 25mm2</t>
  </si>
  <si>
    <t>COS35</t>
  </si>
  <si>
    <t>Đầu cosse ép Cu 35mm2</t>
  </si>
  <si>
    <t>COS38</t>
  </si>
  <si>
    <t>Đầu cosse ép Cu 38mm2</t>
  </si>
  <si>
    <t>COS50</t>
  </si>
  <si>
    <t>Đầu cosse ép Cu 50mm2</t>
  </si>
  <si>
    <t>COS70</t>
  </si>
  <si>
    <t>Đầu cosse ép Cu 70mm2</t>
  </si>
  <si>
    <t>COS95</t>
  </si>
  <si>
    <t>Đầu cosse ép Cu 95mm2</t>
  </si>
  <si>
    <t>COS120</t>
  </si>
  <si>
    <t>Đầu cosse ép Cu 120mm2</t>
  </si>
  <si>
    <t>COS150</t>
  </si>
  <si>
    <t>Đầu cosse ép Cu 150mm2</t>
  </si>
  <si>
    <t>COS185</t>
  </si>
  <si>
    <t>Đầu cosse ép Cu 185mm2</t>
  </si>
  <si>
    <t>COS200</t>
  </si>
  <si>
    <t>Đầu cosse ép Cu 200mm2</t>
  </si>
  <si>
    <t>COS240</t>
  </si>
  <si>
    <t>Đầu cosse ép Cu 240mm2</t>
  </si>
  <si>
    <t>COS250</t>
  </si>
  <si>
    <t>03.4009</t>
  </si>
  <si>
    <t>Đầu cosse ép Cu 250mm2</t>
  </si>
  <si>
    <t>COS300</t>
  </si>
  <si>
    <t>Đầu cosse ép Cu 300mm2</t>
  </si>
  <si>
    <t>CHCOS11</t>
  </si>
  <si>
    <t>Chụp đầu cosse  11mm2</t>
  </si>
  <si>
    <t>CHCOS16</t>
  </si>
  <si>
    <t>Chụp đầu cosse  16mm2</t>
  </si>
  <si>
    <t>CHCOS25</t>
  </si>
  <si>
    <t>Chụp đầu cosse  25mm2</t>
  </si>
  <si>
    <t>CHCOS35</t>
  </si>
  <si>
    <t>Chụp đầu cosse  35mm2</t>
  </si>
  <si>
    <t>CHCOS50</t>
  </si>
  <si>
    <t>Chụp đầu cosse  50mm2</t>
  </si>
  <si>
    <t>CHCOS70</t>
  </si>
  <si>
    <t>Chụp đầu cosse  70mm2</t>
  </si>
  <si>
    <t>CHCOS95</t>
  </si>
  <si>
    <t>Chụp đầu cosse  95mm2</t>
  </si>
  <si>
    <t>CHCOS120</t>
  </si>
  <si>
    <t>Chụp đầu cosse  120mm2</t>
  </si>
  <si>
    <t>CHCOS150</t>
  </si>
  <si>
    <t>Chụp đầu cosse  150mm2</t>
  </si>
  <si>
    <t>CHCOS185</t>
  </si>
  <si>
    <t>Chụp đầu cosse  185mm2</t>
  </si>
  <si>
    <t>CHCOS200</t>
  </si>
  <si>
    <t>Chụp đầu cosse  200mm2</t>
  </si>
  <si>
    <t>CHCOS240</t>
  </si>
  <si>
    <t>Chụp đầu cosse  240mm2</t>
  </si>
  <si>
    <t>CHCOS250</t>
  </si>
  <si>
    <t>Chụp đầu cosse  250mm2</t>
  </si>
  <si>
    <t>CHCOS300</t>
  </si>
  <si>
    <t>Chụp đầu cosse  300mm2</t>
  </si>
  <si>
    <t>CHFCO</t>
  </si>
  <si>
    <t>Chụp đầu cực FCO (bộ 2 cái)</t>
  </si>
  <si>
    <t>CHLA</t>
  </si>
  <si>
    <t>Chụp đầu cực LA</t>
  </si>
  <si>
    <t>CHMBA</t>
  </si>
  <si>
    <t>Chụp đầu MBA</t>
  </si>
  <si>
    <t>CHQ-H</t>
  </si>
  <si>
    <t>Nắp chụp kẹp quai + hotline</t>
  </si>
  <si>
    <t>DK2x11</t>
  </si>
  <si>
    <t>Cáp điện kế DK - 2x11</t>
  </si>
  <si>
    <t>DVV7x1.5</t>
  </si>
  <si>
    <t>Cáp điều khiển 7x1,5</t>
  </si>
  <si>
    <t>Duplex 211</t>
  </si>
  <si>
    <t>Cáp Duplex 2x11</t>
  </si>
  <si>
    <t>Duplex 216</t>
  </si>
  <si>
    <t>Cáp Duplex 2x16</t>
  </si>
  <si>
    <t>Duplex 311</t>
  </si>
  <si>
    <t>Cáp Triplex 3x11</t>
  </si>
  <si>
    <t>Duplex 316</t>
  </si>
  <si>
    <t>Cáp Triplex 3x16</t>
  </si>
  <si>
    <t>Duplex 411</t>
  </si>
  <si>
    <t>Cáp Quadruplex 4x11</t>
  </si>
  <si>
    <t>Duplex 416</t>
  </si>
  <si>
    <t>Cáp Quadruplex 4x16</t>
  </si>
  <si>
    <t>DENHQ</t>
  </si>
  <si>
    <t>E2.003</t>
  </si>
  <si>
    <t>Bộ đèn huỳnh quang đơn 1,2m-40W</t>
  </si>
  <si>
    <t>D16/10</t>
  </si>
  <si>
    <t>Dây điện đôi 16/10</t>
  </si>
  <si>
    <t>D20/10</t>
  </si>
  <si>
    <t>Dây điện đôi 20/10</t>
  </si>
  <si>
    <t>D30/10</t>
  </si>
  <si>
    <t>Dây điện đôi 30/10</t>
  </si>
  <si>
    <t>DRC</t>
  </si>
  <si>
    <t>Dây rút cáp</t>
  </si>
  <si>
    <t>bọc</t>
  </si>
  <si>
    <t>CDAO15</t>
  </si>
  <si>
    <t>Cầu dao 15A - 600V</t>
  </si>
  <si>
    <t>CDAO30</t>
  </si>
  <si>
    <t>Cầu dao 30A - 600V</t>
  </si>
  <si>
    <t>CDAO60</t>
  </si>
  <si>
    <t>Cầu dao 60A - 600V</t>
  </si>
  <si>
    <t>CDAO100</t>
  </si>
  <si>
    <t>Cầu dao 100A - 600V</t>
  </si>
  <si>
    <t>CDAO150</t>
  </si>
  <si>
    <t>Cầu dao 150A - 600V</t>
  </si>
  <si>
    <t>CDAO200</t>
  </si>
  <si>
    <t>Cầu dao 200A - 600V</t>
  </si>
  <si>
    <t>CDAO250</t>
  </si>
  <si>
    <t>Cầu dao 250A - 600V</t>
  </si>
  <si>
    <t>CDAO300</t>
  </si>
  <si>
    <t>Cầu dao 300A - 600V</t>
  </si>
  <si>
    <t>PVC200</t>
  </si>
  <si>
    <t>Ống PVC D200 dày 9,6mm</t>
  </si>
  <si>
    <t>PVC168</t>
  </si>
  <si>
    <t>Ống PVC D168 dày 7,0mm</t>
  </si>
  <si>
    <t>PVC140</t>
  </si>
  <si>
    <t>Ống PVC D140x6,7mm</t>
  </si>
  <si>
    <t>PVC114</t>
  </si>
  <si>
    <t xml:space="preserve">Ống PVC D114x4,9mm </t>
  </si>
  <si>
    <t>PVC90</t>
  </si>
  <si>
    <t>04.8003</t>
  </si>
  <si>
    <t xml:space="preserve">Ống PVC D90x3,8mm </t>
  </si>
  <si>
    <t>PVC60</t>
  </si>
  <si>
    <t>07.2404</t>
  </si>
  <si>
    <t>Ống PVC D60x2,8mm</t>
  </si>
  <si>
    <t>PVC49</t>
  </si>
  <si>
    <t>07.2403</t>
  </si>
  <si>
    <t>Ống PVC D49x2,4mm</t>
  </si>
  <si>
    <t>PVC42</t>
  </si>
  <si>
    <t>Ống PVC D42x2,1mm</t>
  </si>
  <si>
    <t>PVC21</t>
  </si>
  <si>
    <t xml:space="preserve">Ống PVC D21x1,6mm </t>
  </si>
  <si>
    <t>ODH42</t>
  </si>
  <si>
    <t>Ống nhựa đàn hồi</t>
  </si>
  <si>
    <t>ONGDH168</t>
  </si>
  <si>
    <t>Ống đàn hồi 168</t>
  </si>
  <si>
    <t>ONGDH42</t>
  </si>
  <si>
    <t>Ống đàn hồi 42</t>
  </si>
  <si>
    <t>ONGDH114</t>
  </si>
  <si>
    <t>Ống đàn hồi 114</t>
  </si>
  <si>
    <t>CUT21</t>
  </si>
  <si>
    <t>Cut PVC 21</t>
  </si>
  <si>
    <t>CUT4245</t>
  </si>
  <si>
    <t>Co 45 độ PVC 42</t>
  </si>
  <si>
    <t>CUT42</t>
  </si>
  <si>
    <t>Co 90 độ PVC 42</t>
  </si>
  <si>
    <t>CUT42T</t>
  </si>
  <si>
    <t>Co chữ T ống PVC 42</t>
  </si>
  <si>
    <t>CUT60</t>
  </si>
  <si>
    <t>Co 90 độ PVC 60</t>
  </si>
  <si>
    <t>CUT60135</t>
  </si>
  <si>
    <t>Co 135 độ PVC 60</t>
  </si>
  <si>
    <t>CUT90</t>
  </si>
  <si>
    <t>Co sừng 90 độ PVC 90</t>
  </si>
  <si>
    <t>CUT90135</t>
  </si>
  <si>
    <t>Co 135 độ PVC 90</t>
  </si>
  <si>
    <t>CUT90T</t>
  </si>
  <si>
    <t>Co  90 độ PVC 90</t>
  </si>
  <si>
    <t>CUT114T</t>
  </si>
  <si>
    <t>Co  90 độ PVC 114</t>
  </si>
  <si>
    <t>CUT114</t>
  </si>
  <si>
    <t>Co sừng 90 độ PVC 114</t>
  </si>
  <si>
    <t>CUT140t</t>
  </si>
  <si>
    <t>Co 90 độ PVC 140</t>
  </si>
  <si>
    <t>CUT140</t>
  </si>
  <si>
    <t>Co sừng 90 độ PVC 140</t>
  </si>
  <si>
    <t>CUT168</t>
  </si>
  <si>
    <t>Co sừng 90 độ PVC 168</t>
  </si>
  <si>
    <t>NPVC114</t>
  </si>
  <si>
    <t>Nối ống PVC 114</t>
  </si>
  <si>
    <t>NPVC140</t>
  </si>
  <si>
    <t>Nối ống PVC 140</t>
  </si>
  <si>
    <t>NPVC114-90</t>
  </si>
  <si>
    <t>Nối ống PVC 114 - 90</t>
  </si>
  <si>
    <t>NPVC90</t>
  </si>
  <si>
    <t xml:space="preserve">Nối thẳng ống PVC 90 </t>
  </si>
  <si>
    <t>NPVC42</t>
  </si>
  <si>
    <t>Nối thẳng ống PVC 42</t>
  </si>
  <si>
    <t>NPVC21</t>
  </si>
  <si>
    <t>Nối thẳng ống PVC 21</t>
  </si>
  <si>
    <t>NT42</t>
  </si>
  <si>
    <t>Nối ống PVC 42 chữ T</t>
  </si>
  <si>
    <t>BAKE6200</t>
  </si>
  <si>
    <t>Tấm bakelit hay nhựa cách điện 600V (200x60x6)</t>
  </si>
  <si>
    <t>BAKE</t>
  </si>
  <si>
    <t xml:space="preserve">Bakelit 550x450 dầy 10mm </t>
  </si>
  <si>
    <t>BAKEDKDT</t>
  </si>
  <si>
    <t>Bakelit 350x510 dầy 5mm</t>
  </si>
  <si>
    <t>BAKETu</t>
  </si>
  <si>
    <t xml:space="preserve">Bakelit 300x200 dầy 5mm </t>
  </si>
  <si>
    <t>BANGG</t>
  </si>
  <si>
    <t>Bảng gắn aptomat và điện kế dày 15mm</t>
  </si>
  <si>
    <t>BANGNHUA</t>
  </si>
  <si>
    <t>Bảng nhựa gắn tủ điện kế điện tử</t>
  </si>
  <si>
    <t>BANGKEO</t>
  </si>
  <si>
    <t>Băng keo cách điện</t>
  </si>
  <si>
    <t>cuộn</t>
  </si>
  <si>
    <t>BAKE16-200X200</t>
  </si>
  <si>
    <t>Bake D16 - 200x200</t>
  </si>
  <si>
    <t>KEOBIT</t>
  </si>
  <si>
    <t>Keo silicon bít miệng ống</t>
  </si>
  <si>
    <t>ống</t>
  </si>
  <si>
    <t>KEM</t>
  </si>
  <si>
    <t>Kẽm</t>
  </si>
  <si>
    <t>keodan</t>
  </si>
  <si>
    <t>Keo dán ống PVC (100gr)</t>
  </si>
  <si>
    <t>tuýp</t>
  </si>
  <si>
    <t>KEO</t>
  </si>
  <si>
    <t>Keo dán ống PVC (500gr)</t>
  </si>
  <si>
    <t>lon</t>
  </si>
  <si>
    <t>KVRT42</t>
  </si>
  <si>
    <t>Khâu ven răng trong D42</t>
  </si>
  <si>
    <t>KVRT90</t>
  </si>
  <si>
    <t>Khâu ven răng trong D90</t>
  </si>
  <si>
    <t>KVRT114</t>
  </si>
  <si>
    <t>Khâu ven răng trong D114</t>
  </si>
  <si>
    <t>KVRT140</t>
  </si>
  <si>
    <t>Khâu ven răng trong D140</t>
  </si>
  <si>
    <t>KVRN42</t>
  </si>
  <si>
    <t>Khâu ven răng ngoài D42</t>
  </si>
  <si>
    <t>KVRN90</t>
  </si>
  <si>
    <t>Khâu ven răng ngoài D90</t>
  </si>
  <si>
    <t>KVRN114</t>
  </si>
  <si>
    <t>Khâu ven răng ngoài D114</t>
  </si>
  <si>
    <t>KVRN140</t>
  </si>
  <si>
    <t>Khâu ven răng ngoài D140</t>
  </si>
  <si>
    <t>OXC</t>
  </si>
  <si>
    <t>Ốc xiết cáp</t>
  </si>
  <si>
    <t>OXC1/0</t>
  </si>
  <si>
    <t>Ốc xiết cáp Cu - Al 1/0</t>
  </si>
  <si>
    <t>OXC2/0</t>
  </si>
  <si>
    <t>Ốc xiết cáp Cu - Al 2/0</t>
  </si>
  <si>
    <t>OXCth</t>
  </si>
  <si>
    <t xml:space="preserve">Ốc xiết cáp Cu-AL cở thích hợp </t>
  </si>
  <si>
    <t>OXC11</t>
  </si>
  <si>
    <t xml:space="preserve">Ốc xiết cáp cỡ 11mm2 </t>
  </si>
  <si>
    <t>OXC22</t>
  </si>
  <si>
    <t xml:space="preserve">Ốc xiết cáp cỡ 22mm2 </t>
  </si>
  <si>
    <t>OXC25</t>
  </si>
  <si>
    <t>Ốc xiết cáp cỡ 25mm2</t>
  </si>
  <si>
    <t>OXC38</t>
  </si>
  <si>
    <t xml:space="preserve">Ốc xiết cáp cỡ 38mm2 </t>
  </si>
  <si>
    <t>OXC50</t>
  </si>
  <si>
    <t xml:space="preserve">Ốc xiết cáp cỡ 50mm2 </t>
  </si>
  <si>
    <t>OXC70</t>
  </si>
  <si>
    <t xml:space="preserve">Ốc xiết cáp cỡ 70mm2 </t>
  </si>
  <si>
    <t>OXC95</t>
  </si>
  <si>
    <t xml:space="preserve">Ốc xiết cáp cỡ 95mm2 </t>
  </si>
  <si>
    <t>OXC120</t>
  </si>
  <si>
    <t xml:space="preserve">Ốc xiết cáp cỡ 120mm2 </t>
  </si>
  <si>
    <t>OXC150</t>
  </si>
  <si>
    <t>Ốc xiết cáp cỡ 150mm2</t>
  </si>
  <si>
    <t>OXC185</t>
  </si>
  <si>
    <t>Ốc xiết cáp cỡ 185mm2</t>
  </si>
  <si>
    <t>OXC240</t>
  </si>
  <si>
    <t>Ốc xiết cáp cỡ 240mm2</t>
  </si>
  <si>
    <t>KHOA</t>
  </si>
  <si>
    <t>Ổ khóa</t>
  </si>
  <si>
    <t>oxy</t>
  </si>
  <si>
    <t>Ô xy gió</t>
  </si>
  <si>
    <t>LCbh9</t>
  </si>
  <si>
    <t>NB.1110</t>
  </si>
  <si>
    <t>Gia công và lắp dựng cột báo hiệu cao 9m</t>
  </si>
  <si>
    <t>Tấn</t>
  </si>
  <si>
    <t>LBbh</t>
  </si>
  <si>
    <t>NB.1710</t>
  </si>
  <si>
    <t>Gia công và lắp dựng bảng báo hiệu</t>
  </si>
  <si>
    <t>LTC</t>
  </si>
  <si>
    <t>Gia công và lắp thanh cái và phụ kiện trong tủ</t>
  </si>
  <si>
    <t>SonCBH</t>
  </si>
  <si>
    <t>S2.118</t>
  </si>
  <si>
    <t>Sơn cột báo hiệu</t>
  </si>
  <si>
    <t>SonBBH</t>
  </si>
  <si>
    <t>Sơn biển báo hiệu</t>
  </si>
  <si>
    <t>VCT</t>
  </si>
  <si>
    <t>021351</t>
  </si>
  <si>
    <t>Vận Chuyển thép</t>
  </si>
  <si>
    <t>U16-280</t>
  </si>
  <si>
    <t>05.6105</t>
  </si>
  <si>
    <t>Đà U160x68x5x2800 đỡ MBA</t>
  </si>
  <si>
    <t>U20-280</t>
  </si>
  <si>
    <t>Đà U200x80x5x2800 đỡ MBA</t>
  </si>
  <si>
    <t>U1008</t>
  </si>
  <si>
    <t xml:space="preserve">Đà U100x46x5x800 </t>
  </si>
  <si>
    <t>U8034</t>
  </si>
  <si>
    <t>04.8105</t>
  </si>
  <si>
    <t>Đà sắt U80x340</t>
  </si>
  <si>
    <t>U1004</t>
  </si>
  <si>
    <t xml:space="preserve">Đà U100x46x4.5x400 </t>
  </si>
  <si>
    <t>XATUTI</t>
  </si>
  <si>
    <t>Xà kẹp TU, TI U50x32x4 350</t>
  </si>
  <si>
    <t>AK1</t>
  </si>
  <si>
    <t xml:space="preserve">Ampe kế 100/5A-600v +AS </t>
  </si>
  <si>
    <t>VK1</t>
  </si>
  <si>
    <t>Volt kế 500V + VS + 2xChì ống 1A-230V</t>
  </si>
  <si>
    <t>AVK1</t>
  </si>
  <si>
    <t>Bộ Ampe kế + Volt kế (trạm 1 pha)</t>
  </si>
  <si>
    <t>AVK3</t>
  </si>
  <si>
    <t>Bộ Ampe kế + Volt kế (trạm 3 pha)</t>
  </si>
  <si>
    <t>axetylen</t>
  </si>
  <si>
    <t>Hơi Axetylen</t>
  </si>
  <si>
    <t>GIP11-11</t>
  </si>
  <si>
    <t>Ghíp nối IPC 11-11</t>
  </si>
  <si>
    <t>GIP22-11</t>
  </si>
  <si>
    <t>Ghíp nối IPC 22-11</t>
  </si>
  <si>
    <t>GIP22-22</t>
  </si>
  <si>
    <t>Ghíp nối IPC 22-22</t>
  </si>
  <si>
    <t>GIP35-35</t>
  </si>
  <si>
    <t>Ghíp nối IPC 35-35</t>
  </si>
  <si>
    <t>GIP50-25</t>
  </si>
  <si>
    <t>Ghíp nối IPC 50-25 1 bulong</t>
  </si>
  <si>
    <t>GIP50-35</t>
  </si>
  <si>
    <t>Ghíp nối IPC 50-35</t>
  </si>
  <si>
    <t>GIP70-35</t>
  </si>
  <si>
    <t>Ghíp nối IPC 70-35</t>
  </si>
  <si>
    <t>GIP95-25</t>
  </si>
  <si>
    <t>Ghíp nối IPC 95-25</t>
  </si>
  <si>
    <t>GIP95-35</t>
  </si>
  <si>
    <t>Ghíp nối IPC 95-35</t>
  </si>
  <si>
    <t>GIP120-35</t>
  </si>
  <si>
    <t>Ghíp nối IPC 120-35</t>
  </si>
  <si>
    <t>GIP50-50</t>
  </si>
  <si>
    <t>Ghíp nối IPC 50-50 1 bulong</t>
  </si>
  <si>
    <t>GIP70-50</t>
  </si>
  <si>
    <t>Ghíp nối IPC 70-50 1 bulong</t>
  </si>
  <si>
    <t>GIP95-50</t>
  </si>
  <si>
    <t>Ghíp nối IPC 95-50 1 bulong</t>
  </si>
  <si>
    <t>GIP120-50</t>
  </si>
  <si>
    <t>Ghíp nối IPC 120-50</t>
  </si>
  <si>
    <t>GIP150-50</t>
  </si>
  <si>
    <t>Ghíp nối IPC 150-50</t>
  </si>
  <si>
    <t>GIP70-70</t>
  </si>
  <si>
    <t>Ghíp nối IPC 70-70</t>
  </si>
  <si>
    <t>GIP95-70</t>
  </si>
  <si>
    <t>Ghíp nối IPC 95-70</t>
  </si>
  <si>
    <t>GIP120-70</t>
  </si>
  <si>
    <t>Ghíp nối IPC 120-70</t>
  </si>
  <si>
    <t>GIP150-70</t>
  </si>
  <si>
    <t>Ghíp nối IPC 150-70</t>
  </si>
  <si>
    <t>GIP95-95</t>
  </si>
  <si>
    <t>Ghíp nối IPC 95-95</t>
  </si>
  <si>
    <t>GIP95-120</t>
  </si>
  <si>
    <t>Ghíp nối IPC 95-120</t>
  </si>
  <si>
    <t>GIP95-150</t>
  </si>
  <si>
    <t>Ghíp nối IPC 95-150</t>
  </si>
  <si>
    <t>KQDUPLEX35</t>
  </si>
  <si>
    <t>06.7003</t>
  </si>
  <si>
    <t>Kéo dây quadruplex CV-4x35-0.6/1kV</t>
  </si>
  <si>
    <t>KQDUPLEX22</t>
  </si>
  <si>
    <t>06.7002</t>
  </si>
  <si>
    <t>Kéo dây quadruplex CV-4x22-0.6/1kV</t>
  </si>
  <si>
    <t>KQDUPLEX16</t>
  </si>
  <si>
    <t>06.7001</t>
  </si>
  <si>
    <t>Kéo dây quadruplex CV-4x16-0.6/1kV</t>
  </si>
  <si>
    <t>KQDUPLEX14</t>
  </si>
  <si>
    <t>Kéo dây quadruplex CV-4x14-0.6/1kV</t>
  </si>
  <si>
    <t>KQDUPLEX11</t>
  </si>
  <si>
    <t>Kéo dây quadruplex CV-4x11-0.6/1kV</t>
  </si>
  <si>
    <t>KTriplex16</t>
  </si>
  <si>
    <t>Kéo dây triplex CV-3x16-0.6/1kV</t>
  </si>
  <si>
    <t>KDUPLEX11</t>
  </si>
  <si>
    <t>Kéo dây duplex CV-2x11-0.6/1kV</t>
  </si>
  <si>
    <t>Diabaohieu</t>
  </si>
  <si>
    <t>Đĩa sứ trắng báo hiệu cáp ngầm</t>
  </si>
  <si>
    <t>Denbao</t>
  </si>
  <si>
    <t>Đèn báo hiệu pha 5W-220V</t>
  </si>
  <si>
    <t>Đơn giá chiếu sáng</t>
  </si>
  <si>
    <t>TUDKCS</t>
  </si>
  <si>
    <t>CS4.09.021</t>
  </si>
  <si>
    <t>Tủ điều khiển chiếu sáng</t>
  </si>
  <si>
    <t>TRTHEP6</t>
  </si>
  <si>
    <t>Trụ thép tròn cao 6 mét</t>
  </si>
  <si>
    <t>TRTHEP7</t>
  </si>
  <si>
    <t>Trụ thép tròn cao 7 mét</t>
  </si>
  <si>
    <t>D12 CS</t>
  </si>
  <si>
    <t>Đà cản BTCT 1,2m (Nhân công đã qui đổi sang ĐG chiếu sáng)</t>
  </si>
  <si>
    <t>CDDON</t>
  </si>
  <si>
    <t>Cần đèn STK D60 đơn cao 2m vươn 1,5m nghiêng 15 độ</t>
  </si>
  <si>
    <t>cần</t>
  </si>
  <si>
    <t>CDDOI</t>
  </si>
  <si>
    <t>Cần đèn STK D60 đôi cao 2m vươn 1,5m nghiêng 15 độ</t>
  </si>
  <si>
    <t>CD-Sonadezi</t>
  </si>
  <si>
    <t>Cần đèn STK D60 đơn cao 1,7m vươn 2,8m (CĐT cung cấp)</t>
  </si>
  <si>
    <t>CDDON+C</t>
  </si>
  <si>
    <t>Cần đèn STK D60 đơn cao 1m vươn 1,8m nghiêng 15 độ + chụp đầu trụ</t>
  </si>
  <si>
    <t>CDDOI+C</t>
  </si>
  <si>
    <t>Cần đèn STK D60 đôi cao 1m vươn 1,8m nghiêng 15 độ + chụp đầu trụ</t>
  </si>
  <si>
    <t>CDBA</t>
  </si>
  <si>
    <t>Cần đèn STK D60 ba cao 1mét vươn 1,8 mét góc nghiêng 15 độ</t>
  </si>
  <si>
    <t>DEN</t>
  </si>
  <si>
    <t>Choá đèn 73FS 10 + bóng OSAM-250W + tụ điện + ballast</t>
  </si>
  <si>
    <t>DEN-sonadezi</t>
  </si>
  <si>
    <t>Choá đèn + bóng 250W (CĐT cung cấp)</t>
  </si>
  <si>
    <t>CHI5</t>
  </si>
  <si>
    <t>Cầu chì nhựa trong nhà 5A+ chì 5A</t>
  </si>
  <si>
    <t>DOMINO</t>
  </si>
  <si>
    <t>Đômino đấu nối trong trụ đèn</t>
  </si>
  <si>
    <t>LCAN+C</t>
  </si>
  <si>
    <t>CS3.02.011</t>
  </si>
  <si>
    <t>Lắp cần đèn +  chụp đầu cột hạ thế ≤ 10,5m</t>
  </si>
  <si>
    <t>LCAN2,8</t>
  </si>
  <si>
    <t>CS3.03.011</t>
  </si>
  <si>
    <t>Lắp cần đèn D60 ≤ 2,8m</t>
  </si>
  <si>
    <t>LCAN3,2</t>
  </si>
  <si>
    <t>CS3.03.012</t>
  </si>
  <si>
    <t>Lắp cần đèn D60 ≤ 3,2m</t>
  </si>
  <si>
    <t>LTD-DEN</t>
  </si>
  <si>
    <t>CS3.07.023</t>
  </si>
  <si>
    <t>Lắp dây tiếp địa CS</t>
  </si>
  <si>
    <t>LDEN</t>
  </si>
  <si>
    <t>CS3.05.001</t>
  </si>
  <si>
    <t>Lắp chóa đèn chiếu sáng ≤ 12m</t>
  </si>
  <si>
    <t>LTRUDEN</t>
  </si>
  <si>
    <t>CS3.01.013</t>
  </si>
  <si>
    <t>Lắp trụ thép ≤ 8m bằng thủ công</t>
  </si>
  <si>
    <t>LBTLT</t>
  </si>
  <si>
    <t>CS3.01.021</t>
  </si>
  <si>
    <t>Lắp trụ BTLT ≤ 10m bằng cơ giới</t>
  </si>
  <si>
    <t>LUONDAY</t>
  </si>
  <si>
    <t>CS4.08.010</t>
  </si>
  <si>
    <t>Luồn dây lên đèn</t>
  </si>
  <si>
    <t>KCAPDEN</t>
  </si>
  <si>
    <t>CS4.02.011</t>
  </si>
  <si>
    <t>Kéo rải cáp chiếu sáng D&lt;25</t>
  </si>
  <si>
    <t>KCAPDEN25</t>
  </si>
  <si>
    <t>CS4.02.021</t>
  </si>
  <si>
    <t>Kéo rải cáp chiếu sáng D&gt;25</t>
  </si>
  <si>
    <t>LCAPDEN</t>
  </si>
  <si>
    <t>CS4.04.010</t>
  </si>
  <si>
    <t>Lắp rải cáp ngầm chiếu sáng</t>
  </si>
  <si>
    <t>LDAUCAPCS</t>
  </si>
  <si>
    <t>CS4.03.010</t>
  </si>
  <si>
    <t>Lắp đầu cáp ngầm chiếu sáng</t>
  </si>
  <si>
    <t>Lcauchi</t>
  </si>
  <si>
    <t>CS4.03.020</t>
  </si>
  <si>
    <t>Lắp cầu chì đuôi cá</t>
  </si>
  <si>
    <t>LPVC60CL CS</t>
  </si>
  <si>
    <t>Lắp ống PVC D60 (Nhân công đã qui đổi về ĐG chiếu sáng)</t>
  </si>
  <si>
    <t>LPVC90CL CS</t>
  </si>
  <si>
    <t>07,2406</t>
  </si>
  <si>
    <t>Lắp ống PVC D90 (Nhân công đã qui đổi về ĐG chiếu sáng)</t>
  </si>
  <si>
    <t>LSTK120d CS</t>
  </si>
  <si>
    <t>Lắp ống sắt d&lt;120mm (Nhân công đã qui đổi về ĐG chiếu sáng)</t>
  </si>
  <si>
    <t>LGACH CS</t>
  </si>
  <si>
    <t>Lắp gạch mương CS (Nhân công đã qui đổi về ĐG chiếu sáng)</t>
  </si>
  <si>
    <t>DMCS</t>
  </si>
  <si>
    <t>CS1.01.160</t>
  </si>
  <si>
    <t>Đào đất mương cáp CS</t>
  </si>
  <si>
    <t>DDMCS3</t>
  </si>
  <si>
    <t>CS1.02.023</t>
  </si>
  <si>
    <t>Đắp đất mương cáp CS đất cấp 3</t>
  </si>
  <si>
    <t>DCatMCS</t>
  </si>
  <si>
    <t>CS1.02.024</t>
  </si>
  <si>
    <t>Đắp cát mương cáp CS</t>
  </si>
  <si>
    <t>DMongCS</t>
  </si>
  <si>
    <t>CS1.01.140</t>
  </si>
  <si>
    <t>Đào móng trụ CS sâu ≤ 1m trên vỉa hè</t>
  </si>
  <si>
    <t>DMongCS1</t>
  </si>
  <si>
    <t>CS1.01.150</t>
  </si>
  <si>
    <t>Đào móng trụ CS sâu &gt;1m trên vỉa hè</t>
  </si>
  <si>
    <t>DDMongCS3</t>
  </si>
  <si>
    <t>CS1.02.013</t>
  </si>
  <si>
    <t>Đắp đất móng trụ CS, đất cấp 3</t>
  </si>
  <si>
    <t>DCatMongCS</t>
  </si>
  <si>
    <t>CS1.02.014</t>
  </si>
  <si>
    <t>Đắp cát móng trụ CS</t>
  </si>
  <si>
    <t>DongCTD</t>
  </si>
  <si>
    <t>CS3.07.012</t>
  </si>
  <si>
    <t>Đóng cọc tiếp địa hệ thống CS</t>
  </si>
  <si>
    <t>DBTM150</t>
  </si>
  <si>
    <t>CS2.01.011</t>
  </si>
  <si>
    <t>Đổ bêtông móng trụ M150 đá 1x2</t>
  </si>
  <si>
    <t>DBTM150CS</t>
  </si>
  <si>
    <t>Đổ bêtông móng trụ M150 &lt;=250cm</t>
  </si>
  <si>
    <t>DBT20012CS</t>
  </si>
  <si>
    <t>04.3323</t>
  </si>
  <si>
    <t>Đổ betông M200 đá 1x2 (Nhân công đã qui đổi về ĐG chiếu sáng)</t>
  </si>
  <si>
    <t>HopCBpd</t>
  </si>
  <si>
    <t>Hộp CB phân đoạn</t>
  </si>
  <si>
    <t>hộp</t>
  </si>
  <si>
    <t>CCĐMBA</t>
  </si>
  <si>
    <t>Chụp cách điện đầu cực MBA</t>
  </si>
  <si>
    <t>CCĐfco</t>
  </si>
  <si>
    <t>Chụp cách điện đầu cực FCO (trên + dưới)</t>
  </si>
  <si>
    <t>CCĐLA</t>
  </si>
  <si>
    <t>Chụp cách điện đầu cực LA</t>
  </si>
  <si>
    <t>CCDQU</t>
  </si>
  <si>
    <t>Chụp cách điện kẹp quai</t>
  </si>
  <si>
    <t>TDLLCD</t>
  </si>
  <si>
    <t>Bộ tiếp địa cố định</t>
  </si>
  <si>
    <t>PK</t>
  </si>
  <si>
    <t>V/c phụ kiện vào vị trí (cự ly &lt;=100m)</t>
  </si>
  <si>
    <t>DAY</t>
  </si>
  <si>
    <t>DCTC</t>
  </si>
  <si>
    <t>V/c dụng cụ thi công vào vị trí (cự ly &lt;=100m)</t>
  </si>
  <si>
    <t>THEP</t>
  </si>
  <si>
    <t>XIMANG</t>
  </si>
  <si>
    <t>vcCAT</t>
  </si>
  <si>
    <t>DADAM</t>
  </si>
  <si>
    <t>DA</t>
  </si>
  <si>
    <t>TD</t>
  </si>
  <si>
    <t>DN</t>
  </si>
  <si>
    <t>vcNX</t>
  </si>
  <si>
    <t>COT</t>
  </si>
  <si>
    <t>XA</t>
  </si>
  <si>
    <t>ctram</t>
  </si>
  <si>
    <t>M7</t>
  </si>
  <si>
    <t>Móng M7</t>
  </si>
  <si>
    <t>Móng</t>
  </si>
  <si>
    <t>Bộ dự toán</t>
  </si>
  <si>
    <t>M7a</t>
  </si>
  <si>
    <t>Móng M7a</t>
  </si>
  <si>
    <t>M7b</t>
  </si>
  <si>
    <t>Móng M7b</t>
  </si>
  <si>
    <t>M7aa</t>
  </si>
  <si>
    <t>Móng M7aa</t>
  </si>
  <si>
    <t>M7ba</t>
  </si>
  <si>
    <t>Móng M7ba</t>
  </si>
  <si>
    <t>M7-2a</t>
  </si>
  <si>
    <t>Móng M7-2a</t>
  </si>
  <si>
    <t>M8</t>
  </si>
  <si>
    <t>Móng M8</t>
  </si>
  <si>
    <t>M8a</t>
  </si>
  <si>
    <t>Móng M8a</t>
  </si>
  <si>
    <t>M8BT Đơn</t>
  </si>
  <si>
    <t>Móng bê tông trụ đơn 8,4m</t>
  </si>
  <si>
    <t>M7BT Đôi</t>
  </si>
  <si>
    <t>Móng bê tông trụ đôi 7,5m</t>
  </si>
  <si>
    <t>M8b</t>
  </si>
  <si>
    <t>Móng M8b</t>
  </si>
  <si>
    <t>M8aa</t>
  </si>
  <si>
    <t>Móng M8aa</t>
  </si>
  <si>
    <t>M8ba</t>
  </si>
  <si>
    <t>Móng M8ba</t>
  </si>
  <si>
    <t>M8bb</t>
  </si>
  <si>
    <t>Móng M8bb</t>
  </si>
  <si>
    <t>M8-2a</t>
  </si>
  <si>
    <t>Móng M8-2a</t>
  </si>
  <si>
    <t>M10</t>
  </si>
  <si>
    <t>Móng M10</t>
  </si>
  <si>
    <t>M10a</t>
  </si>
  <si>
    <t xml:space="preserve">Móng M10a </t>
  </si>
  <si>
    <t>M10b</t>
  </si>
  <si>
    <t>Móng M10b</t>
  </si>
  <si>
    <t>M10BT ĐƠN</t>
  </si>
  <si>
    <t>Móng bê tông trụ đơn 10.5m</t>
  </si>
  <si>
    <t>M10aa</t>
  </si>
  <si>
    <t>Móng M10aa</t>
  </si>
  <si>
    <t>M10ba</t>
  </si>
  <si>
    <t>Móng M10ba</t>
  </si>
  <si>
    <t>M10bb</t>
  </si>
  <si>
    <t>Móng M10bb</t>
  </si>
  <si>
    <t>M10-2bn</t>
  </si>
  <si>
    <t>Móng M10-2bn</t>
  </si>
  <si>
    <t>M10-2a</t>
  </si>
  <si>
    <t>Móng M10-2a</t>
  </si>
  <si>
    <t>M10-2b</t>
  </si>
  <si>
    <t>Móng M10-2b</t>
  </si>
  <si>
    <t>M12</t>
  </si>
  <si>
    <t>Móng M12</t>
  </si>
  <si>
    <t>M12a</t>
  </si>
  <si>
    <t>Móng M12a</t>
  </si>
  <si>
    <t>M12b</t>
  </si>
  <si>
    <t>Móng M12b</t>
  </si>
  <si>
    <t>M12aa</t>
  </si>
  <si>
    <t>Móng M12aa</t>
  </si>
  <si>
    <t>M12ba</t>
  </si>
  <si>
    <t>Móng M12ba</t>
  </si>
  <si>
    <t>M12bb</t>
  </si>
  <si>
    <t>Móng M12bb</t>
  </si>
  <si>
    <t>M12-2bn</t>
  </si>
  <si>
    <t>Móng M12-2bn</t>
  </si>
  <si>
    <t>M12-2a</t>
  </si>
  <si>
    <t>Móng M12-2a</t>
  </si>
  <si>
    <t>M12-2b</t>
  </si>
  <si>
    <t>Móng M12-2b</t>
  </si>
  <si>
    <t>M12b-aa(hh)</t>
  </si>
  <si>
    <t>Móng M12b-aa(hh)</t>
  </si>
  <si>
    <t>M12b-2a(hh)</t>
  </si>
  <si>
    <t>Móng M12b-2a(hh)</t>
  </si>
  <si>
    <t>M12 PĐ</t>
  </si>
  <si>
    <t>Móng M12 phá đá</t>
  </si>
  <si>
    <t>M12BT ĐƠN</t>
  </si>
  <si>
    <t>Móng bê tông trụ đơn 12m</t>
  </si>
  <si>
    <t>M12BT ĐÔI</t>
  </si>
  <si>
    <t>Móng bê tông trụ đôi 12m</t>
  </si>
  <si>
    <t>M12 CN</t>
  </si>
  <si>
    <t>Móng chống ngập nước</t>
  </si>
  <si>
    <t>M12BT P500</t>
  </si>
  <si>
    <t>Móng bê tông trụ đôi 12m tim 500</t>
  </si>
  <si>
    <t>M14</t>
  </si>
  <si>
    <t>Móng M14</t>
  </si>
  <si>
    <t>M14a</t>
  </si>
  <si>
    <t>Móng M14a</t>
  </si>
  <si>
    <t>M14b</t>
  </si>
  <si>
    <t>Móng M14b</t>
  </si>
  <si>
    <t>M14BT ĐƠN</t>
  </si>
  <si>
    <t>Móng bê tông trụ đơn 14m</t>
  </si>
  <si>
    <t>M14aa</t>
  </si>
  <si>
    <t>Móng M14aa</t>
  </si>
  <si>
    <t>M14ba</t>
  </si>
  <si>
    <t>Móng M14ba</t>
  </si>
  <si>
    <t>M14bb</t>
  </si>
  <si>
    <t>Móng M14bb</t>
  </si>
  <si>
    <t>M14-2bn</t>
  </si>
  <si>
    <t>Móng M14-2bn</t>
  </si>
  <si>
    <t>M14-2a</t>
  </si>
  <si>
    <t>Móng M14-2a</t>
  </si>
  <si>
    <t>M14-2b</t>
  </si>
  <si>
    <t>Móng M14-2b</t>
  </si>
  <si>
    <t>M14-4b</t>
  </si>
  <si>
    <t>Móng M14-4b</t>
  </si>
  <si>
    <t>BTCL-14-500</t>
  </si>
  <si>
    <t>Móng BTCL-14-500</t>
  </si>
  <si>
    <t>M20-4b</t>
  </si>
  <si>
    <t>Móng M20-4b</t>
  </si>
  <si>
    <t>MTUPP</t>
  </si>
  <si>
    <t>Móng tủ phân phối hạ thế</t>
  </si>
  <si>
    <t>móng</t>
  </si>
  <si>
    <t>MTUCS</t>
  </si>
  <si>
    <t>Móng tủ điều khiển chiếu sáng</t>
  </si>
  <si>
    <t>TD75</t>
  </si>
  <si>
    <t>Tiếp địa lặp lại (trụ 7.5m)</t>
  </si>
  <si>
    <t>TD85</t>
  </si>
  <si>
    <t>Tiếp địa lặp lại (trụ 8.4m)</t>
  </si>
  <si>
    <t>TD85ABC</t>
  </si>
  <si>
    <t>Tiếp địa lặp lại trụ 7,5m cáp ABC</t>
  </si>
  <si>
    <t>TDTUPP</t>
  </si>
  <si>
    <t>Tiếp địa tủ phân phối hạ thế</t>
  </si>
  <si>
    <t>TDTT105</t>
  </si>
  <si>
    <t>Tiếp địa lặp lại (trụ 10.5m)</t>
  </si>
  <si>
    <t>TDTT12</t>
  </si>
  <si>
    <t>Tiếp địa lặp lại (trụ 12m)</t>
  </si>
  <si>
    <t>TDLL12</t>
  </si>
  <si>
    <t>Tiếp địa lặp lại trụ 12m</t>
  </si>
  <si>
    <t>TDDD12</t>
  </si>
  <si>
    <t>Tiếp địa trụ recloser và TBA 1 pha</t>
  </si>
  <si>
    <t>TDTT14</t>
  </si>
  <si>
    <t>Tiếp địa lặp lại (trụ 14m)</t>
  </si>
  <si>
    <t>TDTT20</t>
  </si>
  <si>
    <t>Tiếp địa lặp lại (trụ 20m)</t>
  </si>
  <si>
    <t>TDMT</t>
  </si>
  <si>
    <t>Tiếp địa mái tole</t>
  </si>
  <si>
    <t>TDDD</t>
  </si>
  <si>
    <t>Tiếp địa trụ đo đếm</t>
  </si>
  <si>
    <t>TRUTHEP</t>
  </si>
  <si>
    <t>Trụ thép bát giác cao 6m</t>
  </si>
  <si>
    <t>Trụ</t>
  </si>
  <si>
    <t>BTLT 7.5</t>
  </si>
  <si>
    <t>Trụ bê tông ly tâm 7.5m</t>
  </si>
  <si>
    <t>BTLT 8.5</t>
  </si>
  <si>
    <t>Trụ bê tông ly tâm 8.4m</t>
  </si>
  <si>
    <t xml:space="preserve">BTLT 8.4 </t>
  </si>
  <si>
    <t>Trụ bê tông ly tâm 8.4m không dây tiếp địa</t>
  </si>
  <si>
    <t>BTLT 8.4TD</t>
  </si>
  <si>
    <t>Trụ bê tông ly tâm 8.4m có dây tiếp địa</t>
  </si>
  <si>
    <t>N-BTLT 8.4</t>
  </si>
  <si>
    <t>Nhổ trụ 8,4m</t>
  </si>
  <si>
    <t>N-T-BTLT 8.4</t>
  </si>
  <si>
    <t>Nhổ và trồng trụ 8,4m</t>
  </si>
  <si>
    <t>BTLT 10.5</t>
  </si>
  <si>
    <t>Trụ bê tông ly tâm 10.5m</t>
  </si>
  <si>
    <t>N-BTLT 10.5</t>
  </si>
  <si>
    <t>Nhổ trụ bê tông ly tâm 10.5m</t>
  </si>
  <si>
    <t>BTLT 12 TC</t>
  </si>
  <si>
    <t>Trụ bê tông ly tâm 12m trồng thủ công</t>
  </si>
  <si>
    <t xml:space="preserve">BTLT 12 </t>
  </si>
  <si>
    <t>Trụ bê tông ly tâm 12m trồng thủ công+cơ giới</t>
  </si>
  <si>
    <t>BTLT 12 TĐ</t>
  </si>
  <si>
    <t>Trụ bê tông ly tâm 12m (tiếp địa có sẵn) trồng thủ công+cơ giới</t>
  </si>
  <si>
    <t>BTLT 14</t>
  </si>
  <si>
    <t>Trụ bê tông ly tâm 14m</t>
  </si>
  <si>
    <t>BTLT 20</t>
  </si>
  <si>
    <t>Trụ bê tông ly tâm 20m</t>
  </si>
  <si>
    <t>X-24COMPOSITE</t>
  </si>
  <si>
    <t>Bộ xà composite 2,4m bắt FCO</t>
  </si>
  <si>
    <t>X-1,66Đ</t>
  </si>
  <si>
    <t>Bộ xà đơn L75x75x8 dài 1,66m:  X-1,66Đ</t>
  </si>
  <si>
    <t>X-1,66K</t>
  </si>
  <si>
    <t>Bộ xà kép L75x75x8 dài 1,66m:  X-1,66K</t>
  </si>
  <si>
    <t>X-22Kk</t>
  </si>
  <si>
    <t>Bộ xà kép L75x75x8 dài 2.2m: X-22K-Đ - C810 (lắp trụ đơn)</t>
  </si>
  <si>
    <t>X-22K-Đ</t>
  </si>
  <si>
    <t>X-20Đ</t>
  </si>
  <si>
    <t>Bộ xà đơn L75x75x8 dài 2m:  X-20Đ</t>
  </si>
  <si>
    <t>X-20K</t>
  </si>
  <si>
    <t xml:space="preserve">Bộ xà kép L75x75x8 dài 2m: X-20K </t>
  </si>
  <si>
    <t>X-22Đ</t>
  </si>
  <si>
    <t>Bộ xà đơn L75x75x8 dài 2.2m: X-22Đ - C810</t>
  </si>
  <si>
    <t>X-22K</t>
  </si>
  <si>
    <t>X-22Đ - C920</t>
  </si>
  <si>
    <t>Bộ xà đơn L75x75x8 dài 2.2m: X-22Đ - C920</t>
  </si>
  <si>
    <t>TL X-21K</t>
  </si>
  <si>
    <t xml:space="preserve">Tháo và lắp bộ xà kép L75x75x8 dài 2.1m: X-21K </t>
  </si>
  <si>
    <t>X-22K-K</t>
  </si>
  <si>
    <t>Bộ xà kép L75x75x8 dài 2.2m: X-22K-K - C810 (lắp theo hướng trụ ghép)</t>
  </si>
  <si>
    <t>X-22K - C920</t>
  </si>
  <si>
    <t>Bộ xà kép L75x75x8 dài 2.2m: X-22K - C920</t>
  </si>
  <si>
    <t>X-24Đ</t>
  </si>
  <si>
    <t xml:space="preserve">Bộ xà đơn L75x75x8 dài 2.4m: X-24Đ </t>
  </si>
  <si>
    <t>X-24K</t>
  </si>
  <si>
    <t xml:space="preserve">Bộ xà kép L75x75x8 dài 2.4m: X-24K </t>
  </si>
  <si>
    <t>TL X-26K</t>
  </si>
  <si>
    <t xml:space="preserve">Tháo và lắp bộ xà kép L75x75x8 dài 2.6m: X-26K_trụ PI </t>
  </si>
  <si>
    <t>X-8ĐL</t>
  </si>
  <si>
    <t>Bộ xà lệch đơn L75x75x8 dài 0,8m: X-8ĐL</t>
  </si>
  <si>
    <t>X-8KL</t>
  </si>
  <si>
    <t>Bộ xà lệch kép L75x75x8 dài 0,8m: X-8KL</t>
  </si>
  <si>
    <t>X-21ĐL</t>
  </si>
  <si>
    <t>Bộ xà lệch đơn L75x75x8 dài 2,1m: X-21ĐL</t>
  </si>
  <si>
    <t>X-21KL</t>
  </si>
  <si>
    <t>Bộ xà lệch kép L75x75x8 dài 2,1m: X-21KL</t>
  </si>
  <si>
    <t>X-20ĐL2/3</t>
  </si>
  <si>
    <t>Bộ xà lệch đơn L75x75x8 dài 2m: X-20ĐL2/3</t>
  </si>
  <si>
    <t>X-20KL2/3</t>
  </si>
  <si>
    <t>Bộ xà lệch kép L75x75x8 dài 2m: X-20KL2/3</t>
  </si>
  <si>
    <t>X-24ĐP</t>
  </si>
  <si>
    <t>Bộ xà đơn 2400 trụ Pi tim 1400: X-24ĐP</t>
  </si>
  <si>
    <t>X-24KP</t>
  </si>
  <si>
    <t>Bộ xà kép 2400 trụ Pi tim 1400: X-24KP</t>
  </si>
  <si>
    <t>X-26ĐP</t>
  </si>
  <si>
    <t>Bộ xà đơn 2600 trụ Pi tim 2400: X-26ĐP</t>
  </si>
  <si>
    <t>X-26KP</t>
  </si>
  <si>
    <t>Bộ xà kép 2600 trụ Pi tim 2400: X-26KP</t>
  </si>
  <si>
    <t>X-28KP</t>
  </si>
  <si>
    <t>Bộ xà kép 2800 trụ Pi tim 1400: X-28KP</t>
  </si>
  <si>
    <t>X-30KP</t>
  </si>
  <si>
    <t>Bộ xà kép 3000 trụ Pi tim 1400: X-30KP</t>
  </si>
  <si>
    <t>X-38Đ</t>
  </si>
  <si>
    <t>Bộ xà đỡ đơn L75x75x8 dài 3,8m: X-38Đ</t>
  </si>
  <si>
    <t>X-42KP</t>
  </si>
  <si>
    <t>Bộ xà kép 4200 trụ Pi tim 1700: X-42KP</t>
  </si>
  <si>
    <t>X-24KP500</t>
  </si>
  <si>
    <t>Bộ xà kép 2400 trụ Pi tim 500: X-24KP500</t>
  </si>
  <si>
    <t>G-20KP</t>
  </si>
  <si>
    <t>Bộ thanh giằng trụ Pi tim 1400: G-20KP</t>
  </si>
  <si>
    <t>G-23KP</t>
  </si>
  <si>
    <t>Bộ thanh giằng trụ Pi tim 1700: G-23KP</t>
  </si>
  <si>
    <t>G-720</t>
  </si>
  <si>
    <t>Bộ thanh giằng trụ Pi tim 500: G-720</t>
  </si>
  <si>
    <t>CODE th-Þ240</t>
  </si>
  <si>
    <t>Bộ CODE lắp néo trung hòa: CODE th-Þ240</t>
  </si>
  <si>
    <t>CX-ht</t>
  </si>
  <si>
    <t>Bộ chằng xuống đơn cho trụ hạ thế: CX.ht</t>
  </si>
  <si>
    <t>T CL-ht</t>
  </si>
  <si>
    <t>Tháo bộ chằng lệch đơn cho trụ hạ thế: CL.ht</t>
  </si>
  <si>
    <t>CL-ht</t>
  </si>
  <si>
    <t>Bộ chằng lệch đơn cho trụ hạ thế: CL.ht</t>
  </si>
  <si>
    <t>CX10-B</t>
  </si>
  <si>
    <t>Bộ chằng xuống đơn cho trụ 10,5m: CX10-B</t>
  </si>
  <si>
    <t>CL10-B</t>
  </si>
  <si>
    <t>Bộ chằng lệch đơn cho trụ 10,5m: CL10-B</t>
  </si>
  <si>
    <t>CXX10-B</t>
  </si>
  <si>
    <t>Bộ chằng xuống kép cho trụ 10,5m: CXX10-B</t>
  </si>
  <si>
    <t>T CX12-B</t>
  </si>
  <si>
    <t>Tháo bộ chằng xuống đơn cho trụ 12m: CX12-B</t>
  </si>
  <si>
    <t>CX12-B</t>
  </si>
  <si>
    <t>Bộ chằng xuống đơn cho trụ 12m: CX12-B</t>
  </si>
  <si>
    <t>T CL12-B</t>
  </si>
  <si>
    <t>Tháo bộ chằng lệch đơn cho trụ 12m: CL12-B</t>
  </si>
  <si>
    <t>CL12-B</t>
  </si>
  <si>
    <t>Bộ chằng lệch đơn cho trụ 12m: CL12-B</t>
  </si>
  <si>
    <t>CXX12-B</t>
  </si>
  <si>
    <t>Bộ chằng xuống kép cho trụ 12m: CXX12-B</t>
  </si>
  <si>
    <t>CX14-B</t>
  </si>
  <si>
    <t>Bộ chằng xuống đơn cho trụ 14m: CX14-B</t>
  </si>
  <si>
    <t>CL14-B</t>
  </si>
  <si>
    <t>Bộ chằng lệch đơn cho trụ 14m: CL14-B</t>
  </si>
  <si>
    <t>CXX14-B</t>
  </si>
  <si>
    <t>Bộ chằng xuống kép cho trụ 14m: CXX14-B</t>
  </si>
  <si>
    <t>CK-B</t>
  </si>
  <si>
    <t>Bộ chằng vượt đơn: CK-B</t>
  </si>
  <si>
    <t>CKK-B</t>
  </si>
  <si>
    <t>Bộ chằng vượt kép: CKK-B</t>
  </si>
  <si>
    <t>CX10-C</t>
  </si>
  <si>
    <t>Bộ chằng xuống đơn cho trụ 10,5m: CX10-C</t>
  </si>
  <si>
    <t>CL10-C</t>
  </si>
  <si>
    <t>Bộ chằng lệch đơn cho trụ 10,5m: CL10-C</t>
  </si>
  <si>
    <t>CXX10-C</t>
  </si>
  <si>
    <t>Bộ chằng xuống kép cho trụ 10,5m: CXX10-C</t>
  </si>
  <si>
    <t>CX12-C</t>
  </si>
  <si>
    <t>Bộ chằng xuống đơn cho trụ 12m: CX12-C</t>
  </si>
  <si>
    <t>CL12-C</t>
  </si>
  <si>
    <t>Bộ chằng lệch đơn cho trụ 12m: CL12-C</t>
  </si>
  <si>
    <t>CXX12-C</t>
  </si>
  <si>
    <t>Bộ chằng xuống kép cho trụ 12m: CXX12-C</t>
  </si>
  <si>
    <t>CX14-C</t>
  </si>
  <si>
    <t>Bộ chằng xuống đơn cho trụ 14m: CX14-C</t>
  </si>
  <si>
    <t>CL14-C</t>
  </si>
  <si>
    <t>Bộ chằng lệch đơn cho trụ 14m: CL14-C</t>
  </si>
  <si>
    <t>CXX14-C</t>
  </si>
  <si>
    <t>Bộ chằng xuống kép cho trụ 14m: CXX14-C</t>
  </si>
  <si>
    <t>CX20-C</t>
  </si>
  <si>
    <t>Bộ chằng xuống đơn cho trụ 20m: CX20-C</t>
  </si>
  <si>
    <t>CK-C</t>
  </si>
  <si>
    <t>Bộ chằng vượt đơn: CK-C</t>
  </si>
  <si>
    <t>CKK-C</t>
  </si>
  <si>
    <t>Bộ chằng vượt kép: CKK-C</t>
  </si>
  <si>
    <t>NXX</t>
  </si>
  <si>
    <t>Bộ móng neo xòe cho chằng xuống: NXX</t>
  </si>
  <si>
    <t>NXL</t>
  </si>
  <si>
    <t>Bộ móng neo xòe cho chằng lệch: NXL</t>
  </si>
  <si>
    <t xml:space="preserve">MNX12-2 </t>
  </si>
  <si>
    <t>Bộ móng neo 1200x200 cho chằng xuống: MNX12-2</t>
  </si>
  <si>
    <t>MNL12-2</t>
  </si>
  <si>
    <t>Bộ móng neo 1200x200 cho chằng lệch: MNL12-2</t>
  </si>
  <si>
    <t xml:space="preserve">MNX12-4 </t>
  </si>
  <si>
    <t>Bộ móng neo 1200x400 cho chằng xuống: MNX12-4</t>
  </si>
  <si>
    <t xml:space="preserve">MNL12-4 </t>
  </si>
  <si>
    <t>Bộ móng neo 1200x400 cho chằng lệch: MNL12-4</t>
  </si>
  <si>
    <t xml:space="preserve">MNX15-4 </t>
  </si>
  <si>
    <t>Bộ móng neo 1500x400 cho chằng xuống: MNX15-4</t>
  </si>
  <si>
    <t>MNL15-4</t>
  </si>
  <si>
    <t>Bộ móng neo 1500x400 cho chằng lệch: MNL15-4</t>
  </si>
  <si>
    <t xml:space="preserve">MNX15-6 </t>
  </si>
  <si>
    <t>Bộ móng neo 1500x600 cho chằng xuống: MNX15-6</t>
  </si>
  <si>
    <t xml:space="preserve">MNL15-6 </t>
  </si>
  <si>
    <t>Bộ móng neo 1500x600 cho chằng lệch: MNL15-6</t>
  </si>
  <si>
    <t>DDTT3P-ct</t>
  </si>
  <si>
    <t>Phần trung thế cải tạo</t>
  </si>
  <si>
    <t>Tbộ</t>
  </si>
  <si>
    <t>DDTT3P2m-m</t>
  </si>
  <si>
    <t>Phân trung thế 3 pha XD mới 2 mạch</t>
  </si>
  <si>
    <t>DDTT3P1m-m</t>
  </si>
  <si>
    <t>Phần trung thế 3 pha xây dựng mới</t>
  </si>
  <si>
    <t>DDTT1P-m</t>
  </si>
  <si>
    <t>Phân trung thế 1 pha XD mới</t>
  </si>
  <si>
    <t>DDHTDL</t>
  </si>
  <si>
    <t>Phần hạ thế độc lập xây dựng mới</t>
  </si>
  <si>
    <t>DDHTHH</t>
  </si>
  <si>
    <t>Phần hạ thế cải tạo</t>
  </si>
  <si>
    <t>HTCS</t>
  </si>
  <si>
    <t>Phần hạ thế chiếu sáng</t>
  </si>
  <si>
    <t>Hotline</t>
  </si>
  <si>
    <t>Phần đấu nối HOTLINE</t>
  </si>
  <si>
    <t>TBDD3pct</t>
  </si>
  <si>
    <t>Phần thiết bị đường dây 3 pha cải tạo</t>
  </si>
  <si>
    <t>TBDD3p2m</t>
  </si>
  <si>
    <t>Phần thiết bị đường dây 3 pha XDM 2 mạch</t>
  </si>
  <si>
    <t>TBDD3p1m</t>
  </si>
  <si>
    <t>Phần thiết bị đường dây 3 pha 1 mạch</t>
  </si>
  <si>
    <t>TĐĐ</t>
  </si>
  <si>
    <t>Phần vật liệu trụ đo đếm</t>
  </si>
  <si>
    <t>TBDD1p</t>
  </si>
  <si>
    <t>Phần thiết bị đường dây trung thế 1 pha XDM</t>
  </si>
  <si>
    <t>TBHT</t>
  </si>
  <si>
    <t xml:space="preserve">Phần thiết bị đường dây hạ thế </t>
  </si>
  <si>
    <t>BBVS</t>
  </si>
  <si>
    <t>Phần biển báo vượt sông</t>
  </si>
  <si>
    <t>CBH9</t>
  </si>
  <si>
    <t>Cột báo hiệu cao 9m</t>
  </si>
  <si>
    <t>Cột</t>
  </si>
  <si>
    <t>BBH1212</t>
  </si>
  <si>
    <t>Biển báo hiệu 1.2mx1.2m</t>
  </si>
  <si>
    <t>Biển</t>
  </si>
  <si>
    <t>MCBH1212</t>
  </si>
  <si>
    <t>Móng cột báo hiệu 1.2mx1.2m</t>
  </si>
  <si>
    <t>Đth-U</t>
  </si>
  <si>
    <t>Bộ Uclevis đỡ dây trung hòa: Đth-U</t>
  </si>
  <si>
    <t>Nth-U</t>
  </si>
  <si>
    <t>Bộ Uclevis néo dây trung hòa vào trụ: Nth-U</t>
  </si>
  <si>
    <t>Nth-T</t>
  </si>
  <si>
    <t>Bộ khóa néo dây trung hòa vào trụ: Nth-T</t>
  </si>
  <si>
    <t>Nth-X</t>
  </si>
  <si>
    <t>Bộ khóa néo dây trung hòa vào xà: Nth-X</t>
  </si>
  <si>
    <t>SĐU</t>
  </si>
  <si>
    <t>Bộ cách điện đứng+ty sứ : SĐU</t>
  </si>
  <si>
    <t>SĐI</t>
  </si>
  <si>
    <t>Bộ cách điện đỉnh+ty sứ đơn : SĐI</t>
  </si>
  <si>
    <t>SĐG</t>
  </si>
  <si>
    <t>Bộ cách điện đỉnh góc + ty sứ đơn : SĐG</t>
  </si>
  <si>
    <t>CĐT 2BAT-T</t>
  </si>
  <si>
    <t>Chuỗi sứ treo 2bát 25kV lắp vào trụ : CĐT 2BAT-T</t>
  </si>
  <si>
    <t>CĐT 2BAT-X</t>
  </si>
  <si>
    <t>Chuỗi sứ treo 2bát 24kV lắp vào xà : CĐT 2BAT-X</t>
  </si>
  <si>
    <t>CĐT ply-X</t>
  </si>
  <si>
    <t>Chuỗi sứ treo Polymer 25kV lắp vào xà : CĐT ply-X</t>
  </si>
  <si>
    <t>CĐT pty-X</t>
  </si>
  <si>
    <t>Chuỗi sứ treo Polymer 25kV lắp vào xà : CĐT 2BAT-X</t>
  </si>
  <si>
    <t>Đth-U-g</t>
  </si>
  <si>
    <t>Bộ Uclevis đỡ dây trung hòa trụ ghép: Đth-U-g (trụ ghép)</t>
  </si>
  <si>
    <t>Đth-X</t>
  </si>
  <si>
    <t>Bộ Uclevis đỡ dây trung hòa vào xà: Đth-X</t>
  </si>
  <si>
    <t>Nth-T-g</t>
  </si>
  <si>
    <t>Bộ khóa néo dây trung hòa vào trụ: Nth-T-g</t>
  </si>
  <si>
    <t>CĐTply-X</t>
  </si>
  <si>
    <t>CĐTply-T</t>
  </si>
  <si>
    <t>Chuỗi sứ treo Polymer 25kV lắp vào trụ: CĐT ply-T</t>
  </si>
  <si>
    <t>M12T</t>
  </si>
  <si>
    <t>Trụ bê tông ly tâm 12m</t>
  </si>
  <si>
    <t>M12aT</t>
  </si>
  <si>
    <t>Trụ bê tông ly tâm 12m có đà cản</t>
  </si>
  <si>
    <t>M12BT ĐÔIT</t>
  </si>
  <si>
    <t xml:space="preserve">Trụ bê tông trụ đôi 12m </t>
  </si>
  <si>
    <t>M14aT</t>
  </si>
  <si>
    <t>Trụ bê tông ly tâm 14m có đà cản</t>
  </si>
  <si>
    <t>MDD3DC</t>
  </si>
  <si>
    <t>Đo đất móng cột, trụ, hố kiểm tra rộng &gt;3m, su ≤2m, đất cấp 3 bằng thủ công (p dụng cho móng đ cản)</t>
  </si>
  <si>
    <t>GO-CH</t>
  </si>
  <si>
    <t>Gỗ chống</t>
  </si>
  <si>
    <t>GO-DN</t>
  </si>
  <si>
    <t>Gỗ đà nẹp</t>
  </si>
  <si>
    <t>GO-V</t>
  </si>
  <si>
    <t>Gỗ ván (cả nẹp)</t>
  </si>
  <si>
    <t>MDD3R1</t>
  </si>
  <si>
    <t>Đo đất mĩng cột, trụ, hố kiểm tra rộng &gt;1m, su &gt;1m, đất cấp 3 bằng thủ cơng</t>
  </si>
  <si>
    <t>B16750V</t>
  </si>
  <si>
    <t>Boulon 16x750VRS+ 4 long đền vuông D18-50x50x3/Zn</t>
  </si>
  <si>
    <t>LVANK</t>
  </si>
  <si>
    <t>Ván khuôn gỗ móng - móng vuông, chữ nhật</t>
  </si>
  <si>
    <t>100m2</t>
  </si>
  <si>
    <t>T12540</t>
  </si>
  <si>
    <t>Trụ BTLT 12m F540 dự ứng lực (k=2)</t>
  </si>
  <si>
    <t>d22</t>
  </si>
  <si>
    <t>Đà Sắt góc L75 x75 x8 dài 2,2m (4 ốp)</t>
  </si>
  <si>
    <t>thanh</t>
  </si>
  <si>
    <t>t81</t>
  </si>
  <si>
    <t>Thanh chống đà sắt góc L50x50x5 dài 0,81m</t>
  </si>
  <si>
    <t>d200</t>
  </si>
  <si>
    <t>Đà Sắt góc L75 x75 x8 dài 2m (3 ốp)</t>
  </si>
  <si>
    <t>t115</t>
  </si>
  <si>
    <t>Thanh chống đà sắt góc L50x50x5 dài 1,15m</t>
  </si>
  <si>
    <t>XT2</t>
  </si>
  <si>
    <t>Xà đỡ thẳng lệch 3 pha 2m - 1 mạch</t>
  </si>
  <si>
    <t>XTK2</t>
  </si>
  <si>
    <t>Xà đỡ lệch góc 3 pha 2m - 1 mạch</t>
  </si>
  <si>
    <t>MANG4</t>
  </si>
  <si>
    <t>Máng che dây chằng dày 0,4x2000</t>
  </si>
  <si>
    <t>ACX50</t>
  </si>
  <si>
    <t>Cáp nhôm lõi thép bọc 24KV AC/XLPE50 mm2</t>
  </si>
  <si>
    <t>GNIU 185</t>
  </si>
  <si>
    <t>Giáp níu dừng dây bọc 185 + yếm móng U + Mắt nối yếm</t>
  </si>
  <si>
    <t>GNIU50</t>
  </si>
  <si>
    <t>Giáp níu dừng dây bọc 50mm2 + yếm móng U + Mắt nối yếm</t>
  </si>
  <si>
    <t>ke279</t>
  </si>
  <si>
    <t>Kẹp ép WR 279</t>
  </si>
  <si>
    <t>ke419</t>
  </si>
  <si>
    <t>Kẹp ép WR 419</t>
  </si>
  <si>
    <t>ke929</t>
  </si>
  <si>
    <t>Kẹp ép WR 929</t>
  </si>
  <si>
    <t>OCN</t>
  </si>
  <si>
    <t>Ong co nhiệt cách điện 24kV D60</t>
  </si>
  <si>
    <t>chupU</t>
  </si>
  <si>
    <t>Chụp kẹp Uquai</t>
  </si>
  <si>
    <t>KDIN</t>
  </si>
  <si>
    <t>Dây đai + khóa đai Inoc</t>
  </si>
  <si>
    <t>Dbsttf</t>
  </si>
  <si>
    <t>Dây buộc đầu sứ TTF (185-240mm2)</t>
  </si>
  <si>
    <t>Dbsssf</t>
  </si>
  <si>
    <t>Dây buộc cổ sứ SSF (185-240mm2)</t>
  </si>
  <si>
    <t>LSDD</t>
  </si>
  <si>
    <t>Lắp sứ đứng 24KV + ty</t>
  </si>
  <si>
    <t>BTLT 12 F540</t>
  </si>
  <si>
    <t>BTLT 14 F650</t>
  </si>
  <si>
    <t>Trụ bê tông ly tâm 14m trồng thủ công+cơ giới</t>
  </si>
  <si>
    <t>Đào lỗ</t>
  </si>
  <si>
    <t>Nghiệm thu Đào lỗ</t>
  </si>
  <si>
    <t>Dựng trụ</t>
  </si>
  <si>
    <t>Lắp neo</t>
  </si>
  <si>
    <t>Đổ bê tông</t>
  </si>
  <si>
    <t>Lắp đà cản</t>
  </si>
  <si>
    <t>Gắn xà sứ, phụ kiện</t>
  </si>
  <si>
    <t>Kéo dây</t>
  </si>
  <si>
    <t>Tiếp địa</t>
  </si>
  <si>
    <t>Lắp trạm</t>
  </si>
  <si>
    <t>Đầu Cosse 150 (2 bulon)</t>
  </si>
  <si>
    <t>Hình thức trụ HH</t>
  </si>
  <si>
    <t>Hình thức trụ TK</t>
  </si>
  <si>
    <t>BTLT 12HH</t>
  </si>
  <si>
    <t>TDLL12hh</t>
  </si>
  <si>
    <t>X-22KK</t>
  </si>
  <si>
    <t xml:space="preserve">Chuỗi Polymer lắp vào trụ CĐT </t>
  </si>
  <si>
    <t xml:space="preserve">Bass LI </t>
  </si>
  <si>
    <t>BMoc16300</t>
  </si>
  <si>
    <t>Bu long 16x300 bắt rack</t>
  </si>
  <si>
    <t>Bảng độ cao băng đường</t>
  </si>
  <si>
    <t>Số dây Dupplex trên trụ</t>
  </si>
  <si>
    <t>Ghip 95(70)/35 2 bulon</t>
  </si>
  <si>
    <t>Ong co nhiệt F95/25 (m)</t>
  </si>
  <si>
    <t>GHI CHÚ</t>
  </si>
  <si>
    <t>Colume</t>
  </si>
  <si>
    <t>Sum</t>
  </si>
  <si>
    <t>Số trụ</t>
  </si>
  <si>
    <t xml:space="preserve">Kh.cách </t>
  </si>
  <si>
    <t xml:space="preserve">Cáp 24kV ACX 50mm2 </t>
  </si>
  <si>
    <t>ống nối dây AC 50</t>
  </si>
  <si>
    <t>Cáp CXV150mm2 - 24KV</t>
  </si>
  <si>
    <t>Cáp CXV 25 mm2 - 24KV</t>
  </si>
  <si>
    <t>Phần trụ</t>
  </si>
  <si>
    <t>Móng néo</t>
  </si>
  <si>
    <t>Tiếp địa lặp lại XDM (trụ 12m)</t>
  </si>
  <si>
    <t>Tiếp địa lặp lại hiện hữu</t>
  </si>
  <si>
    <t>Tiếp địa trụ LBS khí + TBA</t>
  </si>
  <si>
    <t>Loại xà</t>
  </si>
  <si>
    <t>Bộ sứ đứng</t>
  </si>
  <si>
    <t>Chuỗi Polymer lắp vào xà</t>
  </si>
  <si>
    <t>Giáp níu cỡ dây50mm2</t>
  </si>
  <si>
    <t>Giáp níu cỡ dây 185mm2</t>
  </si>
  <si>
    <t>Bộ dừng trung hoà</t>
  </si>
  <si>
    <t>Bộ đỡ dây T.H</t>
  </si>
  <si>
    <t xml:space="preserve">Kẹp quai 4/0 đấu nóng + Chụp </t>
  </si>
  <si>
    <t xml:space="preserve">Chụp Kẹp quai </t>
  </si>
  <si>
    <t>Hotline 4/0</t>
  </si>
  <si>
    <t>Kẹp ép cỡ 50mm2</t>
  </si>
  <si>
    <t>Kẹp ép cỡ 95mm2</t>
  </si>
  <si>
    <t>Kẹp ép cỡ 120mm2</t>
  </si>
  <si>
    <t>Kẹp ép cỡ 185mm2</t>
  </si>
  <si>
    <t>Dây cổ sứ dây 185</t>
  </si>
  <si>
    <t>Dây đầu sứ dây 185</t>
  </si>
  <si>
    <t xml:space="preserve">Bu long móc 16x300 </t>
  </si>
  <si>
    <t>CÔNG TRÌNH: NÂNG CẤP ĐƯỜNG DÂY TRUNG THẾ TỪ RECLOSER XUÂN BẮC ĐẾN LBS KHÍ CHẾ BIẾN TUYẾN 480 XUÂN BẮC</t>
  </si>
  <si>
    <t>2DT</t>
  </si>
  <si>
    <t>RECLOSER</t>
  </si>
  <si>
    <t>089</t>
  </si>
  <si>
    <t>89a</t>
  </si>
  <si>
    <t>IG</t>
  </si>
  <si>
    <t>090</t>
  </si>
  <si>
    <t>90a</t>
  </si>
  <si>
    <t>I</t>
  </si>
  <si>
    <t>091</t>
  </si>
  <si>
    <t>91a</t>
  </si>
  <si>
    <t>092</t>
  </si>
  <si>
    <t>92a</t>
  </si>
  <si>
    <t>093</t>
  </si>
  <si>
    <t>93a</t>
  </si>
  <si>
    <t>094</t>
  </si>
  <si>
    <t>94a</t>
  </si>
  <si>
    <t>095</t>
  </si>
  <si>
    <t>95a</t>
  </si>
  <si>
    <t>096</t>
  </si>
  <si>
    <t>96a</t>
  </si>
  <si>
    <t>097</t>
  </si>
  <si>
    <t>97a</t>
  </si>
  <si>
    <t>098</t>
  </si>
  <si>
    <t>98a</t>
  </si>
  <si>
    <t>099</t>
  </si>
  <si>
    <t>99a</t>
  </si>
  <si>
    <t>100</t>
  </si>
  <si>
    <t>100a</t>
  </si>
  <si>
    <t>Tụ bù</t>
  </si>
  <si>
    <t>TBA</t>
  </si>
  <si>
    <t>101</t>
  </si>
  <si>
    <t>101a</t>
  </si>
  <si>
    <t>Thay trụ</t>
  </si>
  <si>
    <t>102</t>
  </si>
  <si>
    <t>102a</t>
  </si>
  <si>
    <t>103</t>
  </si>
  <si>
    <t>103a</t>
  </si>
  <si>
    <t>104</t>
  </si>
  <si>
    <t>104a</t>
  </si>
  <si>
    <t>I-DT</t>
  </si>
  <si>
    <t>NR 1P</t>
  </si>
  <si>
    <t>105</t>
  </si>
  <si>
    <t>105a</t>
  </si>
  <si>
    <t>106</t>
  </si>
  <si>
    <t>106a</t>
  </si>
  <si>
    <t>107</t>
  </si>
  <si>
    <t>107a</t>
  </si>
  <si>
    <t>108</t>
  </si>
  <si>
    <t>108a</t>
  </si>
  <si>
    <t>109</t>
  </si>
  <si>
    <t>109a</t>
  </si>
  <si>
    <t>110</t>
  </si>
  <si>
    <t>110a</t>
  </si>
  <si>
    <t>NR 3P</t>
  </si>
  <si>
    <t>111</t>
  </si>
  <si>
    <t>111a</t>
  </si>
  <si>
    <t>111b</t>
  </si>
  <si>
    <t>112</t>
  </si>
  <si>
    <t>112a</t>
  </si>
  <si>
    <t>113</t>
  </si>
  <si>
    <t>113a</t>
  </si>
  <si>
    <t>114</t>
  </si>
  <si>
    <t>114a</t>
  </si>
  <si>
    <t>Dời</t>
  </si>
  <si>
    <t>115</t>
  </si>
  <si>
    <t>115a</t>
  </si>
  <si>
    <t>116</t>
  </si>
  <si>
    <t>116a</t>
  </si>
  <si>
    <t>117</t>
  </si>
  <si>
    <t>117a</t>
  </si>
  <si>
    <t>118</t>
  </si>
  <si>
    <t>118a</t>
  </si>
  <si>
    <t>119</t>
  </si>
  <si>
    <t>119a</t>
  </si>
  <si>
    <t>120</t>
  </si>
  <si>
    <t>120a</t>
  </si>
  <si>
    <t>121</t>
  </si>
  <si>
    <t>121a</t>
  </si>
  <si>
    <t>122</t>
  </si>
  <si>
    <t>122a</t>
  </si>
  <si>
    <t>123</t>
  </si>
  <si>
    <t>123a</t>
  </si>
  <si>
    <t>124</t>
  </si>
  <si>
    <t>124a</t>
  </si>
  <si>
    <t>125</t>
  </si>
  <si>
    <t>125a</t>
  </si>
  <si>
    <t>126</t>
  </si>
  <si>
    <t>126a</t>
  </si>
  <si>
    <t>IDT</t>
  </si>
  <si>
    <t>NR 1P+TBA</t>
  </si>
  <si>
    <t>127</t>
  </si>
  <si>
    <t>127a</t>
  </si>
  <si>
    <t>128</t>
  </si>
  <si>
    <t>128a</t>
  </si>
  <si>
    <t>F</t>
  </si>
  <si>
    <t>129</t>
  </si>
  <si>
    <t>129a</t>
  </si>
  <si>
    <t>130</t>
  </si>
  <si>
    <t>130a</t>
  </si>
  <si>
    <t>131</t>
  </si>
  <si>
    <t>131a</t>
  </si>
  <si>
    <t>132</t>
  </si>
  <si>
    <t>132A</t>
  </si>
  <si>
    <t>132B</t>
  </si>
  <si>
    <t>133</t>
  </si>
  <si>
    <t>133a</t>
  </si>
  <si>
    <t>134</t>
  </si>
  <si>
    <t>134a</t>
  </si>
  <si>
    <t>135</t>
  </si>
  <si>
    <t>135a</t>
  </si>
  <si>
    <t>136</t>
  </si>
  <si>
    <t>136a</t>
  </si>
  <si>
    <t>137</t>
  </si>
  <si>
    <t>137a</t>
  </si>
  <si>
    <t>138</t>
  </si>
  <si>
    <t>138a</t>
  </si>
  <si>
    <t>139</t>
  </si>
  <si>
    <t>139B</t>
  </si>
  <si>
    <t>139A</t>
  </si>
  <si>
    <t>NR3P</t>
  </si>
  <si>
    <t>140</t>
  </si>
  <si>
    <t>140a</t>
  </si>
  <si>
    <t>141</t>
  </si>
  <si>
    <t>141a</t>
  </si>
  <si>
    <t>142</t>
  </si>
  <si>
    <t>142a</t>
  </si>
  <si>
    <t>143</t>
  </si>
  <si>
    <t>143a</t>
  </si>
  <si>
    <t>144</t>
  </si>
  <si>
    <t>144a</t>
  </si>
  <si>
    <t>145</t>
  </si>
  <si>
    <t>145B</t>
  </si>
  <si>
    <t>145A</t>
  </si>
  <si>
    <t>146</t>
  </si>
  <si>
    <t>146a</t>
  </si>
  <si>
    <t>147</t>
  </si>
  <si>
    <t>147a</t>
  </si>
  <si>
    <t>148</t>
  </si>
  <si>
    <t>148a</t>
  </si>
  <si>
    <t>149</t>
  </si>
  <si>
    <t>149a</t>
  </si>
  <si>
    <t>3DT</t>
  </si>
  <si>
    <t>150</t>
  </si>
  <si>
    <t>150a</t>
  </si>
  <si>
    <t>151</t>
  </si>
  <si>
    <t>151a</t>
  </si>
  <si>
    <t>152</t>
  </si>
  <si>
    <t>152a</t>
  </si>
  <si>
    <t>153</t>
  </si>
  <si>
    <t>153a</t>
  </si>
  <si>
    <t>154</t>
  </si>
  <si>
    <t>154a</t>
  </si>
  <si>
    <t>155</t>
  </si>
  <si>
    <t>155a</t>
  </si>
  <si>
    <t>156</t>
  </si>
  <si>
    <t>156a</t>
  </si>
  <si>
    <t>157</t>
  </si>
  <si>
    <t>157a</t>
  </si>
  <si>
    <t>158</t>
  </si>
  <si>
    <t>158a</t>
  </si>
  <si>
    <t>159</t>
  </si>
  <si>
    <t>159a</t>
  </si>
  <si>
    <t>160</t>
  </si>
  <si>
    <t>160a</t>
  </si>
  <si>
    <t>161</t>
  </si>
  <si>
    <t>161A</t>
  </si>
  <si>
    <t>162</t>
  </si>
  <si>
    <t>162a</t>
  </si>
  <si>
    <t>163</t>
  </si>
  <si>
    <t>163a</t>
  </si>
  <si>
    <t>164</t>
  </si>
  <si>
    <t>164a</t>
  </si>
  <si>
    <t>165</t>
  </si>
  <si>
    <t>165a</t>
  </si>
  <si>
    <t>166</t>
  </si>
  <si>
    <t>166A</t>
  </si>
  <si>
    <t>167</t>
  </si>
  <si>
    <t>167a</t>
  </si>
  <si>
    <t>168</t>
  </si>
  <si>
    <t>168a</t>
  </si>
  <si>
    <t>169</t>
  </si>
  <si>
    <t>169a</t>
  </si>
  <si>
    <t>Tbu</t>
  </si>
  <si>
    <t>170</t>
  </si>
  <si>
    <t>170a</t>
  </si>
  <si>
    <t>171</t>
  </si>
  <si>
    <t>171a</t>
  </si>
  <si>
    <t>172</t>
  </si>
  <si>
    <t>172a</t>
  </si>
  <si>
    <t>173</t>
  </si>
  <si>
    <t>173a</t>
  </si>
  <si>
    <t>174</t>
  </si>
  <si>
    <t>174A</t>
  </si>
  <si>
    <t>Dự toán</t>
  </si>
  <si>
    <t>CỘNG</t>
  </si>
  <si>
    <t>Vị trí móng</t>
  </si>
  <si>
    <t>Thiết kế</t>
  </si>
  <si>
    <t>Thi công</t>
  </si>
  <si>
    <t>Bản vẽ thiết kế số</t>
  </si>
  <si>
    <t>Ghi chú</t>
  </si>
  <si>
    <t>Lần</t>
  </si>
  <si>
    <t>Ngày thi công</t>
  </si>
  <si>
    <t>Ngày nghiệm thu</t>
  </si>
  <si>
    <t>19, 20, 22, 26</t>
  </si>
  <si>
    <t>Tổng cộng:</t>
  </si>
  <si>
    <t>Vị trí thi công</t>
  </si>
  <si>
    <t>Vị trí đổ bê tông</t>
  </si>
  <si>
    <t>89A, 95A, 101A, 113A, 120A, 129, 136A, 142A, 157A, 164A</t>
  </si>
  <si>
    <t>Số lượng</t>
  </si>
  <si>
    <t>18, 21, 25</t>
  </si>
  <si>
    <t>Stt</t>
  </si>
  <si>
    <t>Số bộ tiếp địa (bộ)</t>
  </si>
  <si>
    <t>Vị trí tiếp địa</t>
  </si>
  <si>
    <t>Kết quả đo đạc kiểm tra</t>
  </si>
  <si>
    <t>Kết luận (chấp nhận hay không chấp nhận)</t>
  </si>
  <si>
    <t>Vị trí</t>
  </si>
  <si>
    <t>Chiều dài dây tiếp địa (m)</t>
  </si>
  <si>
    <t>Số cọc</t>
  </si>
  <si>
    <t>Điện trở (Ω)</t>
  </si>
  <si>
    <t>Tiếp địa lặp lại</t>
  </si>
  <si>
    <t>10m/bộ</t>
  </si>
  <si>
    <t>Đạt</t>
  </si>
  <si>
    <t>Khoảng néo</t>
  </si>
  <si>
    <t>Loại dây</t>
  </si>
  <si>
    <t>Chiều dài (m)</t>
  </si>
  <si>
    <t>Hợp đồng</t>
  </si>
  <si>
    <t>3ACX185+AC120</t>
  </si>
  <si>
    <t>142A</t>
  </si>
  <si>
    <t>TT</t>
  </si>
  <si>
    <t>Tên tuyến /Từ cột …. đến cột ….</t>
  </si>
  <si>
    <t>Loại Dây</t>
  </si>
  <si>
    <t>Phương pháp kiểm tra</t>
  </si>
  <si>
    <t>Chiều dài đường dây (m)</t>
  </si>
  <si>
    <t>Thực tế thi công</t>
  </si>
  <si>
    <t>Cáp 3ACX185 mm2 + AC120 mm2</t>
  </si>
  <si>
    <t>Thước kéo</t>
  </si>
  <si>
    <t>Cáp ACX</t>
  </si>
  <si>
    <t>Khoảng cột ngắm độ võng</t>
  </si>
  <si>
    <t>Độ võng</t>
  </si>
  <si>
    <t>Chiều dài khoảng cột (m)</t>
  </si>
  <si>
    <t>Nhiệt độ không khí lúc ngắm</t>
  </si>
  <si>
    <t>Dây pha</t>
  </si>
  <si>
    <t>Dây trung hòa</t>
  </si>
  <si>
    <t>37 độ C</t>
  </si>
  <si>
    <t>TDTT12HH</t>
  </si>
  <si>
    <t>ke399</t>
  </si>
  <si>
    <t>Nội dung kiểm tra</t>
  </si>
  <si>
    <t>Kết quả kiểm tra</t>
  </si>
  <si>
    <t>Ngày</t>
  </si>
</sst>
</file>

<file path=xl/styles.xml><?xml version="1.0" encoding="utf-8"?>
<styleSheet xmlns="http://schemas.openxmlformats.org/spreadsheetml/2006/main">
  <numFmts count="42">
    <numFmt numFmtId="176" formatCode="_-&quot;$&quot;\ * #,##0_-;\-&quot;$&quot;\ * #,##0_-;_-&quot;$&quot;\ * &quot;-&quot;_-;_-@_-"/>
    <numFmt numFmtId="177" formatCode="_-* #,##0\ _F_-;\-* #,##0\ _F_-;_-* &quot;-&quot;\ _F_-;[Red]_-@_-"/>
    <numFmt numFmtId="44" formatCode="_(&quot;$&quot;* #,##0.00_);_(&quot;$&quot;* \(#,##0.00\);_(&quot;$&quot;* &quot;-&quot;??_);_(@_)"/>
    <numFmt numFmtId="178" formatCode="_-* #,##0.00\ _ñ_-;\-* #,##0.00\ _ñ_-;_-* &quot;-&quot;&quot;?&quot;&quot;?&quot;\ _ñ_-;_-@_-"/>
    <numFmt numFmtId="179" formatCode="_ * #,##0_ ;_ * \-#,##0_ ;_ * &quot;-&quot;_ ;_ @_ "/>
    <numFmt numFmtId="180" formatCode="_-* #,##0.00\ _F_-;\-* #,##0.00\ _F_-;_-* &quot;-&quot;&quot;?&quot;&quot;?&quot;\ _F_-;_-@_-"/>
    <numFmt numFmtId="42" formatCode="_(&quot;$&quot;* #,##0_);_(&quot;$&quot;* \(#,##0\);_(&quot;$&quot;* &quot;-&quot;_);_(@_)"/>
    <numFmt numFmtId="181" formatCode="&quot;£&quot;#,##0.00;\-&quot;£&quot;#,##0.00"/>
    <numFmt numFmtId="182" formatCode="_-* #,##0\ _F_-;\-* #,##0\ _F_-;_-* &quot;-&quot;\ _F_-;_-@_-"/>
    <numFmt numFmtId="43" formatCode="_(* #,##0.00_);_(* \(#,##0.00\);_(* &quot;-&quot;??_);_(@_)"/>
    <numFmt numFmtId="183" formatCode="#.##0"/>
    <numFmt numFmtId="184" formatCode="_-&quot;$&quot;* #,##0_-;\-&quot;$&quot;* #,##0_-;_-&quot;$&quot;* &quot;-&quot;_-;_-@_-"/>
    <numFmt numFmtId="185" formatCode="_-* #,##0_-;\-* #,##0_-;_-* &quot;-&quot;_-;_-@_-"/>
    <numFmt numFmtId="186" formatCode="_-* #,##0.00_-;\-* #,##0.00_-;_-* &quot;-&quot;&quot;?&quot;&quot;?&quot;_-;_-@_-"/>
    <numFmt numFmtId="187" formatCode="#,##0\ &quot;F&quot;;[Red]\-#,##0\ &quot;F&quot;"/>
    <numFmt numFmtId="188" formatCode="_-* #,##0.00\ &quot;F&quot;_-;\-* #,##0.00\ &quot;F&quot;_-;_-* &quot;-&quot;&quot;?&quot;&quot;?&quot;\ &quot;F&quot;_-;_-@_-"/>
    <numFmt numFmtId="189" formatCode="_-* #,##0\ _ñ_-;\-* #,##0\ _ñ_-;_-* &quot;-&quot;\ _ñ_-;_-@_-"/>
    <numFmt numFmtId="190" formatCode="_-&quot;ñ&quot;* #,##0_-;\-&quot;ñ&quot;* #,##0_-;_-&quot;ñ&quot;* &quot;-&quot;_-;_-@_-"/>
    <numFmt numFmtId="191" formatCode="00"/>
    <numFmt numFmtId="192" formatCode="_-* #,##0.00\ _₫_-;\-* #,##0.00\ _₫_-;_-* &quot;-&quot;&quot;?&quot;&quot;?&quot;\ _₫_-;_-@_-"/>
    <numFmt numFmtId="193" formatCode="_-&quot;F&quot;* #,##0_-;\-&quot;F&quot;* #,##0_-;_-&quot;F&quot;* &quot;-&quot;_-;_-@_-"/>
    <numFmt numFmtId="194" formatCode="#,##0\ &quot;$&quot;_);[Red]\(#,##0\ &quot;$&quot;\)"/>
    <numFmt numFmtId="195" formatCode="_ * #,##0.00_ ;_ * \-#,##0.00_ ;_ * &quot;-&quot;&quot;?&quot;&quot;?&quot;_ ;_ @_ "/>
    <numFmt numFmtId="196" formatCode="_ * #,##0_)\ _$_ ;_ * \(#,##0\)\ _$_ ;_ * &quot;-&quot;_)\ _$_ ;_ @_ "/>
    <numFmt numFmtId="197" formatCode="_-* #,##0.0\ _F_-;\-* #,##0.0\ _F_-;_-* &quot;-&quot;&quot;?&quot;\ _F_-;_-@_-"/>
    <numFmt numFmtId="198" formatCode="_-* #,##0\ &quot;ñ&quot;_-;\-* #,##0\ &quot;ñ&quot;_-;_-* &quot;-&quot;\ &quot;ñ&quot;_-;_-@_-"/>
    <numFmt numFmtId="199" formatCode="m/d/yyyy;@"/>
    <numFmt numFmtId="200" formatCode="\ \ \-\ @"/>
    <numFmt numFmtId="201" formatCode="_-* #,##0.0\ _F_-;\-* #,##0.0\ _F_-;_-* &quot;-&quot;&quot;?&quot;&quot;?&quot;\ _F_-;_-@_-"/>
    <numFmt numFmtId="202" formatCode="#,##0.00\ &quot;F&quot;;[Red]\-#,##0.00\ &quot;F&quot;"/>
    <numFmt numFmtId="203" formatCode="#,##0.0_);\(#,##0.0\)"/>
    <numFmt numFmtId="204" formatCode="#,##0.00\ &quot;F&quot;;\-#,##0.00\ &quot;F&quot;"/>
    <numFmt numFmtId="205" formatCode="0\ \ \ \ "/>
    <numFmt numFmtId="206" formatCode="&quot;$&quot;###,0&quot;.&quot;00_);[Red]\(&quot;$&quot;###,0&quot;.&quot;00\)"/>
    <numFmt numFmtId="207" formatCode="_-* #,##0\ _F_-;\-* #,##0\ _F_-;_-* &quot;-&quot;&quot;?&quot;&quot;?&quot;\ _F_-;_-@_-"/>
    <numFmt numFmtId="208" formatCode="_-* #,##0\ &quot;F&quot;_-;\-* #,##0\ &quot;F&quot;_-;_-* &quot;-&quot;\ &quot;F&quot;_-;_-@_-"/>
    <numFmt numFmtId="209" formatCode="_-* #,##0.000\ _F_-;\-* #,##0.000\ _F_-;_-* &quot;-&quot;&quot;?&quot;&quot;?&quot;\ _F_-;_-@_-"/>
    <numFmt numFmtId="210" formatCode="dd/mm/yyyy"/>
    <numFmt numFmtId="211" formatCode="_(* #,##0_);_(* \(#,##0\);_(* &quot;-&quot;&quot;?&quot;&quot;?&quot;_);_(@_)"/>
    <numFmt numFmtId="212" formatCode="_ * #,##0_)\ &quot;F&quot;_ ;_ * \(#,##0\)\ &quot;F&quot;_ ;_ * &quot;-&quot;_)\ &quot;F&quot;_ ;_ @_ "/>
    <numFmt numFmtId="213" formatCode="_(* #,##0.00_);_(* \(#,##0.00\);_(* &quot;-&quot;&quot;?&quot;&quot;?&quot;_);_(@_)"/>
    <numFmt numFmtId="214" formatCode="_-&quot;$&quot;* #,##0.00_-;\-&quot;$&quot;* #,##0.00_-;_-&quot;$&quot;* &quot;-&quot;&quot;?&quot;&quot;?&quot;_-;_-@_-"/>
  </numFmts>
  <fonts count="76">
    <font>
      <sz val="13"/>
      <name val="Times New Roman"/>
      <charset val="134"/>
    </font>
    <font>
      <b/>
      <sz val="13"/>
      <name val="Times New Roman"/>
      <charset val="134"/>
    </font>
    <font>
      <b/>
      <sz val="9"/>
      <name val="Times New Roman"/>
      <charset val="134"/>
    </font>
    <font>
      <sz val="13"/>
      <color rgb="FFFF0000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3"/>
      <color rgb="FF000000"/>
      <name val="Times New Roman"/>
      <charset val="134"/>
    </font>
    <font>
      <b/>
      <sz val="11"/>
      <name val="Times New Roman"/>
      <charset val="134"/>
    </font>
    <font>
      <sz val="13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3"/>
      <color rgb="FFFF0000"/>
      <name val="Times New Roman"/>
      <charset val="134"/>
    </font>
    <font>
      <i/>
      <sz val="13"/>
      <name val="Times New Roman"/>
      <charset val="134"/>
    </font>
    <font>
      <sz val="13"/>
      <color rgb="FF000099"/>
      <name val="Times New Roman"/>
      <charset val="134"/>
    </font>
    <font>
      <sz val="10"/>
      <color indexed="18"/>
      <name val="Times New Roman"/>
      <charset val="134"/>
    </font>
    <font>
      <sz val="10"/>
      <name val="VNI-Helve-Condense"/>
      <charset val="134"/>
    </font>
    <font>
      <b/>
      <sz val="13"/>
      <color theme="0"/>
      <name val="Times New Roman"/>
      <charset val="134"/>
    </font>
    <font>
      <b/>
      <sz val="12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2"/>
      <name val="¹UAAA¼"/>
      <charset val="129"/>
    </font>
    <font>
      <sz val="10"/>
      <name val="VNI-Times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VNI-Times"/>
      <charset val="13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VNI-Times"/>
      <charset val="134"/>
    </font>
    <font>
      <sz val="10"/>
      <name val="VnBookman"/>
      <charset val="134"/>
    </font>
    <font>
      <b/>
      <sz val="12"/>
      <name val="Arial"/>
      <charset val="134"/>
    </font>
    <font>
      <sz val="12"/>
      <name val="???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name val="¹ÙÅÁÃ¼"/>
      <charset val="129"/>
    </font>
    <font>
      <sz val="10"/>
      <name val="Arial"/>
      <charset val="163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name val="Courier"/>
      <charset val="134"/>
    </font>
    <font>
      <i/>
      <sz val="12"/>
      <name val="VNI-Times"/>
      <charset val="134"/>
    </font>
    <font>
      <sz val="11"/>
      <name val="µ¸¿ò"/>
      <charset val="129"/>
    </font>
    <font>
      <sz val="10"/>
      <name val="???"/>
      <charset val="129"/>
    </font>
    <font>
      <sz val="13"/>
      <name val=".VnTime"/>
      <charset val="134"/>
    </font>
    <font>
      <sz val="10"/>
      <name val="Arial"/>
      <charset val="134"/>
    </font>
    <font>
      <sz val="12"/>
      <name val="新細明體"/>
      <charset val="136"/>
    </font>
    <font>
      <sz val="14"/>
      <name val="뼻뮝"/>
      <charset val="129"/>
    </font>
    <font>
      <b/>
      <sz val="11"/>
      <name val="Helv"/>
      <charset val="134"/>
    </font>
    <font>
      <sz val="12"/>
      <color indexed="8"/>
      <name val="¹ÙÅÁÃ¼"/>
      <charset val="129"/>
    </font>
    <font>
      <sz val="10"/>
      <name val="MS Sans Serif"/>
      <charset val="134"/>
    </font>
    <font>
      <sz val="12"/>
      <name val=".VnTime"/>
      <charset val="134"/>
    </font>
    <font>
      <sz val="14"/>
      <name val="VNI-Times"/>
      <charset val="134"/>
    </font>
    <font>
      <sz val="8"/>
      <name val="Arial"/>
      <charset val="163"/>
    </font>
    <font>
      <sz val="12"/>
      <name val="바탕체"/>
      <charset val="134"/>
    </font>
    <font>
      <sz val="12"/>
      <name val="Arial"/>
      <charset val="134"/>
    </font>
    <font>
      <sz val="10"/>
      <name val=" "/>
      <charset val="136"/>
    </font>
    <font>
      <sz val="10"/>
      <name val="굴림체"/>
      <charset val="129"/>
    </font>
    <font>
      <b/>
      <sz val="10"/>
      <name val="Helv"/>
      <charset val="134"/>
    </font>
    <font>
      <sz val="12"/>
      <name val="뼻뮝"/>
      <charset val="129"/>
    </font>
    <font>
      <b/>
      <sz val="12"/>
      <name val="Helv"/>
      <charset val="134"/>
    </font>
    <font>
      <b/>
      <sz val="18"/>
      <name val="Arial"/>
      <charset val="134"/>
    </font>
    <font>
      <sz val="10"/>
      <name val="Helvetica Condensed"/>
      <charset val="134"/>
    </font>
    <font>
      <sz val="11"/>
      <name val="VNtimes new roman"/>
      <charset val="134"/>
    </font>
    <font>
      <u/>
      <sz val="12"/>
      <color indexed="12"/>
      <name val="Times New Roman"/>
      <charset val="134"/>
    </font>
    <font>
      <sz val="12"/>
      <color theme="1"/>
      <name val="Times New Roman"/>
      <charset val="134"/>
    </font>
    <font>
      <b/>
      <sz val="10"/>
      <name val="VnBookman"/>
      <charset val="134"/>
    </font>
    <font>
      <b/>
      <sz val="9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0">
    <xf numFmtId="0" fontId="0" fillId="0" borderId="0">
      <alignment horizontal="center" vertical="center"/>
    </xf>
    <xf numFmtId="0" fontId="22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/>
    <xf numFmtId="179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182" fontId="2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0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32" fillId="0" borderId="16" applyNumberFormat="0" applyFill="0" applyAlignment="0" applyProtection="0">
      <alignment vertical="center"/>
    </xf>
    <xf numFmtId="9" fontId="36" fillId="0" borderId="0" applyFont="0" applyFill="0" applyBorder="0" applyAlignment="0" applyProtection="0"/>
    <xf numFmtId="0" fontId="39" fillId="18" borderId="19" applyNumberFormat="0" applyAlignment="0" applyProtection="0">
      <alignment vertical="center"/>
    </xf>
    <xf numFmtId="0" fontId="25" fillId="21" borderId="2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81" fontId="29" fillId="0" borderId="0" applyFont="0" applyFill="0" applyBorder="0" applyAlignment="0" applyProtection="0"/>
    <xf numFmtId="0" fontId="19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182" fontId="2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184" fontId="33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82" fontId="21" fillId="0" borderId="0" applyFont="0" applyFill="0" applyBorder="0" applyAlignment="0" applyProtection="0"/>
    <xf numFmtId="198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0" fontId="46" fillId="27" borderId="22" applyNumberFormat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50" fillId="0" borderId="0"/>
    <xf numFmtId="0" fontId="19" fillId="5" borderId="0" applyNumberFormat="0" applyBorder="0" applyAlignment="0" applyProtection="0">
      <alignment vertical="center"/>
    </xf>
    <xf numFmtId="0" fontId="40" fillId="20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184" fontId="33" fillId="0" borderId="0" applyFont="0" applyFill="0" applyBorder="0" applyAlignment="0" applyProtection="0"/>
    <xf numFmtId="0" fontId="43" fillId="20" borderId="22" applyNumberFormat="0" applyAlignment="0" applyProtection="0">
      <alignment vertical="center"/>
    </xf>
    <xf numFmtId="194" fontId="48" fillId="0" borderId="0" applyFont="0" applyFill="0" applyBorder="0" applyAlignment="0" applyProtection="0"/>
    <xf numFmtId="190" fontId="33" fillId="0" borderId="0" applyFont="0" applyFill="0" applyBorder="0" applyAlignment="0" applyProtection="0"/>
    <xf numFmtId="0" fontId="23" fillId="0" borderId="15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178" fontId="21" fillId="0" borderId="0" applyFont="0" applyFill="0" applyBorder="0" applyAlignment="0" applyProtection="0"/>
    <xf numFmtId="0" fontId="37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90" fontId="33" fillId="0" borderId="0" applyFont="0" applyFill="0" applyBorder="0" applyAlignment="0" applyProtection="0"/>
    <xf numFmtId="0" fontId="22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184" fontId="33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186" fontId="33" fillId="0" borderId="0" applyFont="0" applyFill="0" applyBorder="0" applyAlignment="0" applyProtection="0"/>
    <xf numFmtId="0" fontId="19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2" fillId="0" borderId="0"/>
    <xf numFmtId="180" fontId="21" fillId="0" borderId="0" applyFont="0" applyFill="0" applyBorder="0" applyAlignment="0" applyProtection="0"/>
    <xf numFmtId="0" fontId="22" fillId="12" borderId="0" applyNumberFormat="0" applyBorder="0" applyAlignment="0" applyProtection="0">
      <alignment vertical="center"/>
    </xf>
    <xf numFmtId="185" fontId="33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0" fontId="20" fillId="0" borderId="0" applyFont="0" applyFill="0" applyBorder="0" applyAlignment="0" applyProtection="0"/>
    <xf numFmtId="184" fontId="33" fillId="0" borderId="0" applyFont="0" applyFill="0" applyBorder="0" applyAlignment="0" applyProtection="0"/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180" fontId="21" fillId="0" borderId="0" applyFont="0" applyFill="0" applyBorder="0" applyAlignment="0" applyProtection="0"/>
    <xf numFmtId="0" fontId="19" fillId="32" borderId="0" applyNumberFormat="0" applyBorder="0" applyAlignment="0" applyProtection="0">
      <alignment vertical="center"/>
    </xf>
    <xf numFmtId="186" fontId="33" fillId="0" borderId="0" applyFont="0" applyFill="0" applyBorder="0" applyAlignment="0" applyProtection="0"/>
    <xf numFmtId="0" fontId="22" fillId="33" borderId="0" applyNumberFormat="0" applyBorder="0" applyAlignment="0" applyProtection="0">
      <alignment vertical="center"/>
    </xf>
    <xf numFmtId="202" fontId="52" fillId="0" borderId="24">
      <alignment horizontal="right" vertical="center"/>
    </xf>
    <xf numFmtId="0" fontId="19" fillId="34" borderId="0" applyNumberFormat="0" applyBorder="0" applyAlignment="0" applyProtection="0">
      <alignment vertical="center"/>
    </xf>
    <xf numFmtId="18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0" fontId="51" fillId="0" borderId="0"/>
    <xf numFmtId="176" fontId="21" fillId="0" borderId="0" applyFont="0" applyFill="0" applyBorder="0" applyAlignment="0" applyProtection="0"/>
    <xf numFmtId="0" fontId="34" fillId="0" borderId="0"/>
    <xf numFmtId="0" fontId="34" fillId="0" borderId="0"/>
    <xf numFmtId="184" fontId="33" fillId="0" borderId="0" applyFont="0" applyFill="0" applyBorder="0" applyAlignment="0" applyProtection="0"/>
    <xf numFmtId="180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41" fillId="0" borderId="0" applyFont="0" applyFill="0" applyBorder="0" applyAlignment="0" applyProtection="0"/>
    <xf numFmtId="180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35" fillId="0" borderId="18">
      <alignment horizontal="left" vertical="center"/>
    </xf>
    <xf numFmtId="186" fontId="33" fillId="0" borderId="0" applyFont="0" applyFill="0" applyBorder="0" applyAlignment="0" applyProtection="0"/>
    <xf numFmtId="182" fontId="21" fillId="0" borderId="0" applyFont="0" applyFill="0" applyBorder="0" applyAlignment="0" applyProtection="0"/>
    <xf numFmtId="0" fontId="34" fillId="0" borderId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98" fontId="21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29" fillId="0" borderId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5" fontId="54" fillId="0" borderId="0" applyFont="0" applyFill="0" applyBorder="0" applyAlignment="0" applyProtection="0"/>
    <xf numFmtId="182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90" fontId="33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53" fillId="0" borderId="0" applyFont="0" applyFill="0" applyBorder="0" applyAlignment="0" applyProtection="0"/>
    <xf numFmtId="198" fontId="21" fillId="0" borderId="0" applyFont="0" applyFill="0" applyBorder="0" applyAlignment="0" applyProtection="0"/>
    <xf numFmtId="185" fontId="33" fillId="0" borderId="0" applyFont="0" applyFill="0" applyBorder="0" applyAlignment="0" applyProtection="0"/>
    <xf numFmtId="182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90" fontId="33" fillId="0" borderId="0" applyFont="0" applyFill="0" applyBorder="0" applyAlignment="0" applyProtection="0"/>
    <xf numFmtId="43" fontId="49" fillId="0" borderId="0"/>
    <xf numFmtId="9" fontId="57" fillId="0" borderId="0" applyBorder="0" applyAlignment="0" applyProtection="0"/>
    <xf numFmtId="197" fontId="59" fillId="0" borderId="0" applyFont="0" applyFill="0" applyBorder="0" applyAlignment="0" applyProtection="0"/>
    <xf numFmtId="212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60" fillId="0" borderId="0" applyFont="0" applyFill="0" applyBorder="0" applyAlignment="0" applyProtection="0"/>
    <xf numFmtId="179" fontId="41" fillId="0" borderId="0" applyFont="0" applyFill="0" applyBorder="0" applyAlignment="0" applyProtection="0"/>
    <xf numFmtId="195" fontId="41" fillId="0" borderId="0" applyFont="0" applyFill="0" applyBorder="0" applyAlignment="0" applyProtection="0"/>
    <xf numFmtId="0" fontId="20" fillId="0" borderId="0" applyFont="0" applyFill="0" applyBorder="0" applyAlignment="0" applyProtection="0"/>
    <xf numFmtId="195" fontId="41" fillId="0" borderId="0" applyFont="0" applyFill="0" applyBorder="0" applyAlignment="0" applyProtection="0"/>
    <xf numFmtId="184" fontId="33" fillId="0" borderId="0" applyFont="0" applyFill="0" applyBorder="0" applyAlignment="0" applyProtection="0"/>
    <xf numFmtId="0" fontId="20" fillId="0" borderId="0"/>
    <xf numFmtId="0" fontId="4" fillId="0" borderId="0"/>
    <xf numFmtId="0" fontId="34" fillId="0" borderId="0"/>
    <xf numFmtId="0" fontId="34" fillId="0" borderId="0"/>
    <xf numFmtId="0" fontId="20" fillId="0" borderId="0"/>
    <xf numFmtId="0" fontId="66" fillId="0" borderId="0"/>
    <xf numFmtId="18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213" fontId="70" fillId="0" borderId="0" applyFont="0" applyFill="0" applyBorder="0" applyAlignment="0" applyProtection="0"/>
    <xf numFmtId="213" fontId="53" fillId="0" borderId="0" applyFont="0" applyFill="0" applyBorder="0" applyAlignment="0" applyProtection="0"/>
    <xf numFmtId="213" fontId="34" fillId="0" borderId="0" applyFont="0" applyFill="0" applyBorder="0" applyAlignment="0" applyProtection="0"/>
    <xf numFmtId="43" fontId="59" fillId="0" borderId="0" applyFont="0" applyFill="0" applyBorder="0" applyAlignment="0" applyProtection="0"/>
    <xf numFmtId="3" fontId="53" fillId="0" borderId="0" applyFont="0" applyFill="0" applyBorder="0" applyAlignment="0" applyProtection="0"/>
    <xf numFmtId="180" fontId="71" fillId="0" borderId="0" applyFont="0" applyFill="0" applyBorder="0" applyAlignment="0" applyProtection="0"/>
    <xf numFmtId="209" fontId="59" fillId="0" borderId="0" applyFont="0" applyFill="0" applyBorder="0" applyAlignment="0" applyProtection="0"/>
    <xf numFmtId="2" fontId="53" fillId="0" borderId="0" applyFont="0" applyFill="0" applyBorder="0" applyAlignment="0" applyProtection="0"/>
    <xf numFmtId="38" fontId="61" fillId="35" borderId="0" applyNumberFormat="0" applyBorder="0" applyAlignment="0" applyProtection="0"/>
    <xf numFmtId="0" fontId="68" fillId="0" borderId="0">
      <alignment horizontal="left"/>
    </xf>
    <xf numFmtId="0" fontId="35" fillId="0" borderId="27" applyNumberFormat="0" applyAlignment="0" applyProtection="0">
      <alignment horizontal="left" vertical="center"/>
    </xf>
    <xf numFmtId="0" fontId="6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9" fontId="21" fillId="0" borderId="0" applyFont="0" applyFill="0" applyBorder="0" applyAlignment="0" applyProtection="0"/>
    <xf numFmtId="10" fontId="61" fillId="35" borderId="1" applyNumberFormat="0" applyBorder="0" applyAlignment="0" applyProtection="0"/>
    <xf numFmtId="0" fontId="55" fillId="0" borderId="0" applyFont="0" applyFill="0" applyBorder="0" applyAlignment="0" applyProtection="0"/>
    <xf numFmtId="3" fontId="34" fillId="36" borderId="9">
      <alignment horizontal="right"/>
    </xf>
    <xf numFmtId="38" fontId="58" fillId="0" borderId="0" applyFont="0" applyFill="0" applyBorder="0" applyAlignment="0" applyProtection="0"/>
    <xf numFmtId="182" fontId="21" fillId="0" borderId="0" applyFont="0" applyFill="0" applyBorder="0" applyAlignment="0" applyProtection="0"/>
    <xf numFmtId="40" fontId="58" fillId="0" borderId="0" applyFont="0" applyFill="0" applyBorder="0" applyAlignment="0" applyProtection="0"/>
    <xf numFmtId="0" fontId="56" fillId="0" borderId="25"/>
    <xf numFmtId="194" fontId="58" fillId="0" borderId="0" applyFont="0" applyFill="0" applyBorder="0" applyAlignment="0" applyProtection="0"/>
    <xf numFmtId="206" fontId="58" fillId="0" borderId="0" applyFont="0" applyFill="0" applyBorder="0" applyAlignment="0" applyProtection="0"/>
    <xf numFmtId="40" fontId="55" fillId="0" borderId="0" applyFont="0" applyFill="0" applyBorder="0" applyAlignment="0" applyProtection="0"/>
    <xf numFmtId="0" fontId="63" fillId="0" borderId="0" applyNumberFormat="0" applyFont="0" applyFill="0" applyAlignment="0"/>
    <xf numFmtId="0" fontId="5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6" fontId="21" fillId="0" borderId="0" applyFont="0" applyFill="0" applyBorder="0" applyAlignment="0" applyProtection="0"/>
    <xf numFmtId="0" fontId="34" fillId="0" borderId="0"/>
    <xf numFmtId="176" fontId="21" fillId="0" borderId="0" applyFont="0" applyFill="0" applyBorder="0" applyAlignment="0" applyProtection="0"/>
    <xf numFmtId="0" fontId="34" fillId="0" borderId="0"/>
    <xf numFmtId="0" fontId="34" fillId="0" borderId="0"/>
    <xf numFmtId="198" fontId="2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/>
    <xf numFmtId="0" fontId="34" fillId="0" borderId="0"/>
    <xf numFmtId="0" fontId="21" fillId="0" borderId="0"/>
    <xf numFmtId="0" fontId="73" fillId="0" borderId="0"/>
    <xf numFmtId="0" fontId="53" fillId="0" borderId="0"/>
    <xf numFmtId="0" fontId="53" fillId="0" borderId="0"/>
    <xf numFmtId="0" fontId="34" fillId="0" borderId="0"/>
    <xf numFmtId="0" fontId="34" fillId="0" borderId="0"/>
    <xf numFmtId="0" fontId="53" fillId="0" borderId="0"/>
    <xf numFmtId="10" fontId="4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3" fontId="74" fillId="0" borderId="28" applyFill="0" applyBorder="0" applyProtection="0"/>
    <xf numFmtId="0" fontId="72" fillId="0" borderId="0" applyNumberFormat="0" applyFill="0" applyBorder="0" applyAlignment="0" applyProtection="0">
      <alignment vertical="top"/>
      <protection locked="0"/>
    </xf>
    <xf numFmtId="184" fontId="54" fillId="0" borderId="0" applyFont="0" applyFill="0" applyBorder="0" applyAlignment="0" applyProtection="0"/>
    <xf numFmtId="176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58" fontId="29" fillId="0" borderId="0"/>
    <xf numFmtId="0" fontId="56" fillId="0" borderId="0"/>
    <xf numFmtId="187" fontId="59" fillId="0" borderId="24">
      <alignment horizontal="right" vertical="center"/>
    </xf>
    <xf numFmtId="200" fontId="29" fillId="0" borderId="9"/>
    <xf numFmtId="208" fontId="52" fillId="0" borderId="24">
      <alignment horizontal="center"/>
    </xf>
    <xf numFmtId="0" fontId="53" fillId="0" borderId="26" applyNumberFormat="0" applyFont="0" applyFill="0" applyAlignment="0" applyProtection="0"/>
    <xf numFmtId="205" fontId="16" fillId="0" borderId="0"/>
    <xf numFmtId="204" fontId="52" fillId="0" borderId="1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7" fillId="0" borderId="0">
      <alignment vertical="center"/>
    </xf>
    <xf numFmtId="38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7" fillId="0" borderId="0"/>
    <xf numFmtId="211" fontId="59" fillId="0" borderId="0" applyFont="0" applyFill="0" applyBorder="0" applyAlignment="0" applyProtection="0"/>
    <xf numFmtId="207" fontId="59" fillId="0" borderId="0" applyFont="0" applyFill="0" applyBorder="0" applyAlignment="0" applyProtection="0"/>
    <xf numFmtId="201" fontId="59" fillId="0" borderId="0" applyFont="0" applyFill="0" applyBorder="0" applyAlignment="0" applyProtection="0"/>
    <xf numFmtId="0" fontId="65" fillId="0" borderId="0"/>
    <xf numFmtId="0" fontId="75" fillId="0" borderId="0" applyProtection="0"/>
    <xf numFmtId="40" fontId="48" fillId="0" borderId="0" applyFont="0" applyFill="0" applyBorder="0" applyAlignment="0" applyProtection="0"/>
    <xf numFmtId="214" fontId="54" fillId="0" borderId="0" applyFont="0" applyFill="0" applyBorder="0" applyAlignment="0" applyProtection="0"/>
    <xf numFmtId="0" fontId="42" fillId="0" borderId="0"/>
    <xf numFmtId="0" fontId="42" fillId="0" borderId="0"/>
    <xf numFmtId="0" fontId="53" fillId="0" borderId="0"/>
  </cellStyleXfs>
  <cellXfs count="151">
    <xf numFmtId="0" fontId="0" fillId="0" borderId="0" xfId="0">
      <alignment horizontal="center" vertical="center"/>
    </xf>
    <xf numFmtId="16" fontId="0" fillId="0" borderId="0" xfId="0" applyNumberFormat="1">
      <alignment horizontal="center" vertical="center"/>
    </xf>
    <xf numFmtId="199" fontId="0" fillId="0" borderId="0" xfId="0" applyNumberForma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horizontal="center" vertical="center"/>
    </xf>
    <xf numFmtId="191" fontId="0" fillId="0" borderId="1" xfId="0" applyNumberFormat="1" applyBorder="1">
      <alignment horizontal="center" vertical="center"/>
    </xf>
    <xf numFmtId="19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99" fontId="3" fillId="0" borderId="0" xfId="0" applyNumberFormat="1" applyFont="1">
      <alignment horizontal="center" vertical="center"/>
    </xf>
    <xf numFmtId="210" fontId="0" fillId="0" borderId="0" xfId="0" applyNumberFormat="1">
      <alignment horizontal="center" vertical="center"/>
    </xf>
    <xf numFmtId="210" fontId="0" fillId="2" borderId="0" xfId="0" applyNumberFormat="1" applyFill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7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7" fontId="0" fillId="0" borderId="1" xfId="2" applyNumberFormat="1" applyFont="1" applyBorder="1" applyAlignment="1">
      <alignment horizontal="center" vertical="center"/>
    </xf>
    <xf numFmtId="203" fontId="0" fillId="0" borderId="1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191" fontId="10" fillId="0" borderId="1" xfId="0" applyNumberFormat="1" applyFont="1" applyBorder="1" applyAlignment="1">
      <alignment horizontal="center" vertical="center"/>
    </xf>
    <xf numFmtId="19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center" vertical="center" wrapText="1"/>
    </xf>
    <xf numFmtId="191" fontId="8" fillId="0" borderId="1" xfId="0" applyNumberFormat="1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210" fontId="8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10" fontId="0" fillId="0" borderId="0" xfId="0" applyNumberFormat="1" applyAlignment="1">
      <alignment horizontal="center" vertical="center"/>
    </xf>
    <xf numFmtId="58" fontId="0" fillId="0" borderId="0" xfId="0" applyNumberFormat="1">
      <alignment horizontal="center" vertical="center"/>
    </xf>
    <xf numFmtId="0" fontId="12" fillId="0" borderId="0" xfId="0" applyFo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199" fontId="8" fillId="0" borderId="8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4" fillId="0" borderId="0" xfId="0" applyFont="1">
      <alignment horizontal="center"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58" fontId="3" fillId="0" borderId="0" xfId="0" applyNumberFormat="1" applyFont="1">
      <alignment horizontal="center" vertical="center"/>
    </xf>
    <xf numFmtId="199" fontId="14" fillId="0" borderId="0" xfId="0" applyNumberFormat="1" applyFont="1">
      <alignment horizontal="center" vertical="center"/>
    </xf>
    <xf numFmtId="58" fontId="14" fillId="0" borderId="0" xfId="0" applyNumberFormat="1" applyFont="1">
      <alignment horizontal="center" vertical="center"/>
    </xf>
    <xf numFmtId="199" fontId="1" fillId="0" borderId="0" xfId="0" applyNumberFormat="1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199" fontId="2" fillId="0" borderId="0" xfId="0" applyNumberFormat="1" applyFont="1" applyAlignment="1">
      <alignment horizontal="center" vertical="top" wrapText="1"/>
    </xf>
    <xf numFmtId="58" fontId="2" fillId="0" borderId="0" xfId="0" applyNumberFormat="1" applyFont="1" applyAlignment="1">
      <alignment horizontal="center" vertical="top" wrapText="1"/>
    </xf>
    <xf numFmtId="210" fontId="0" fillId="0" borderId="0" xfId="0" applyNumberFormat="1" applyAlignment="1">
      <alignment horizontal="center" vertical="center" wrapText="1"/>
    </xf>
    <xf numFmtId="210" fontId="3" fillId="0" borderId="0" xfId="0" applyNumberFormat="1" applyFont="1">
      <alignment horizontal="center" vertical="center"/>
    </xf>
    <xf numFmtId="210" fontId="14" fillId="0" borderId="0" xfId="0" applyNumberFormat="1" applyFont="1">
      <alignment horizontal="center" vertical="center"/>
    </xf>
    <xf numFmtId="210" fontId="1" fillId="0" borderId="0" xfId="0" applyNumberFormat="1" applyFont="1" applyAlignment="1">
      <alignment horizontal="center" vertical="center" wrapText="1"/>
    </xf>
    <xf numFmtId="210" fontId="2" fillId="0" borderId="0" xfId="0" applyNumberFormat="1" applyFont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4" fillId="0" borderId="9" xfId="0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 applyProtection="1">
      <alignment horizontal="left" vertical="center"/>
      <protection locked="0"/>
    </xf>
    <xf numFmtId="3" fontId="4" fillId="0" borderId="9" xfId="228" applyNumberFormat="1" applyFont="1" applyFill="1" applyBorder="1" applyAlignment="1" applyProtection="1">
      <alignment horizontal="center"/>
      <protection locked="0"/>
    </xf>
    <xf numFmtId="49" fontId="4" fillId="0" borderId="9" xfId="228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16" fontId="4" fillId="0" borderId="9" xfId="0" applyNumberFormat="1" applyFont="1" applyFill="1" applyBorder="1" applyAlignment="1">
      <alignment horizontal="left"/>
    </xf>
    <xf numFmtId="43" fontId="4" fillId="0" borderId="9" xfId="2" applyFont="1" applyFill="1" applyBorder="1" applyAlignment="1" applyProtection="1">
      <alignment horizontal="left"/>
      <protection locked="0"/>
    </xf>
    <xf numFmtId="49" fontId="5" fillId="0" borderId="9" xfId="0" applyNumberFormat="1" applyFont="1" applyFill="1" applyBorder="1" applyAlignment="1">
      <alignment horizontal="center"/>
    </xf>
    <xf numFmtId="43" fontId="4" fillId="0" borderId="10" xfId="2" applyFont="1" applyFill="1" applyBorder="1" applyAlignment="1" applyProtection="1">
      <alignment horizontal="left"/>
      <protection locked="0"/>
    </xf>
    <xf numFmtId="0" fontId="4" fillId="0" borderId="9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9" xfId="0" applyFont="1" applyFill="1" applyBorder="1" applyAlignment="1" applyProtection="1">
      <alignment horizontal="left" vertical="center"/>
      <protection hidden="1"/>
    </xf>
    <xf numFmtId="0" fontId="15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Continuous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0" xfId="2" applyFont="1" applyFill="1" applyBorder="1" applyAlignment="1" applyProtection="1">
      <alignment horizontal="left"/>
      <protection locked="0"/>
    </xf>
    <xf numFmtId="1" fontId="4" fillId="0" borderId="12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 wrapText="1"/>
    </xf>
    <xf numFmtId="3" fontId="4" fillId="0" borderId="9" xfId="0" applyNumberFormat="1" applyFont="1" applyFill="1" applyBorder="1" applyAlignment="1">
      <alignment horizontal="center"/>
    </xf>
    <xf numFmtId="3" fontId="4" fillId="0" borderId="9" xfId="227" applyNumberFormat="1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49" fontId="4" fillId="0" borderId="11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10" xfId="0" applyFont="1" applyFill="1" applyBorder="1" applyAlignment="1" applyProtection="1">
      <alignment horizontal="left" vertical="center"/>
      <protection locked="0"/>
    </xf>
    <xf numFmtId="0" fontId="4" fillId="0" borderId="13" xfId="0" applyFont="1" applyFill="1" applyBorder="1" applyAlignment="1">
      <alignment horizontal="left" vertic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/>
    </xf>
    <xf numFmtId="49" fontId="4" fillId="0" borderId="14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16" fillId="0" borderId="9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  <protection hidden="1"/>
    </xf>
    <xf numFmtId="0" fontId="4" fillId="0" borderId="9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Continuous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 quotePrefix="1">
      <alignment horizontal="center"/>
    </xf>
    <xf numFmtId="0" fontId="4" fillId="0" borderId="9" xfId="0" applyFont="1" applyFill="1" applyBorder="1" applyAlignment="1" quotePrefix="1">
      <alignment horizontal="left"/>
    </xf>
    <xf numFmtId="49" fontId="4" fillId="0" borderId="9" xfId="228" applyNumberFormat="1" applyFont="1" applyFill="1" applyBorder="1" applyAlignment="1" quotePrefix="1">
      <alignment horizontal="center"/>
    </xf>
    <xf numFmtId="16" fontId="4" fillId="0" borderId="9" xfId="0" applyNumberFormat="1" applyFont="1" applyFill="1" applyBorder="1" applyAlignment="1" quotePrefix="1">
      <alignment horizontal="left"/>
    </xf>
    <xf numFmtId="49" fontId="5" fillId="0" borderId="9" xfId="0" applyNumberFormat="1" applyFont="1" applyFill="1" applyBorder="1" applyAlignment="1" quotePrefix="1">
      <alignment horizontal="center"/>
    </xf>
    <xf numFmtId="3" fontId="4" fillId="0" borderId="9" xfId="0" applyNumberFormat="1" applyFont="1" applyFill="1" applyBorder="1" applyAlignment="1" quotePrefix="1">
      <alignment horizontal="center"/>
    </xf>
    <xf numFmtId="0" fontId="4" fillId="0" borderId="9" xfId="0" applyFont="1" applyFill="1" applyBorder="1" applyAlignment="1" quotePrefix="1">
      <alignment horizontal="center"/>
    </xf>
    <xf numFmtId="0" fontId="0" fillId="0" borderId="0" xfId="0" quotePrefix="1">
      <alignment horizontal="center" vertical="center"/>
    </xf>
  </cellXfs>
  <cellStyles count="23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Style 6" xfId="6"/>
    <cellStyle name="Percent" xfId="7" builtinId="5"/>
    <cellStyle name="AÞ¸¶ [0]_INQUIRY ¿?¾÷AßAø " xfId="8"/>
    <cellStyle name="_KT (2)_3_TG-TH" xfId="9"/>
    <cellStyle name="Heading 2" xfId="10" builtinId="17"/>
    <cellStyle name="???_95" xfId="11"/>
    <cellStyle name="Check Cell" xfId="12" builtinId="23"/>
    <cellStyle name="Note" xfId="13" builtinId="10"/>
    <cellStyle name="Hyperlink" xfId="14" builtinId="8"/>
    <cellStyle name="Followed Hyperlink" xfId="15" builtinId="9"/>
    <cellStyle name="ÅëÈ­ [0]_L601CPT" xfId="16"/>
    <cellStyle name="60% - Accent4" xfId="17" builtinId="44"/>
    <cellStyle name="40% - Accent3" xfId="18" builtinId="39"/>
    <cellStyle name="_TG-TH_1" xfId="19"/>
    <cellStyle name="Warning Text" xfId="20" builtinId="11"/>
    <cellStyle name="40% - Accent2" xfId="21" builtinId="35"/>
    <cellStyle name="_TG-TH_3_Lora-tungchau" xfId="22"/>
    <cellStyle name="Title" xfId="23" builtinId="15"/>
    <cellStyle name="CExplanatory Text" xfId="24" builtinId="53"/>
    <cellStyle name="Heading 1" xfId="25" builtinId="16"/>
    <cellStyle name="Heading 3" xfId="26" builtinId="18"/>
    <cellStyle name="Heading 4" xfId="27" builtinId="19"/>
    <cellStyle name="_TG-TH_1_Lora-tungchau" xfId="28"/>
    <cellStyle name="_KT (2)_3_TG-TH_Qt-HT3PQ1(CauKho)" xfId="29"/>
    <cellStyle name="_KT (2)_2_TG-TH_DAU NOI PL-CL TAI PHU LAMHC" xfId="30"/>
    <cellStyle name="Input" xfId="31" builtinId="20"/>
    <cellStyle name="Good" xfId="32" builtinId="26"/>
    <cellStyle name="Ç¥ÁØ_±¸¹Ì´ëÃ¥" xfId="33"/>
    <cellStyle name="60% - Accent3" xfId="34" builtinId="40"/>
    <cellStyle name="Output" xfId="35" builtinId="21"/>
    <cellStyle name="20% - Accent1" xfId="36" builtinId="30"/>
    <cellStyle name="_KT_TG_4" xfId="37"/>
    <cellStyle name="Calculation" xfId="38" builtinId="22"/>
    <cellStyle name="貨幣[0]_BRE" xfId="39"/>
    <cellStyle name="_x0001_" xfId="40"/>
    <cellStyle name="Linked Cell" xfId="41" builtinId="24"/>
    <cellStyle name="Total" xfId="42" builtinId="25"/>
    <cellStyle name="_KT (2)_2_TG-TH_Qt-HT3PQ1(CauKho)" xfId="43"/>
    <cellStyle name="Bad" xfId="44" builtinId="27"/>
    <cellStyle name="Neutral" xfId="45" builtinId="28"/>
    <cellStyle name="Accent1" xfId="46" builtinId="29"/>
    <cellStyle name="_KT (2)_1_Qt-HT3PQ1(CauKho)" xfId="47"/>
    <cellStyle name="20% - Accent5" xfId="48" builtinId="46"/>
    <cellStyle name="60% - Accent1" xfId="49" builtinId="32"/>
    <cellStyle name="Accent2" xfId="50" builtinId="33"/>
    <cellStyle name="20% - Accent2" xfId="51" builtinId="34"/>
    <cellStyle name="20% - Accent6" xfId="52" builtinId="50"/>
    <cellStyle name="60% - Accent2" xfId="53" builtinId="36"/>
    <cellStyle name="_KT (2)_1" xfId="54"/>
    <cellStyle name="Accent3" xfId="55" builtinId="37"/>
    <cellStyle name="20% - Accent3" xfId="56" builtinId="38"/>
    <cellStyle name="_KT (2)_2" xfId="57"/>
    <cellStyle name="Accent4" xfId="58" builtinId="41"/>
    <cellStyle name="20% - Accent4" xfId="59" builtinId="42"/>
    <cellStyle name="Normal - Style1" xfId="60"/>
    <cellStyle name="_TG-TH_2" xfId="61"/>
    <cellStyle name="40% - Accent4" xfId="62" builtinId="43"/>
    <cellStyle name="_KT (2)_3" xfId="63"/>
    <cellStyle name="Accent5" xfId="64" builtinId="45"/>
    <cellStyle name="AeE­ [0]_INQUIRY ¿μ¾÷AßAø " xfId="65"/>
    <cellStyle name="_TG-TH_3" xfId="66"/>
    <cellStyle name="40% - Accent5" xfId="67" builtinId="47"/>
    <cellStyle name="60% - Accent5" xfId="68" builtinId="48"/>
    <cellStyle name="_KT (2)_4" xfId="69"/>
    <cellStyle name="Accent6" xfId="70" builtinId="49"/>
    <cellStyle name="_TG-TH_4" xfId="71"/>
    <cellStyle name="40% - Accent6" xfId="72" builtinId="51"/>
    <cellStyle name="T" xfId="73"/>
    <cellStyle name="60% - Accent6" xfId="74" builtinId="52"/>
    <cellStyle name="_TG-TH_1_Qt-HT3PQ1(CauKho)" xfId="75"/>
    <cellStyle name="_KT (2)_2_TG-TH" xfId="76"/>
    <cellStyle name="??_(????)??????" xfId="77"/>
    <cellStyle name="_KT (2)" xfId="78"/>
    <cellStyle name="Normal 23" xfId="79"/>
    <cellStyle name="Normal 18" xfId="80"/>
    <cellStyle name="_KT (2)_1_Lora-tungchau" xfId="81"/>
    <cellStyle name="_KT (2)_2_TG-TH_Lora-tungchau" xfId="82"/>
    <cellStyle name="_KT (2)_3_TG-TH_Lora-tungchau" xfId="83"/>
    <cellStyle name="_KT (2)_4_DAU NOI PL-CL TAI PHU LAMHC" xfId="84"/>
    <cellStyle name="ÄÞ¸¶ [0]_L601CPT" xfId="85"/>
    <cellStyle name="_KT (2)_4_Lora-tungchau" xfId="86"/>
    <cellStyle name="_KT (2)_4_Qt-HT3PQ1(CauKho)" xfId="87"/>
    <cellStyle name="Header2" xfId="88"/>
    <cellStyle name="_KT (2)_4_TG-TH" xfId="89"/>
    <cellStyle name="_KT (2)_5" xfId="90"/>
    <cellStyle name="Normal 7" xfId="91"/>
    <cellStyle name="_KT (2)_5_DAU NOI PL-CL TAI PHU LAMHC" xfId="92"/>
    <cellStyle name="_KT (2)_5_Lora-tungchau" xfId="93"/>
    <cellStyle name="_KT (2)_5_Qt-HT3PQ1(CauKho)" xfId="94"/>
    <cellStyle name="_KT (2)_Lora-tungchau" xfId="95"/>
    <cellStyle name="_KT (2)_Qt-HT3PQ1(CauKho)" xfId="96"/>
    <cellStyle name="_KT (2)_TG-TH" xfId="97"/>
    <cellStyle name="_KT_TG" xfId="98"/>
    <cellStyle name="RedComma[0]" xfId="99"/>
    <cellStyle name="_KT_TG_1" xfId="100"/>
    <cellStyle name="_KT_TG_1_DAU NOI PL-CL TAI PHU LAMHC" xfId="101"/>
    <cellStyle name="千分位[0]_Book1" xfId="102"/>
    <cellStyle name="_KT_TG_1_Lora-tungchau" xfId="103"/>
    <cellStyle name="_KT_TG_1_Qt-HT3PQ1(CauKho)" xfId="104"/>
    <cellStyle name="_KT_TG_2" xfId="105"/>
    <cellStyle name="_KT_TG_2_DAU NOI PL-CL TAI PHU LAMHC" xfId="106"/>
    <cellStyle name="_KT_TG_2_Lora-tungchau" xfId="107"/>
    <cellStyle name="_KT_TG_2_Qt-HT3PQ1(CauKho)" xfId="108"/>
    <cellStyle name="_KT_TG_3" xfId="109"/>
    <cellStyle name="_KT_TG_4_Lora-tungchau" xfId="110"/>
    <cellStyle name="_KT_TG_4_Qt-HT3PQ1(CauKho)" xfId="111"/>
    <cellStyle name="_Lora-tungchau" xfId="112"/>
    <cellStyle name="Date" xfId="113"/>
    <cellStyle name="_Qt-HT3PQ1(CauKho)" xfId="114"/>
    <cellStyle name="_TG-TH" xfId="115"/>
    <cellStyle name="_TG-TH_1_DAU NOI PL-CL TAI PHU LAMHC" xfId="116"/>
    <cellStyle name="_TG-TH_2_DAU NOI PL-CL TAI PHU LAMHC" xfId="117"/>
    <cellStyle name="Style 4" xfId="118"/>
    <cellStyle name="_TG-TH_2_Lora-tungchau" xfId="119"/>
    <cellStyle name="_TG-TH_2_Qt-HT3PQ1(CauKho)" xfId="120"/>
    <cellStyle name="_TG-TH_3_Qt-HT3PQ1(CauKho)" xfId="121"/>
    <cellStyle name="=" xfId="122"/>
    <cellStyle name="¹éºÐÀ²_      " xfId="123"/>
    <cellStyle name="콤마 [0]_1202" xfId="124"/>
    <cellStyle name="ÅëÈ­ [0]_      " xfId="125"/>
    <cellStyle name="ÅëÈ­_      " xfId="126"/>
    <cellStyle name="AeE­_INQUIRY ¿µ¾÷AßAø " xfId="127"/>
    <cellStyle name="ÅëÈ­_L601CPT" xfId="128"/>
    <cellStyle name="ÄÞ¸¶ [0]_      " xfId="129"/>
    <cellStyle name="ÄÞ¸¶_      " xfId="130"/>
    <cellStyle name="AÞ¸¶_INQUIRY ¿?¾÷AßAø " xfId="131"/>
    <cellStyle name="ÄÞ¸¶_L601CPT" xfId="132"/>
    <cellStyle name="AutoFormat Options" xfId="133"/>
    <cellStyle name="C?AØ_¿?¾÷CoE² " xfId="134"/>
    <cellStyle name="Ç¥ÁØ_      " xfId="135"/>
    <cellStyle name="Normal 22" xfId="136"/>
    <cellStyle name="Normal 17" xfId="137"/>
    <cellStyle name="C￥AØ_¿μ¾÷CoE² " xfId="138"/>
    <cellStyle name="category" xfId="139"/>
    <cellStyle name="Cerrency_Sheet2_XANGDAU" xfId="140"/>
    <cellStyle name="Comma 2" xfId="141"/>
    <cellStyle name="Comma 2 2" xfId="142"/>
    <cellStyle name="Comma 2 3" xfId="143"/>
    <cellStyle name="Comma 3" xfId="144"/>
    <cellStyle name="Comma 4" xfId="145"/>
    <cellStyle name="Comma 5" xfId="146"/>
    <cellStyle name="Comma0" xfId="147"/>
    <cellStyle name="Co聭ma_Sheet1" xfId="148"/>
    <cellStyle name="Currency0" xfId="149"/>
    <cellStyle name="Fixed" xfId="150"/>
    <cellStyle name="Grey" xfId="151"/>
    <cellStyle name="HEADER" xfId="152"/>
    <cellStyle name="Header1" xfId="153"/>
    <cellStyle name="Heading 1 2" xfId="154"/>
    <cellStyle name="Heading 2 2" xfId="155"/>
    <cellStyle name="i·0" xfId="156"/>
    <cellStyle name="Input [yellow]" xfId="157"/>
    <cellStyle name="믅됞_PRODUCT DETAIL Q1" xfId="158"/>
    <cellStyle name="k1" xfId="159"/>
    <cellStyle name="Millares [0]_Well Timing" xfId="160"/>
    <cellStyle name="Style 3" xfId="161"/>
    <cellStyle name="Millares_Well Timing" xfId="162"/>
    <cellStyle name="Model" xfId="163"/>
    <cellStyle name="Moneda [0]_Well Timing" xfId="164"/>
    <cellStyle name="Moneda_Well Timing" xfId="165"/>
    <cellStyle name="똿뗦먛귟 [0.00]_PRODUCT DETAIL Q1" xfId="166"/>
    <cellStyle name="n" xfId="167"/>
    <cellStyle name="Normal - Style1 2" xfId="168"/>
    <cellStyle name="Normal 10" xfId="169"/>
    <cellStyle name="Normal 11" xfId="170"/>
    <cellStyle name="Normal 12" xfId="171"/>
    <cellStyle name="Normal 13" xfId="172"/>
    <cellStyle name="Style 10" xfId="173"/>
    <cellStyle name="Normal 14" xfId="174"/>
    <cellStyle name="Style 11" xfId="175"/>
    <cellStyle name="Normal 20" xfId="176"/>
    <cellStyle name="Normal 15" xfId="177"/>
    <cellStyle name="Style 12" xfId="178"/>
    <cellStyle name="Normal 21" xfId="179"/>
    <cellStyle name="Normal 16" xfId="180"/>
    <cellStyle name="Normal 24" xfId="181"/>
    <cellStyle name="Normal 19" xfId="182"/>
    <cellStyle name="Normal 2" xfId="183"/>
    <cellStyle name="Normal 25" xfId="184"/>
    <cellStyle name="Normal 3" xfId="185"/>
    <cellStyle name="Normal 4" xfId="186"/>
    <cellStyle name="Normal 5" xfId="187"/>
    <cellStyle name="Normal 6" xfId="188"/>
    <cellStyle name="Normal 8" xfId="189"/>
    <cellStyle name="Normal 9" xfId="190"/>
    <cellStyle name="Normal_DTOAN_Tan Thanh 2" xfId="191"/>
    <cellStyle name="Percent [2]" xfId="192"/>
    <cellStyle name="Percent 2" xfId="193"/>
    <cellStyle name="Percent 3" xfId="194"/>
    <cellStyle name="S—_x0008_" xfId="195"/>
    <cellStyle name="S¬" xfId="196"/>
    <cellStyle name="Siêu nối kết_Book1" xfId="197"/>
    <cellStyle name="貨幣 [0]_Book1" xfId="198"/>
    <cellStyle name="Style 1" xfId="199"/>
    <cellStyle name="Style 2" xfId="200"/>
    <cellStyle name="Style 5" xfId="201"/>
    <cellStyle name="Style 7" xfId="202"/>
    <cellStyle name="Style 8" xfId="203"/>
    <cellStyle name="Style 9" xfId="204"/>
    <cellStyle name="Style Date" xfId="205"/>
    <cellStyle name="subhead" xfId="206"/>
    <cellStyle name="T_Ht-PTq1-03" xfId="207"/>
    <cellStyle name="Text" xfId="208"/>
    <cellStyle name="th" xfId="209"/>
    <cellStyle name="Total 2" xfId="210"/>
    <cellStyle name="viet" xfId="211"/>
    <cellStyle name="viet2" xfId="212"/>
    <cellStyle name=" [0.00]_ Att. 1- Cover" xfId="213"/>
    <cellStyle name="_ Att. 1- Cover" xfId="214"/>
    <cellStyle name="?_ Att. 1- Cover" xfId="215"/>
    <cellStyle name="똿뗦먛귟_PRODUCT DETAIL Q1" xfId="216"/>
    <cellStyle name="믅됞 [0.00]_PRODUCT DETAIL Q1" xfId="217"/>
    <cellStyle name="백분율_95" xfId="218"/>
    <cellStyle name="뷭?_BOOKSHIP" xfId="219"/>
    <cellStyle name="콤마_1202" xfId="220"/>
    <cellStyle name="통화 [0]_1202" xfId="221"/>
    <cellStyle name="통화_1202" xfId="222"/>
    <cellStyle name="표준_(정보부문)월별인원계획" xfId="223"/>
    <cellStyle name="一般_99Q3647-ALL-CAS2" xfId="224"/>
    <cellStyle name="千分位_99Q3647-ALL-CAS2" xfId="225"/>
    <cellStyle name="貨幣_Book1" xfId="226"/>
    <cellStyle name="Normal_Vinh Trach Dong(hc)" xfId="227"/>
    <cellStyle name="Normal_DU TOANTICH THIEN2" xfId="228"/>
    <cellStyle name="Normal_DTOAN_Tan Thanh" xfId="22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449580</xdr:colOff>
          <xdr:row>0</xdr:row>
          <xdr:rowOff>38100</xdr:rowOff>
        </xdr:from>
        <xdr:to>
          <xdr:col>26</xdr:col>
          <xdr:colOff>685800</xdr:colOff>
          <xdr:row>0</xdr:row>
          <xdr:rowOff>381000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0046295" y="38100"/>
              <a:ext cx="23622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zoomScale="85" zoomScaleNormal="85" topLeftCell="T1" workbookViewId="0">
      <selection activeCell="AC4" sqref="AC4"/>
    </sheetView>
  </sheetViews>
  <sheetFormatPr defaultColWidth="8.90909090909091" defaultRowHeight="50.1" customHeight="1" outlineLevelRow="2"/>
  <cols>
    <col min="1" max="1" width="18.9090909090909" customWidth="1"/>
    <col min="2" max="2" width="27.4772727272727" customWidth="1"/>
    <col min="3" max="3" width="15.0909090909091" customWidth="1"/>
    <col min="4" max="4" width="11.4545454545455" customWidth="1"/>
    <col min="5" max="5" width="15.0909090909091" customWidth="1"/>
    <col min="6" max="6" width="11.4545454545455" customWidth="1"/>
    <col min="7" max="7" width="27.8030303030303" customWidth="1"/>
    <col min="8" max="12" width="11.4545454545455" customWidth="1"/>
    <col min="13" max="13" width="19" customWidth="1"/>
    <col min="14" max="14" width="13.8181818181818" customWidth="1"/>
    <col min="15" max="16" width="8.09090909090909" customWidth="1"/>
    <col min="17" max="18" width="8.81818181818182" customWidth="1"/>
    <col min="19" max="19" width="8.63636363636364" customWidth="1"/>
    <col min="20" max="20" width="7.18181818181818" customWidth="1"/>
    <col min="21" max="21" width="10" customWidth="1"/>
    <col min="22" max="22" width="8.18181818181818" style="57" customWidth="1"/>
    <col min="23" max="23" width="15.4545454545455" customWidth="1"/>
    <col min="24" max="24" width="17.4545454545455" customWidth="1"/>
    <col min="25" max="25" width="21" customWidth="1"/>
    <col min="26" max="26" width="14" customWidth="1"/>
  </cols>
  <sheetData>
    <row r="1" s="71" customFormat="1" customHeight="1" spans="1:26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  <c r="L1" s="142" t="s">
        <v>11</v>
      </c>
      <c r="M1" s="142" t="s">
        <v>12</v>
      </c>
      <c r="N1" s="142" t="s">
        <v>13</v>
      </c>
      <c r="O1" s="142" t="s">
        <v>14</v>
      </c>
      <c r="P1" s="142" t="s">
        <v>15</v>
      </c>
      <c r="Q1" s="142" t="s">
        <v>16</v>
      </c>
      <c r="R1" s="142" t="s">
        <v>17</v>
      </c>
      <c r="S1" s="142" t="s">
        <v>18</v>
      </c>
      <c r="T1" s="142" t="s">
        <v>19</v>
      </c>
      <c r="U1" s="142" t="s">
        <v>20</v>
      </c>
      <c r="V1" s="142" t="s">
        <v>21</v>
      </c>
      <c r="W1" s="142" t="s">
        <v>22</v>
      </c>
      <c r="X1" s="142" t="s">
        <v>23</v>
      </c>
      <c r="Y1" s="142" t="s">
        <v>24</v>
      </c>
      <c r="Z1" s="142" t="s">
        <v>25</v>
      </c>
    </row>
    <row r="2" s="141" customFormat="1" ht="130" customHeight="1" spans="1:26">
      <c r="A2" s="143" t="s">
        <v>26</v>
      </c>
      <c r="B2" s="143" t="s">
        <v>27</v>
      </c>
      <c r="C2" s="144" t="s">
        <v>28</v>
      </c>
      <c r="D2" s="143" t="s">
        <v>29</v>
      </c>
      <c r="E2" s="144" t="s">
        <v>30</v>
      </c>
      <c r="F2" s="143" t="s">
        <v>31</v>
      </c>
      <c r="G2" s="143" t="s">
        <v>32</v>
      </c>
      <c r="H2" s="143" t="s">
        <v>33</v>
      </c>
      <c r="I2" s="143"/>
      <c r="J2" s="143"/>
      <c r="K2" s="143"/>
      <c r="L2" s="143" t="s">
        <v>34</v>
      </c>
      <c r="M2" s="143" t="s">
        <v>35</v>
      </c>
      <c r="N2" s="143" t="s">
        <v>36</v>
      </c>
      <c r="O2" s="71" t="s">
        <v>37</v>
      </c>
      <c r="P2" s="71" t="s">
        <v>38</v>
      </c>
      <c r="Q2" s="143" t="s">
        <v>31</v>
      </c>
      <c r="R2" s="143" t="s">
        <v>39</v>
      </c>
      <c r="S2" s="144" t="s">
        <v>30</v>
      </c>
      <c r="T2" s="71" t="s">
        <v>40</v>
      </c>
      <c r="U2" s="144" t="s">
        <v>41</v>
      </c>
      <c r="V2" s="71" t="str">
        <f ca="1" t="shared" ref="V2:Z2" si="0">UPPER(U2)</f>
        <v>XUÂN LỘC</v>
      </c>
      <c r="W2" s="143" t="s">
        <v>42</v>
      </c>
      <c r="X2" s="143" t="str">
        <f ca="1" t="shared" si="0"/>
        <v>NÂNG CẤP ĐƯỜNG DÂY TRUNG THẾ TỪ RECLOSER XUÂN BẮC ĐẾN LBS KHÍ CHẾ BIẾN TUYẾN 480 XUÂN BẮC</v>
      </c>
      <c r="Y2" s="71" t="str">
        <f ca="1">"Huyện Xuân Lộc - Tỉnh Đồng Nai"</f>
        <v>Huyện Xuân Lộc - Tỉnh Đồng Nai</v>
      </c>
      <c r="Z2" s="71" t="str">
        <f ca="1" t="shared" si="0"/>
        <v>HUYỆN XUÂN LỘC - TỈNH ĐỒNG NAI</v>
      </c>
    </row>
    <row r="3" s="11" customFormat="1" ht="69" customHeight="1" spans="1:26">
      <c r="A3" s="145"/>
      <c r="B3" s="146"/>
      <c r="C3" s="146"/>
      <c r="D3" s="147"/>
      <c r="E3" s="146"/>
      <c r="F3" s="148"/>
      <c r="G3" s="148"/>
      <c r="H3" s="148"/>
      <c r="I3" s="148"/>
      <c r="J3" s="148"/>
      <c r="K3" s="148"/>
      <c r="L3" s="145"/>
      <c r="M3" s="146"/>
      <c r="N3" s="145"/>
      <c r="O3" s="149"/>
      <c r="P3" s="149"/>
      <c r="Q3" s="150"/>
      <c r="R3" s="150"/>
      <c r="S3" s="144"/>
      <c r="T3" s="149"/>
      <c r="U3" s="62"/>
      <c r="V3" s="149"/>
      <c r="W3" s="150"/>
      <c r="X3" s="150"/>
      <c r="Y3" s="149"/>
      <c r="Z3" s="149"/>
    </row>
  </sheetData>
  <dataValidations count="1">
    <dataValidation type="list" allowBlank="1" showInputMessage="1" showErrorMessage="1" sqref="C2;E2;S2">
      <formula1>"Ông, Bà"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Word.Document.12" r:id="rId3" dvAspect="DVASPECT_ICON">
          <objectPr defaultSize="0" r:id="rId4">
            <anchor moveWithCells="1">
              <from>
                <xdr:col>26</xdr:col>
                <xdr:colOff>449580</xdr:colOff>
                <xdr:row>0</xdr:row>
                <xdr:rowOff>38100</xdr:rowOff>
              </from>
              <to>
                <xdr:col>26</xdr:col>
                <xdr:colOff>685800</xdr:colOff>
                <xdr:row>0</xdr:row>
                <xdr:rowOff>381000</xdr:rowOff>
              </to>
            </anchor>
          </objectPr>
        </oleObject>
      </mc:Choice>
      <mc:Fallback>
        <oleObject shapeId="1025" progId="Word.Document.12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6"/>
  <sheetViews>
    <sheetView showZeros="0" workbookViewId="0">
      <pane xSplit="3" ySplit="2" topLeftCell="D1452" activePane="bottomRight" state="frozen"/>
      <selection/>
      <selection pane="topRight"/>
      <selection pane="bottomLeft"/>
      <selection pane="bottomRight" activeCell="I6" sqref="I6"/>
    </sheetView>
  </sheetViews>
  <sheetFormatPr defaultColWidth="8.90151515151515" defaultRowHeight="13.2" outlineLevelCol="7"/>
  <cols>
    <col min="1" max="1" width="15.3636363636364" style="87" customWidth="1"/>
    <col min="2" max="2" width="9.81818181818182" style="88" customWidth="1"/>
    <col min="3" max="3" width="58.4545454545455" style="87" customWidth="1"/>
    <col min="4" max="4" width="8.90151515151515" style="86" customWidth="1"/>
    <col min="5" max="5" width="5.09090909090909" style="86" customWidth="1"/>
    <col min="6" max="7" width="8.90151515151515" style="86"/>
    <col min="8" max="8" width="18.4545454545455" style="86" customWidth="1"/>
    <col min="9" max="16384" width="8.90151515151515" style="86"/>
  </cols>
  <sheetData>
    <row r="1" s="85" customFormat="1" ht="35" customHeight="1" spans="1:8">
      <c r="A1" s="89" t="s">
        <v>43</v>
      </c>
      <c r="B1" s="90" t="s">
        <v>44</v>
      </c>
      <c r="C1" s="91" t="s">
        <v>45</v>
      </c>
      <c r="D1" s="91" t="s">
        <v>46</v>
      </c>
      <c r="E1" s="92"/>
      <c r="F1" s="85" t="s">
        <v>47</v>
      </c>
      <c r="G1" s="85" t="s">
        <v>48</v>
      </c>
      <c r="H1" s="85" t="s">
        <v>49</v>
      </c>
    </row>
    <row r="2" s="85" customFormat="1" ht="21.75" customHeight="1" spans="1:6">
      <c r="A2" s="89"/>
      <c r="B2" s="90">
        <v>2</v>
      </c>
      <c r="C2" s="89">
        <v>3</v>
      </c>
      <c r="D2" s="91">
        <v>4</v>
      </c>
      <c r="E2" s="92"/>
      <c r="F2" s="85">
        <v>3000</v>
      </c>
    </row>
    <row r="3" spans="1:8">
      <c r="A3" s="93" t="s">
        <v>50</v>
      </c>
      <c r="B3" s="151" t="s">
        <v>51</v>
      </c>
      <c r="C3" s="93" t="s">
        <v>52</v>
      </c>
      <c r="D3" s="95" t="s">
        <v>53</v>
      </c>
      <c r="E3" s="96" t="str">
        <f ca="1" t="shared" ref="E3:E66" si="0">LEFT(A3,2)</f>
        <v>D1</v>
      </c>
      <c r="F3" s="86">
        <v>50</v>
      </c>
      <c r="G3" s="86" t="s">
        <v>54</v>
      </c>
      <c r="H3" s="86">
        <v>1</v>
      </c>
    </row>
    <row r="4" spans="1:8">
      <c r="A4" s="93" t="s">
        <v>55</v>
      </c>
      <c r="B4" s="151" t="s">
        <v>56</v>
      </c>
      <c r="C4" s="93" t="s">
        <v>57</v>
      </c>
      <c r="D4" s="95" t="s">
        <v>53</v>
      </c>
      <c r="E4" s="96" t="str">
        <f ca="1" t="shared" si="0"/>
        <v>D1</v>
      </c>
      <c r="F4" s="86">
        <v>50</v>
      </c>
      <c r="G4" s="86" t="s">
        <v>54</v>
      </c>
      <c r="H4" s="86">
        <v>1</v>
      </c>
    </row>
    <row r="5" spans="1:8">
      <c r="A5" s="93" t="s">
        <v>58</v>
      </c>
      <c r="B5" s="151" t="s">
        <v>59</v>
      </c>
      <c r="C5" s="93" t="s">
        <v>60</v>
      </c>
      <c r="D5" s="95" t="s">
        <v>53</v>
      </c>
      <c r="E5" s="96" t="str">
        <f ca="1" t="shared" si="0"/>
        <v>D2</v>
      </c>
      <c r="F5" s="86">
        <v>50</v>
      </c>
      <c r="G5" s="86" t="s">
        <v>54</v>
      </c>
      <c r="H5" s="86" t="e">
        <v>#N/A</v>
      </c>
    </row>
    <row r="6" spans="1:8">
      <c r="A6" s="93" t="s">
        <v>61</v>
      </c>
      <c r="B6" s="151" t="s">
        <v>59</v>
      </c>
      <c r="C6" s="93" t="s">
        <v>62</v>
      </c>
      <c r="D6" s="95" t="s">
        <v>53</v>
      </c>
      <c r="E6" s="96" t="str">
        <f ca="1" t="shared" si="0"/>
        <v>D2</v>
      </c>
      <c r="F6" s="86">
        <v>50</v>
      </c>
      <c r="G6" s="86" t="s">
        <v>54</v>
      </c>
      <c r="H6" s="86" t="e">
        <v>#N/A</v>
      </c>
    </row>
    <row r="7" spans="1:8">
      <c r="A7" s="93" t="s">
        <v>63</v>
      </c>
      <c r="B7" s="151" t="s">
        <v>56</v>
      </c>
      <c r="C7" s="93" t="s">
        <v>64</v>
      </c>
      <c r="D7" s="95" t="s">
        <v>53</v>
      </c>
      <c r="E7" s="96" t="str">
        <f ca="1" t="shared" si="0"/>
        <v>DN</v>
      </c>
      <c r="F7" s="86">
        <v>50</v>
      </c>
      <c r="G7" s="86" t="s">
        <v>54</v>
      </c>
      <c r="H7" s="86">
        <v>1</v>
      </c>
    </row>
    <row r="8" spans="1:8">
      <c r="A8" s="93" t="s">
        <v>65</v>
      </c>
      <c r="B8" s="151" t="s">
        <v>56</v>
      </c>
      <c r="C8" s="93" t="s">
        <v>66</v>
      </c>
      <c r="D8" s="95" t="s">
        <v>53</v>
      </c>
      <c r="E8" s="96" t="str">
        <f ca="1" t="shared" si="0"/>
        <v>DN</v>
      </c>
      <c r="F8" s="86">
        <v>50</v>
      </c>
      <c r="G8" s="86" t="s">
        <v>54</v>
      </c>
      <c r="H8" s="86">
        <v>1</v>
      </c>
    </row>
    <row r="9" spans="1:8">
      <c r="A9" s="93" t="s">
        <v>67</v>
      </c>
      <c r="B9" s="151" t="s">
        <v>59</v>
      </c>
      <c r="C9" s="93" t="s">
        <v>68</v>
      </c>
      <c r="D9" s="95" t="s">
        <v>53</v>
      </c>
      <c r="E9" s="96" t="str">
        <f ca="1" t="shared" si="0"/>
        <v>DN</v>
      </c>
      <c r="F9" s="86">
        <v>50</v>
      </c>
      <c r="G9" s="86" t="s">
        <v>54</v>
      </c>
      <c r="H9" s="86">
        <v>1</v>
      </c>
    </row>
    <row r="10" spans="1:8">
      <c r="A10" s="93" t="s">
        <v>69</v>
      </c>
      <c r="B10" s="151" t="s">
        <v>59</v>
      </c>
      <c r="C10" s="93" t="s">
        <v>70</v>
      </c>
      <c r="D10" s="95" t="s">
        <v>53</v>
      </c>
      <c r="E10" s="96" t="str">
        <f ca="1" t="shared" si="0"/>
        <v>DN</v>
      </c>
      <c r="F10" s="86">
        <v>50</v>
      </c>
      <c r="G10" s="86" t="s">
        <v>54</v>
      </c>
      <c r="H10" s="86">
        <v>1</v>
      </c>
    </row>
    <row r="11" spans="1:8">
      <c r="A11" s="93" t="s">
        <v>71</v>
      </c>
      <c r="B11" s="151" t="s">
        <v>59</v>
      </c>
      <c r="C11" s="93" t="s">
        <v>72</v>
      </c>
      <c r="D11" s="95" t="s">
        <v>53</v>
      </c>
      <c r="E11" s="96" t="str">
        <f ca="1" t="shared" si="0"/>
        <v>DN</v>
      </c>
      <c r="F11" s="86">
        <v>50</v>
      </c>
      <c r="G11" s="86" t="s">
        <v>54</v>
      </c>
      <c r="H11" s="86" t="e">
        <v>#N/A</v>
      </c>
    </row>
    <row r="12" spans="1:8">
      <c r="A12" s="93" t="s">
        <v>73</v>
      </c>
      <c r="B12" s="151" t="s">
        <v>59</v>
      </c>
      <c r="C12" s="93" t="s">
        <v>74</v>
      </c>
      <c r="D12" s="95" t="s">
        <v>53</v>
      </c>
      <c r="E12" s="96" t="str">
        <f ca="1" t="shared" si="0"/>
        <v>DN</v>
      </c>
      <c r="F12" s="86">
        <v>50</v>
      </c>
      <c r="G12" s="86" t="s">
        <v>54</v>
      </c>
      <c r="H12" s="86" t="e">
        <v>#N/A</v>
      </c>
    </row>
    <row r="13" spans="1:8">
      <c r="A13" s="93" t="s">
        <v>75</v>
      </c>
      <c r="B13" s="151" t="s">
        <v>56</v>
      </c>
      <c r="C13" s="93" t="s">
        <v>76</v>
      </c>
      <c r="D13" s="95" t="s">
        <v>53</v>
      </c>
      <c r="E13" s="96" t="str">
        <f ca="1" t="shared" si="0"/>
        <v>DN</v>
      </c>
      <c r="F13" s="86">
        <v>50</v>
      </c>
      <c r="G13" s="86" t="s">
        <v>54</v>
      </c>
      <c r="H13" s="86" t="e">
        <v>#N/A</v>
      </c>
    </row>
    <row r="14" spans="1:8">
      <c r="A14" s="93" t="s">
        <v>77</v>
      </c>
      <c r="B14" s="94"/>
      <c r="C14" s="93" t="s">
        <v>78</v>
      </c>
      <c r="D14" s="95" t="s">
        <v>53</v>
      </c>
      <c r="E14" s="96" t="str">
        <f ca="1" t="shared" si="0"/>
        <v>BN</v>
      </c>
      <c r="F14" s="86">
        <v>997</v>
      </c>
      <c r="G14" s="86" t="s">
        <v>54</v>
      </c>
      <c r="H14" s="86">
        <v>0</v>
      </c>
    </row>
    <row r="15" spans="1:8">
      <c r="A15" s="93" t="s">
        <v>79</v>
      </c>
      <c r="B15" s="94"/>
      <c r="C15" s="93" t="s">
        <v>80</v>
      </c>
      <c r="D15" s="95" t="s">
        <v>53</v>
      </c>
      <c r="E15" s="96" t="str">
        <f ca="1" t="shared" si="0"/>
        <v>BB</v>
      </c>
      <c r="F15" s="86">
        <v>50</v>
      </c>
      <c r="G15" s="86" t="s">
        <v>54</v>
      </c>
      <c r="H15" s="86">
        <v>0</v>
      </c>
    </row>
    <row r="16" spans="1:8">
      <c r="A16" s="93" t="s">
        <v>81</v>
      </c>
      <c r="B16" s="94"/>
      <c r="C16" s="93" t="s">
        <v>82</v>
      </c>
      <c r="D16" s="95" t="s">
        <v>83</v>
      </c>
      <c r="E16" s="96" t="str">
        <f ca="1" t="shared" si="0"/>
        <v>B4</v>
      </c>
      <c r="F16" s="86">
        <v>50</v>
      </c>
      <c r="G16" s="86" t="s">
        <v>54</v>
      </c>
      <c r="H16" s="86" t="e">
        <v>#N/A</v>
      </c>
    </row>
    <row r="17" spans="1:8">
      <c r="A17" s="93" t="s">
        <v>84</v>
      </c>
      <c r="B17" s="94"/>
      <c r="C17" s="93" t="s">
        <v>85</v>
      </c>
      <c r="D17" s="95" t="s">
        <v>83</v>
      </c>
      <c r="E17" s="96" t="str">
        <f ca="1" t="shared" si="0"/>
        <v>B6</v>
      </c>
      <c r="F17" s="86">
        <v>50</v>
      </c>
      <c r="G17" s="86" t="s">
        <v>54</v>
      </c>
      <c r="H17" s="86" t="e">
        <v>#N/A</v>
      </c>
    </row>
    <row r="18" spans="1:8">
      <c r="A18" s="93" t="s">
        <v>86</v>
      </c>
      <c r="B18" s="94"/>
      <c r="C18" s="93" t="s">
        <v>87</v>
      </c>
      <c r="D18" s="95" t="s">
        <v>83</v>
      </c>
      <c r="E18" s="96" t="str">
        <f ca="1" t="shared" si="0"/>
        <v>B1</v>
      </c>
      <c r="F18" s="86">
        <v>50</v>
      </c>
      <c r="G18" s="86" t="s">
        <v>54</v>
      </c>
      <c r="H18" s="86" t="e">
        <v>#N/A</v>
      </c>
    </row>
    <row r="19" spans="1:8">
      <c r="A19" s="93" t="s">
        <v>88</v>
      </c>
      <c r="B19" s="94"/>
      <c r="C19" s="93" t="s">
        <v>89</v>
      </c>
      <c r="D19" s="95" t="s">
        <v>83</v>
      </c>
      <c r="E19" s="96" t="str">
        <f ca="1" t="shared" si="0"/>
        <v>B1</v>
      </c>
      <c r="F19" s="86">
        <v>50</v>
      </c>
      <c r="G19" s="86" t="s">
        <v>54</v>
      </c>
      <c r="H19" s="86">
        <v>0</v>
      </c>
    </row>
    <row r="20" spans="1:8">
      <c r="A20" s="93" t="s">
        <v>90</v>
      </c>
      <c r="B20" s="94"/>
      <c r="C20" s="93" t="s">
        <v>91</v>
      </c>
      <c r="D20" s="95" t="s">
        <v>83</v>
      </c>
      <c r="E20" s="96" t="str">
        <f ca="1" t="shared" si="0"/>
        <v>B1</v>
      </c>
      <c r="F20" s="86">
        <v>50</v>
      </c>
      <c r="G20" s="86" t="s">
        <v>54</v>
      </c>
      <c r="H20" s="86" t="e">
        <v>#N/A</v>
      </c>
    </row>
    <row r="21" s="86" customFormat="1" spans="1:8">
      <c r="A21" s="93" t="s">
        <v>92</v>
      </c>
      <c r="B21" s="94"/>
      <c r="C21" s="93" t="s">
        <v>93</v>
      </c>
      <c r="D21" s="95" t="s">
        <v>83</v>
      </c>
      <c r="E21" s="96" t="str">
        <f ca="1" t="shared" si="0"/>
        <v>B1</v>
      </c>
      <c r="F21" s="86">
        <v>50</v>
      </c>
      <c r="G21" s="86" t="s">
        <v>54</v>
      </c>
      <c r="H21" s="86" t="s">
        <v>83</v>
      </c>
    </row>
    <row r="22" s="86" customFormat="1" spans="1:8">
      <c r="A22" s="93" t="s">
        <v>94</v>
      </c>
      <c r="B22" s="94"/>
      <c r="C22" s="93" t="s">
        <v>95</v>
      </c>
      <c r="D22" s="95" t="s">
        <v>83</v>
      </c>
      <c r="E22" s="96" t="str">
        <f ca="1" t="shared" si="0"/>
        <v>B1</v>
      </c>
      <c r="F22" s="86">
        <v>50</v>
      </c>
      <c r="G22" s="86" t="s">
        <v>54</v>
      </c>
      <c r="H22" s="86">
        <v>0</v>
      </c>
    </row>
    <row r="23" s="86" customFormat="1" spans="1:8">
      <c r="A23" s="93" t="s">
        <v>96</v>
      </c>
      <c r="B23" s="94"/>
      <c r="C23" s="93" t="s">
        <v>97</v>
      </c>
      <c r="D23" s="95" t="s">
        <v>83</v>
      </c>
      <c r="E23" s="96" t="str">
        <f ca="1" t="shared" si="0"/>
        <v>B1</v>
      </c>
      <c r="F23" s="86">
        <v>50</v>
      </c>
      <c r="G23" s="86" t="s">
        <v>54</v>
      </c>
      <c r="H23" s="86">
        <v>1</v>
      </c>
    </row>
    <row r="24" s="86" customFormat="1" spans="1:8">
      <c r="A24" s="93" t="s">
        <v>98</v>
      </c>
      <c r="B24" s="94"/>
      <c r="C24" s="93" t="s">
        <v>99</v>
      </c>
      <c r="D24" s="95" t="s">
        <v>83</v>
      </c>
      <c r="E24" s="96" t="str">
        <f ca="1" t="shared" si="0"/>
        <v>B1</v>
      </c>
      <c r="F24" s="86">
        <v>50</v>
      </c>
      <c r="G24" s="86" t="s">
        <v>54</v>
      </c>
      <c r="H24" s="86">
        <v>4</v>
      </c>
    </row>
    <row r="25" s="86" customFormat="1" spans="1:8">
      <c r="A25" s="93" t="s">
        <v>100</v>
      </c>
      <c r="B25" s="94"/>
      <c r="C25" s="93" t="s">
        <v>101</v>
      </c>
      <c r="D25" s="95" t="s">
        <v>83</v>
      </c>
      <c r="E25" s="96" t="str">
        <f ca="1" t="shared" si="0"/>
        <v>B1</v>
      </c>
      <c r="F25" s="86">
        <v>50</v>
      </c>
      <c r="G25" s="86" t="s">
        <v>54</v>
      </c>
      <c r="H25" s="86">
        <v>0</v>
      </c>
    </row>
    <row r="26" s="86" customFormat="1" spans="1:8">
      <c r="A26" s="93" t="s">
        <v>102</v>
      </c>
      <c r="B26" s="94"/>
      <c r="C26" s="93" t="s">
        <v>103</v>
      </c>
      <c r="D26" s="95" t="s">
        <v>83</v>
      </c>
      <c r="E26" s="96" t="str">
        <f ca="1" t="shared" si="0"/>
        <v>B1</v>
      </c>
      <c r="F26" s="86">
        <v>50</v>
      </c>
      <c r="G26" s="86" t="s">
        <v>54</v>
      </c>
      <c r="H26" s="86" t="e">
        <v>#N/A</v>
      </c>
    </row>
    <row r="27" s="86" customFormat="1" spans="1:8">
      <c r="A27" s="93" t="s">
        <v>104</v>
      </c>
      <c r="B27" s="94"/>
      <c r="C27" s="93" t="s">
        <v>105</v>
      </c>
      <c r="D27" s="95" t="s">
        <v>83</v>
      </c>
      <c r="E27" s="96" t="str">
        <f ca="1" t="shared" si="0"/>
        <v>B1</v>
      </c>
      <c r="F27" s="86">
        <v>50</v>
      </c>
      <c r="G27" s="86" t="s">
        <v>54</v>
      </c>
      <c r="H27" s="86" t="e">
        <v>#N/A</v>
      </c>
    </row>
    <row r="28" s="86" customFormat="1" spans="1:8">
      <c r="A28" s="93" t="s">
        <v>106</v>
      </c>
      <c r="B28" s="94"/>
      <c r="C28" s="93" t="s">
        <v>107</v>
      </c>
      <c r="D28" s="95" t="s">
        <v>83</v>
      </c>
      <c r="E28" s="96" t="str">
        <f ca="1" t="shared" si="0"/>
        <v>B1</v>
      </c>
      <c r="F28" s="86">
        <v>50</v>
      </c>
      <c r="G28" s="86" t="s">
        <v>54</v>
      </c>
      <c r="H28" s="86">
        <v>0</v>
      </c>
    </row>
    <row r="29" s="86" customFormat="1" spans="1:8">
      <c r="A29" s="93" t="s">
        <v>108</v>
      </c>
      <c r="B29" s="94"/>
      <c r="C29" s="93" t="s">
        <v>109</v>
      </c>
      <c r="D29" s="95" t="s">
        <v>83</v>
      </c>
      <c r="E29" s="96" t="str">
        <f ca="1" t="shared" si="0"/>
        <v>B1</v>
      </c>
      <c r="F29" s="86">
        <v>50</v>
      </c>
      <c r="G29" s="86" t="s">
        <v>54</v>
      </c>
      <c r="H29" s="86" t="e">
        <v>#N/A</v>
      </c>
    </row>
    <row r="30" s="86" customFormat="1" spans="1:8">
      <c r="A30" s="93" t="s">
        <v>110</v>
      </c>
      <c r="B30" s="94"/>
      <c r="C30" s="93" t="s">
        <v>111</v>
      </c>
      <c r="D30" s="95" t="s">
        <v>83</v>
      </c>
      <c r="E30" s="96" t="str">
        <f ca="1" t="shared" si="0"/>
        <v>B1</v>
      </c>
      <c r="F30" s="86">
        <v>50</v>
      </c>
      <c r="G30" s="86" t="s">
        <v>54</v>
      </c>
      <c r="H30" s="86" t="e">
        <v>#N/A</v>
      </c>
    </row>
    <row r="31" s="86" customFormat="1" spans="1:8">
      <c r="A31" s="93" t="s">
        <v>112</v>
      </c>
      <c r="B31" s="94"/>
      <c r="C31" s="93" t="s">
        <v>113</v>
      </c>
      <c r="D31" s="95" t="s">
        <v>83</v>
      </c>
      <c r="E31" s="96" t="str">
        <f ca="1" t="shared" si="0"/>
        <v>B1</v>
      </c>
      <c r="F31" s="86">
        <v>50</v>
      </c>
      <c r="G31" s="86" t="s">
        <v>54</v>
      </c>
      <c r="H31" s="86" t="e">
        <v>#N/A</v>
      </c>
    </row>
    <row r="32" s="86" customFormat="1" spans="1:8">
      <c r="A32" s="93" t="s">
        <v>114</v>
      </c>
      <c r="B32" s="94"/>
      <c r="C32" s="93" t="s">
        <v>115</v>
      </c>
      <c r="D32" s="95" t="s">
        <v>83</v>
      </c>
      <c r="E32" s="96" t="str">
        <f ca="1" t="shared" si="0"/>
        <v>B1</v>
      </c>
      <c r="F32" s="86">
        <v>50</v>
      </c>
      <c r="G32" s="86" t="s">
        <v>54</v>
      </c>
      <c r="H32" s="86">
        <v>0</v>
      </c>
    </row>
    <row r="33" spans="1:8">
      <c r="A33" s="93" t="s">
        <v>116</v>
      </c>
      <c r="B33" s="94"/>
      <c r="C33" s="93" t="s">
        <v>117</v>
      </c>
      <c r="D33" s="95" t="s">
        <v>83</v>
      </c>
      <c r="E33" s="96" t="str">
        <f ca="1" t="shared" si="0"/>
        <v>B1</v>
      </c>
      <c r="F33" s="86">
        <v>50</v>
      </c>
      <c r="G33" s="86" t="s">
        <v>54</v>
      </c>
      <c r="H33" s="86" t="s">
        <v>83</v>
      </c>
    </row>
    <row r="34" spans="1:8">
      <c r="A34" s="93" t="s">
        <v>118</v>
      </c>
      <c r="B34" s="94"/>
      <c r="C34" s="93" t="s">
        <v>119</v>
      </c>
      <c r="D34" s="95" t="s">
        <v>83</v>
      </c>
      <c r="E34" s="96" t="str">
        <f ca="1" t="shared" si="0"/>
        <v>B1</v>
      </c>
      <c r="F34" s="86">
        <v>50</v>
      </c>
      <c r="G34" s="86" t="s">
        <v>54</v>
      </c>
      <c r="H34" s="86">
        <v>2</v>
      </c>
    </row>
    <row r="35" spans="1:8">
      <c r="A35" s="93" t="s">
        <v>120</v>
      </c>
      <c r="B35" s="94"/>
      <c r="C35" s="93" t="s">
        <v>121</v>
      </c>
      <c r="D35" s="95" t="s">
        <v>83</v>
      </c>
      <c r="E35" s="96" t="str">
        <f ca="1" t="shared" si="0"/>
        <v>B1</v>
      </c>
      <c r="F35" s="86">
        <v>50</v>
      </c>
      <c r="G35" s="86" t="s">
        <v>54</v>
      </c>
      <c r="H35" s="86" t="e">
        <v>#N/A</v>
      </c>
    </row>
    <row r="36" spans="1:8">
      <c r="A36" s="93" t="s">
        <v>122</v>
      </c>
      <c r="B36" s="94"/>
      <c r="C36" s="93" t="s">
        <v>123</v>
      </c>
      <c r="D36" s="95" t="s">
        <v>83</v>
      </c>
      <c r="E36" s="96" t="str">
        <f ca="1" t="shared" si="0"/>
        <v>B1</v>
      </c>
      <c r="F36" s="86">
        <v>50</v>
      </c>
      <c r="G36" s="86" t="s">
        <v>54</v>
      </c>
      <c r="H36" s="86" t="e">
        <v>#N/A</v>
      </c>
    </row>
    <row r="37" spans="1:8">
      <c r="A37" s="152" t="s">
        <v>124</v>
      </c>
      <c r="B37" s="94"/>
      <c r="C37" s="93" t="s">
        <v>125</v>
      </c>
      <c r="D37" s="95" t="s">
        <v>83</v>
      </c>
      <c r="E37" s="96" t="str">
        <f ca="1" t="shared" si="0"/>
        <v>B1</v>
      </c>
      <c r="F37" s="86">
        <v>50</v>
      </c>
      <c r="G37" s="86" t="s">
        <v>54</v>
      </c>
      <c r="H37" s="86">
        <v>2</v>
      </c>
    </row>
    <row r="38" s="86" customFormat="1" spans="1:8">
      <c r="A38" s="152" t="s">
        <v>126</v>
      </c>
      <c r="B38" s="94"/>
      <c r="C38" s="93" t="s">
        <v>127</v>
      </c>
      <c r="D38" s="95" t="s">
        <v>83</v>
      </c>
      <c r="E38" s="96" t="str">
        <f ca="1" t="shared" si="0"/>
        <v>B1</v>
      </c>
      <c r="F38" s="86">
        <v>50</v>
      </c>
      <c r="G38" s="86" t="s">
        <v>54</v>
      </c>
      <c r="H38" s="86">
        <v>8</v>
      </c>
    </row>
    <row r="39" s="86" customFormat="1" spans="1:8">
      <c r="A39" s="152" t="s">
        <v>128</v>
      </c>
      <c r="B39" s="94"/>
      <c r="C39" s="93" t="s">
        <v>129</v>
      </c>
      <c r="D39" s="95" t="s">
        <v>83</v>
      </c>
      <c r="E39" s="96" t="str">
        <f ca="1" t="shared" si="0"/>
        <v>B1</v>
      </c>
      <c r="F39" s="86">
        <v>50</v>
      </c>
      <c r="G39" s="86" t="s">
        <v>54</v>
      </c>
      <c r="H39" s="86" t="s">
        <v>83</v>
      </c>
    </row>
    <row r="40" s="86" customFormat="1" spans="1:8">
      <c r="A40" s="152" t="s">
        <v>130</v>
      </c>
      <c r="B40" s="94"/>
      <c r="C40" s="93" t="s">
        <v>131</v>
      </c>
      <c r="D40" s="95" t="s">
        <v>83</v>
      </c>
      <c r="E40" s="96" t="str">
        <f ca="1" t="shared" si="0"/>
        <v>B1</v>
      </c>
      <c r="F40" s="86">
        <v>50</v>
      </c>
      <c r="G40" s="86" t="s">
        <v>54</v>
      </c>
      <c r="H40" s="86" t="e">
        <v>#N/A</v>
      </c>
    </row>
    <row r="41" s="86" customFormat="1" spans="1:8">
      <c r="A41" s="93" t="s">
        <v>132</v>
      </c>
      <c r="B41" s="94"/>
      <c r="C41" s="93" t="s">
        <v>133</v>
      </c>
      <c r="D41" s="95" t="s">
        <v>83</v>
      </c>
      <c r="E41" s="96" t="str">
        <f ca="1" t="shared" si="0"/>
        <v>B1</v>
      </c>
      <c r="F41" s="86">
        <v>50</v>
      </c>
      <c r="G41" s="86" t="s">
        <v>54</v>
      </c>
      <c r="H41" s="86" t="e">
        <v>#N/A</v>
      </c>
    </row>
    <row r="42" s="86" customFormat="1" spans="1:8">
      <c r="A42" s="152" t="s">
        <v>134</v>
      </c>
      <c r="B42" s="94"/>
      <c r="C42" s="93" t="s">
        <v>135</v>
      </c>
      <c r="D42" s="95" t="s">
        <v>83</v>
      </c>
      <c r="E42" s="96" t="str">
        <f ca="1" t="shared" si="0"/>
        <v>B1</v>
      </c>
      <c r="F42" s="86">
        <v>50</v>
      </c>
      <c r="G42" s="86" t="s">
        <v>54</v>
      </c>
      <c r="H42" s="86" t="e">
        <v>#N/A</v>
      </c>
    </row>
    <row r="43" s="86" customFormat="1" spans="1:8">
      <c r="A43" s="93" t="s">
        <v>136</v>
      </c>
      <c r="B43" s="94"/>
      <c r="C43" s="93" t="s">
        <v>137</v>
      </c>
      <c r="D43" s="95" t="s">
        <v>83</v>
      </c>
      <c r="E43" s="96" t="str">
        <f ca="1" t="shared" si="0"/>
        <v>B1</v>
      </c>
      <c r="F43" s="86">
        <v>50</v>
      </c>
      <c r="G43" s="86" t="s">
        <v>54</v>
      </c>
      <c r="H43" s="86">
        <v>4</v>
      </c>
    </row>
    <row r="44" s="86" customFormat="1" spans="1:8">
      <c r="A44" s="93" t="s">
        <v>138</v>
      </c>
      <c r="B44" s="94"/>
      <c r="C44" s="93" t="s">
        <v>139</v>
      </c>
      <c r="D44" s="95" t="s">
        <v>83</v>
      </c>
      <c r="E44" s="96" t="str">
        <f ca="1" t="shared" si="0"/>
        <v>B1</v>
      </c>
      <c r="F44" s="86">
        <v>50</v>
      </c>
      <c r="G44" s="86" t="s">
        <v>54</v>
      </c>
      <c r="H44" s="86" t="e">
        <v>#N/A</v>
      </c>
    </row>
    <row r="45" s="86" customFormat="1" spans="1:8">
      <c r="A45" s="93" t="s">
        <v>140</v>
      </c>
      <c r="B45" s="94"/>
      <c r="C45" s="93" t="s">
        <v>141</v>
      </c>
      <c r="D45" s="95" t="s">
        <v>83</v>
      </c>
      <c r="E45" s="96" t="str">
        <f ca="1" t="shared" si="0"/>
        <v>B1</v>
      </c>
      <c r="F45" s="86">
        <v>50</v>
      </c>
      <c r="G45" s="86" t="s">
        <v>54</v>
      </c>
      <c r="H45" s="86">
        <v>1</v>
      </c>
    </row>
    <row r="46" s="86" customFormat="1" spans="1:8">
      <c r="A46" s="152" t="s">
        <v>142</v>
      </c>
      <c r="B46" s="94"/>
      <c r="C46" s="93" t="s">
        <v>143</v>
      </c>
      <c r="D46" s="95" t="s">
        <v>83</v>
      </c>
      <c r="E46" s="96" t="str">
        <f ca="1" t="shared" si="0"/>
        <v>B1</v>
      </c>
      <c r="F46" s="86">
        <v>50</v>
      </c>
      <c r="G46" s="86" t="s">
        <v>54</v>
      </c>
      <c r="H46" s="86" t="e">
        <v>#N/A</v>
      </c>
    </row>
    <row r="47" s="86" customFormat="1" spans="1:8">
      <c r="A47" s="93" t="s">
        <v>144</v>
      </c>
      <c r="B47" s="94"/>
      <c r="C47" s="93" t="s">
        <v>145</v>
      </c>
      <c r="D47" s="95" t="s">
        <v>83</v>
      </c>
      <c r="E47" s="96" t="str">
        <f ca="1" t="shared" si="0"/>
        <v>B1</v>
      </c>
      <c r="F47" s="86">
        <v>50</v>
      </c>
      <c r="G47" s="86" t="s">
        <v>54</v>
      </c>
      <c r="H47" s="86">
        <v>1</v>
      </c>
    </row>
    <row r="48" s="86" customFormat="1" spans="1:8">
      <c r="A48" s="152" t="s">
        <v>146</v>
      </c>
      <c r="B48" s="94"/>
      <c r="C48" s="93" t="s">
        <v>147</v>
      </c>
      <c r="D48" s="95" t="s">
        <v>83</v>
      </c>
      <c r="E48" s="96" t="str">
        <f ca="1" t="shared" si="0"/>
        <v>B1</v>
      </c>
      <c r="F48" s="86">
        <v>50</v>
      </c>
      <c r="G48" s="86" t="s">
        <v>54</v>
      </c>
      <c r="H48" s="86" t="e">
        <v>#N/A</v>
      </c>
    </row>
    <row r="49" s="86" customFormat="1" spans="1:8">
      <c r="A49" s="152" t="s">
        <v>148</v>
      </c>
      <c r="B49" s="94"/>
      <c r="C49" s="93" t="s">
        <v>149</v>
      </c>
      <c r="D49" s="95" t="s">
        <v>83</v>
      </c>
      <c r="E49" s="96" t="str">
        <f ca="1" t="shared" si="0"/>
        <v>B1</v>
      </c>
      <c r="F49" s="86">
        <v>50</v>
      </c>
      <c r="G49" s="86" t="s">
        <v>54</v>
      </c>
      <c r="H49" s="86">
        <v>4</v>
      </c>
    </row>
    <row r="50" s="86" customFormat="1" spans="1:8">
      <c r="A50" s="152" t="s">
        <v>150</v>
      </c>
      <c r="B50" s="94"/>
      <c r="C50" s="93" t="s">
        <v>151</v>
      </c>
      <c r="D50" s="95" t="s">
        <v>83</v>
      </c>
      <c r="E50" s="96" t="str">
        <f ca="1" t="shared" si="0"/>
        <v>B1</v>
      </c>
      <c r="F50" s="86">
        <v>50</v>
      </c>
      <c r="G50" s="86" t="s">
        <v>54</v>
      </c>
      <c r="H50" s="86">
        <v>2</v>
      </c>
    </row>
    <row r="51" s="86" customFormat="1" spans="1:8">
      <c r="A51" s="152" t="s">
        <v>152</v>
      </c>
      <c r="B51" s="94"/>
      <c r="C51" s="93" t="s">
        <v>153</v>
      </c>
      <c r="D51" s="95" t="s">
        <v>83</v>
      </c>
      <c r="E51" s="96" t="str">
        <f ca="1" t="shared" si="0"/>
        <v>B1</v>
      </c>
      <c r="F51" s="86">
        <v>50</v>
      </c>
      <c r="G51" s="86" t="s">
        <v>54</v>
      </c>
      <c r="H51" s="86" t="e">
        <v>#N/A</v>
      </c>
    </row>
    <row r="52" s="86" customFormat="1" spans="1:8">
      <c r="A52" s="152" t="s">
        <v>154</v>
      </c>
      <c r="B52" s="94"/>
      <c r="C52" s="93" t="s">
        <v>155</v>
      </c>
      <c r="D52" s="95" t="s">
        <v>83</v>
      </c>
      <c r="E52" s="96" t="str">
        <f ca="1" t="shared" si="0"/>
        <v>B1</v>
      </c>
      <c r="F52" s="86">
        <v>50</v>
      </c>
      <c r="G52" s="86" t="s">
        <v>54</v>
      </c>
      <c r="H52" s="86">
        <v>1</v>
      </c>
    </row>
    <row r="53" s="86" customFormat="1" spans="1:8">
      <c r="A53" s="152" t="s">
        <v>156</v>
      </c>
      <c r="B53" s="94"/>
      <c r="C53" s="93" t="s">
        <v>157</v>
      </c>
      <c r="D53" s="95" t="s">
        <v>83</v>
      </c>
      <c r="E53" s="96" t="str">
        <f ca="1" t="shared" si="0"/>
        <v>B1</v>
      </c>
      <c r="F53" s="86">
        <v>50</v>
      </c>
      <c r="G53" s="86" t="s">
        <v>54</v>
      </c>
      <c r="H53" s="86">
        <v>1</v>
      </c>
    </row>
    <row r="54" s="86" customFormat="1" spans="1:8">
      <c r="A54" s="93" t="s">
        <v>158</v>
      </c>
      <c r="B54" s="94"/>
      <c r="C54" s="93" t="s">
        <v>159</v>
      </c>
      <c r="D54" s="95" t="s">
        <v>83</v>
      </c>
      <c r="E54" s="96" t="str">
        <f ca="1" t="shared" si="0"/>
        <v>B1</v>
      </c>
      <c r="F54" s="86">
        <v>50</v>
      </c>
      <c r="G54" s="86" t="s">
        <v>54</v>
      </c>
      <c r="H54" s="86" t="e">
        <v>#N/A</v>
      </c>
    </row>
    <row r="55" s="86" customFormat="1" spans="1:8">
      <c r="A55" s="152" t="s">
        <v>160</v>
      </c>
      <c r="B55" s="94"/>
      <c r="C55" s="93" t="s">
        <v>161</v>
      </c>
      <c r="D55" s="95" t="s">
        <v>83</v>
      </c>
      <c r="E55" s="96" t="str">
        <f ca="1" t="shared" si="0"/>
        <v>B1</v>
      </c>
      <c r="F55" s="86">
        <v>50</v>
      </c>
      <c r="G55" s="86" t="s">
        <v>54</v>
      </c>
      <c r="H55" s="86">
        <v>2</v>
      </c>
    </row>
    <row r="56" s="86" customFormat="1" spans="1:8">
      <c r="A56" s="93" t="s">
        <v>162</v>
      </c>
      <c r="B56" s="94"/>
      <c r="C56" s="93" t="s">
        <v>163</v>
      </c>
      <c r="D56" s="95" t="s">
        <v>83</v>
      </c>
      <c r="E56" s="96" t="str">
        <f ca="1" t="shared" si="0"/>
        <v>B1</v>
      </c>
      <c r="F56" s="86">
        <v>50</v>
      </c>
      <c r="G56" s="86" t="s">
        <v>54</v>
      </c>
      <c r="H56" s="86" t="e">
        <v>#N/A</v>
      </c>
    </row>
    <row r="57" s="86" customFormat="1" spans="1:8">
      <c r="A57" s="93" t="s">
        <v>164</v>
      </c>
      <c r="B57" s="94"/>
      <c r="C57" s="93" t="s">
        <v>165</v>
      </c>
      <c r="D57" s="95" t="s">
        <v>83</v>
      </c>
      <c r="E57" s="96" t="str">
        <f ca="1" t="shared" si="0"/>
        <v>B1</v>
      </c>
      <c r="F57" s="86">
        <v>50</v>
      </c>
      <c r="G57" s="86" t="s">
        <v>54</v>
      </c>
      <c r="H57" s="86">
        <v>2</v>
      </c>
    </row>
    <row r="58" s="86" customFormat="1" spans="1:8">
      <c r="A58" s="93" t="s">
        <v>166</v>
      </c>
      <c r="B58" s="94"/>
      <c r="C58" s="93" t="s">
        <v>167</v>
      </c>
      <c r="D58" s="95" t="s">
        <v>83</v>
      </c>
      <c r="E58" s="96" t="str">
        <f ca="1" t="shared" si="0"/>
        <v>B1</v>
      </c>
      <c r="F58" s="86">
        <v>50</v>
      </c>
      <c r="G58" s="86" t="s">
        <v>54</v>
      </c>
      <c r="H58" s="86">
        <v>2</v>
      </c>
    </row>
    <row r="59" s="86" customFormat="1" spans="1:8">
      <c r="A59" s="93" t="s">
        <v>168</v>
      </c>
      <c r="B59" s="94"/>
      <c r="C59" s="93" t="s">
        <v>169</v>
      </c>
      <c r="D59" s="95" t="s">
        <v>83</v>
      </c>
      <c r="E59" s="96" t="str">
        <f ca="1" t="shared" si="0"/>
        <v>B1</v>
      </c>
      <c r="F59" s="86">
        <v>50</v>
      </c>
      <c r="G59" s="86" t="s">
        <v>54</v>
      </c>
      <c r="H59" s="86" t="e">
        <v>#N/A</v>
      </c>
    </row>
    <row r="60" s="86" customFormat="1" spans="1:8">
      <c r="A60" s="152" t="s">
        <v>170</v>
      </c>
      <c r="B60" s="94"/>
      <c r="C60" s="93" t="s">
        <v>171</v>
      </c>
      <c r="D60" s="95" t="s">
        <v>83</v>
      </c>
      <c r="E60" s="96" t="str">
        <f ca="1" t="shared" si="0"/>
        <v>B1</v>
      </c>
      <c r="F60" s="86">
        <v>50</v>
      </c>
      <c r="G60" s="86" t="s">
        <v>54</v>
      </c>
      <c r="H60" s="86">
        <v>1</v>
      </c>
    </row>
    <row r="61" s="86" customFormat="1" spans="1:8">
      <c r="A61" s="93" t="s">
        <v>172</v>
      </c>
      <c r="B61" s="94"/>
      <c r="C61" s="93" t="s">
        <v>173</v>
      </c>
      <c r="D61" s="95" t="s">
        <v>83</v>
      </c>
      <c r="E61" s="96" t="str">
        <f ca="1" t="shared" si="0"/>
        <v>B1</v>
      </c>
      <c r="F61" s="86">
        <v>50</v>
      </c>
      <c r="G61" s="86" t="s">
        <v>54</v>
      </c>
      <c r="H61" s="86">
        <v>0</v>
      </c>
    </row>
    <row r="62" s="86" customFormat="1" spans="1:8">
      <c r="A62" s="93" t="s">
        <v>174</v>
      </c>
      <c r="B62" s="94"/>
      <c r="C62" s="93" t="s">
        <v>175</v>
      </c>
      <c r="D62" s="95" t="s">
        <v>83</v>
      </c>
      <c r="E62" s="96" t="str">
        <f ca="1" t="shared" si="0"/>
        <v>B1</v>
      </c>
      <c r="F62" s="86">
        <v>50</v>
      </c>
      <c r="G62" s="86" t="s">
        <v>54</v>
      </c>
      <c r="H62" s="86">
        <v>4</v>
      </c>
    </row>
    <row r="63" s="86" customFormat="1" spans="1:8">
      <c r="A63" s="93" t="s">
        <v>176</v>
      </c>
      <c r="B63" s="94"/>
      <c r="C63" s="93" t="s">
        <v>177</v>
      </c>
      <c r="D63" s="95" t="s">
        <v>83</v>
      </c>
      <c r="E63" s="96" t="str">
        <f ca="1" t="shared" si="0"/>
        <v>B1</v>
      </c>
      <c r="F63" s="86">
        <v>50</v>
      </c>
      <c r="G63" s="86" t="s">
        <v>54</v>
      </c>
      <c r="H63" s="86">
        <v>0</v>
      </c>
    </row>
    <row r="64" s="86" customFormat="1" spans="1:8">
      <c r="A64" s="93" t="s">
        <v>178</v>
      </c>
      <c r="B64" s="94"/>
      <c r="C64" s="93" t="s">
        <v>179</v>
      </c>
      <c r="D64" s="95" t="s">
        <v>83</v>
      </c>
      <c r="E64" s="96" t="str">
        <f ca="1" t="shared" si="0"/>
        <v>B1</v>
      </c>
      <c r="F64" s="86">
        <v>50</v>
      </c>
      <c r="G64" s="86" t="s">
        <v>54</v>
      </c>
      <c r="H64" s="86" t="e">
        <v>#N/A</v>
      </c>
    </row>
    <row r="65" s="86" customFormat="1" spans="1:8">
      <c r="A65" s="93" t="s">
        <v>180</v>
      </c>
      <c r="B65" s="94"/>
      <c r="C65" s="93" t="s">
        <v>181</v>
      </c>
      <c r="D65" s="95" t="s">
        <v>83</v>
      </c>
      <c r="E65" s="96" t="str">
        <f ca="1" t="shared" si="0"/>
        <v>B1</v>
      </c>
      <c r="F65" s="86">
        <v>50</v>
      </c>
      <c r="G65" s="86" t="s">
        <v>54</v>
      </c>
      <c r="H65" s="86" t="e">
        <v>#N/A</v>
      </c>
    </row>
    <row r="66" s="86" customFormat="1" spans="1:8">
      <c r="A66" s="93" t="s">
        <v>182</v>
      </c>
      <c r="B66" s="94"/>
      <c r="C66" s="93" t="s">
        <v>183</v>
      </c>
      <c r="D66" s="95" t="s">
        <v>83</v>
      </c>
      <c r="E66" s="96" t="str">
        <f ca="1" t="shared" si="0"/>
        <v>B2</v>
      </c>
      <c r="F66" s="86">
        <v>50</v>
      </c>
      <c r="G66" s="86" t="s">
        <v>54</v>
      </c>
      <c r="H66" s="86" t="e">
        <v>#N/A</v>
      </c>
    </row>
    <row r="67" s="86" customFormat="1" spans="1:8">
      <c r="A67" s="93" t="s">
        <v>184</v>
      </c>
      <c r="B67" s="94"/>
      <c r="C67" s="93" t="s">
        <v>185</v>
      </c>
      <c r="D67" s="95" t="s">
        <v>83</v>
      </c>
      <c r="E67" s="96" t="str">
        <f ca="1" t="shared" ref="E67:E130" si="1">LEFT(A67,2)</f>
        <v>B2</v>
      </c>
      <c r="F67" s="86">
        <v>50</v>
      </c>
      <c r="G67" s="86" t="s">
        <v>54</v>
      </c>
      <c r="H67" s="86" t="e">
        <v>#N/A</v>
      </c>
    </row>
    <row r="68" s="86" customFormat="1" spans="1:8">
      <c r="A68" s="152" t="s">
        <v>186</v>
      </c>
      <c r="B68" s="94"/>
      <c r="C68" s="93" t="s">
        <v>187</v>
      </c>
      <c r="D68" s="95" t="s">
        <v>83</v>
      </c>
      <c r="E68" s="96" t="str">
        <f ca="1" t="shared" si="1"/>
        <v>B2</v>
      </c>
      <c r="F68" s="86">
        <v>50</v>
      </c>
      <c r="G68" s="86" t="s">
        <v>54</v>
      </c>
      <c r="H68" s="86" t="e">
        <v>#N/A</v>
      </c>
    </row>
    <row r="69" s="86" customFormat="1" spans="1:8">
      <c r="A69" s="152" t="s">
        <v>188</v>
      </c>
      <c r="B69" s="94"/>
      <c r="C69" s="93" t="s">
        <v>189</v>
      </c>
      <c r="D69" s="95" t="s">
        <v>83</v>
      </c>
      <c r="E69" s="96" t="str">
        <f ca="1" t="shared" si="1"/>
        <v>B2</v>
      </c>
      <c r="F69" s="86">
        <v>50</v>
      </c>
      <c r="G69" s="86" t="s">
        <v>54</v>
      </c>
      <c r="H69" s="86">
        <v>1</v>
      </c>
    </row>
    <row r="70" s="86" customFormat="1" spans="1:8">
      <c r="A70" s="93" t="s">
        <v>190</v>
      </c>
      <c r="B70" s="94" t="s">
        <v>191</v>
      </c>
      <c r="C70" s="93" t="s">
        <v>192</v>
      </c>
      <c r="D70" s="95" t="s">
        <v>83</v>
      </c>
      <c r="E70" s="96" t="str">
        <f ca="1" t="shared" si="1"/>
        <v>B2</v>
      </c>
      <c r="F70" s="86">
        <v>50</v>
      </c>
      <c r="G70" s="86" t="s">
        <v>54</v>
      </c>
      <c r="H70" s="86">
        <v>1</v>
      </c>
    </row>
    <row r="71" s="86" customFormat="1" spans="1:8">
      <c r="A71" s="93" t="s">
        <v>193</v>
      </c>
      <c r="B71" s="94"/>
      <c r="C71" s="93" t="s">
        <v>194</v>
      </c>
      <c r="D71" s="95" t="s">
        <v>83</v>
      </c>
      <c r="E71" s="96" t="str">
        <f ca="1" t="shared" si="1"/>
        <v>B2</v>
      </c>
      <c r="F71" s="86">
        <v>50</v>
      </c>
      <c r="G71" s="86" t="s">
        <v>54</v>
      </c>
      <c r="H71" s="86">
        <v>1</v>
      </c>
    </row>
    <row r="72" s="86" customFormat="1" spans="1:8">
      <c r="A72" s="93" t="s">
        <v>195</v>
      </c>
      <c r="B72" s="94"/>
      <c r="C72" s="93" t="s">
        <v>196</v>
      </c>
      <c r="D72" s="95" t="s">
        <v>83</v>
      </c>
      <c r="E72" s="96" t="str">
        <f ca="1" t="shared" si="1"/>
        <v>B2</v>
      </c>
      <c r="F72" s="86">
        <v>50</v>
      </c>
      <c r="G72" s="86" t="s">
        <v>54</v>
      </c>
      <c r="H72" s="86">
        <v>1</v>
      </c>
    </row>
    <row r="73" s="86" customFormat="1" spans="1:8">
      <c r="A73" s="93" t="s">
        <v>197</v>
      </c>
      <c r="B73" s="94"/>
      <c r="C73" s="93" t="s">
        <v>198</v>
      </c>
      <c r="D73" s="95" t="s">
        <v>83</v>
      </c>
      <c r="E73" s="96" t="str">
        <f ca="1" t="shared" si="1"/>
        <v>B2</v>
      </c>
      <c r="F73" s="86">
        <v>50</v>
      </c>
      <c r="G73" s="86" t="s">
        <v>54</v>
      </c>
      <c r="H73" s="86">
        <v>2</v>
      </c>
    </row>
    <row r="74" s="86" customFormat="1" spans="1:8">
      <c r="A74" s="93" t="s">
        <v>199</v>
      </c>
      <c r="B74" s="94"/>
      <c r="C74" s="93" t="s">
        <v>200</v>
      </c>
      <c r="D74" s="95" t="s">
        <v>83</v>
      </c>
      <c r="E74" s="96" t="str">
        <f ca="1" t="shared" si="1"/>
        <v>B2</v>
      </c>
      <c r="F74" s="86">
        <v>50</v>
      </c>
      <c r="G74" s="86" t="s">
        <v>54</v>
      </c>
      <c r="H74" s="86">
        <v>1</v>
      </c>
    </row>
    <row r="75" s="86" customFormat="1" spans="1:8">
      <c r="A75" s="93" t="s">
        <v>201</v>
      </c>
      <c r="B75" s="94"/>
      <c r="C75" s="93" t="s">
        <v>202</v>
      </c>
      <c r="D75" s="95" t="s">
        <v>83</v>
      </c>
      <c r="E75" s="96" t="str">
        <f ca="1" t="shared" si="1"/>
        <v>B2</v>
      </c>
      <c r="F75" s="86">
        <v>50</v>
      </c>
      <c r="G75" s="86" t="s">
        <v>54</v>
      </c>
      <c r="H75" s="86">
        <v>1</v>
      </c>
    </row>
    <row r="76" s="86" customFormat="1" spans="1:8">
      <c r="A76" s="93" t="s">
        <v>203</v>
      </c>
      <c r="B76" s="94"/>
      <c r="C76" s="93" t="s">
        <v>204</v>
      </c>
      <c r="D76" s="95" t="s">
        <v>83</v>
      </c>
      <c r="E76" s="96" t="str">
        <f ca="1" t="shared" si="1"/>
        <v>B2</v>
      </c>
      <c r="F76" s="86">
        <v>50</v>
      </c>
      <c r="G76" s="86" t="s">
        <v>54</v>
      </c>
      <c r="H76" s="86" t="e">
        <v>#N/A</v>
      </c>
    </row>
    <row r="77" s="86" customFormat="1" spans="1:8">
      <c r="A77" s="93" t="s">
        <v>205</v>
      </c>
      <c r="B77" s="94"/>
      <c r="C77" s="93" t="s">
        <v>206</v>
      </c>
      <c r="D77" s="95" t="s">
        <v>83</v>
      </c>
      <c r="E77" s="96" t="str">
        <f ca="1" t="shared" si="1"/>
        <v>B2</v>
      </c>
      <c r="F77" s="86">
        <v>50</v>
      </c>
      <c r="G77" s="86" t="s">
        <v>54</v>
      </c>
      <c r="H77" s="86" t="e">
        <v>#N/A</v>
      </c>
    </row>
    <row r="78" spans="1:8">
      <c r="A78" s="93" t="s">
        <v>207</v>
      </c>
      <c r="B78" s="94"/>
      <c r="C78" s="93" t="s">
        <v>208</v>
      </c>
      <c r="D78" s="95" t="s">
        <v>83</v>
      </c>
      <c r="E78" s="96" t="str">
        <f ca="1" t="shared" si="1"/>
        <v>B3</v>
      </c>
      <c r="F78" s="86">
        <v>50</v>
      </c>
      <c r="G78" s="86" t="s">
        <v>54</v>
      </c>
      <c r="H78" s="86" t="e">
        <v>#N/A</v>
      </c>
    </row>
    <row r="79" spans="1:8">
      <c r="A79" s="93" t="s">
        <v>209</v>
      </c>
      <c r="B79" s="94"/>
      <c r="C79" s="93" t="s">
        <v>210</v>
      </c>
      <c r="D79" s="95" t="s">
        <v>83</v>
      </c>
      <c r="E79" s="96" t="str">
        <f ca="1" t="shared" si="1"/>
        <v>B3</v>
      </c>
      <c r="F79" s="86">
        <v>50</v>
      </c>
      <c r="G79" s="86" t="s">
        <v>54</v>
      </c>
      <c r="H79" s="86" t="e">
        <v>#N/A</v>
      </c>
    </row>
    <row r="80" spans="1:8">
      <c r="A80" s="93" t="s">
        <v>211</v>
      </c>
      <c r="B80" s="94"/>
      <c r="C80" s="93" t="s">
        <v>212</v>
      </c>
      <c r="D80" s="95" t="s">
        <v>83</v>
      </c>
      <c r="E80" s="96" t="str">
        <f ca="1" t="shared" si="1"/>
        <v>BM</v>
      </c>
      <c r="F80" s="86">
        <v>50</v>
      </c>
      <c r="G80" s="86" t="s">
        <v>54</v>
      </c>
      <c r="H80" s="86" t="e">
        <v>#N/A</v>
      </c>
    </row>
    <row r="81" spans="1:8">
      <c r="A81" s="93" t="s">
        <v>213</v>
      </c>
      <c r="B81" s="94"/>
      <c r="C81" s="93" t="s">
        <v>214</v>
      </c>
      <c r="D81" s="95" t="s">
        <v>83</v>
      </c>
      <c r="E81" s="96" t="str">
        <f ca="1" t="shared" si="1"/>
        <v>BM</v>
      </c>
      <c r="F81" s="86">
        <v>50</v>
      </c>
      <c r="G81" s="86" t="s">
        <v>54</v>
      </c>
      <c r="H81" s="86">
        <v>1</v>
      </c>
    </row>
    <row r="82" spans="1:8">
      <c r="A82" s="93" t="s">
        <v>215</v>
      </c>
      <c r="B82" s="94"/>
      <c r="C82" s="93" t="s">
        <v>216</v>
      </c>
      <c r="D82" s="95" t="s">
        <v>83</v>
      </c>
      <c r="E82" s="96" t="str">
        <f ca="1" t="shared" si="1"/>
        <v>BM</v>
      </c>
      <c r="F82" s="86">
        <v>50</v>
      </c>
      <c r="G82" s="86" t="s">
        <v>54</v>
      </c>
      <c r="H82" s="86">
        <v>1</v>
      </c>
    </row>
    <row r="83" s="86" customFormat="1" spans="1:8">
      <c r="A83" s="93" t="s">
        <v>217</v>
      </c>
      <c r="B83" s="94"/>
      <c r="C83" s="93" t="s">
        <v>218</v>
      </c>
      <c r="D83" s="95" t="s">
        <v>83</v>
      </c>
      <c r="E83" s="96" t="str">
        <f ca="1" t="shared" si="1"/>
        <v>BM</v>
      </c>
      <c r="F83" s="86">
        <v>50</v>
      </c>
      <c r="G83" s="86" t="s">
        <v>54</v>
      </c>
      <c r="H83" s="86">
        <v>0</v>
      </c>
    </row>
    <row r="84" s="86" customFormat="1" spans="1:8">
      <c r="A84" s="93" t="s">
        <v>219</v>
      </c>
      <c r="B84" s="94"/>
      <c r="C84" s="93" t="s">
        <v>220</v>
      </c>
      <c r="D84" s="95" t="s">
        <v>83</v>
      </c>
      <c r="E84" s="96" t="str">
        <f ca="1" t="shared" si="1"/>
        <v>BM</v>
      </c>
      <c r="F84" s="86">
        <v>50</v>
      </c>
      <c r="G84" s="86" t="s">
        <v>54</v>
      </c>
      <c r="H84" s="86">
        <v>0</v>
      </c>
    </row>
    <row r="85" spans="1:8">
      <c r="A85" s="97" t="s">
        <v>221</v>
      </c>
      <c r="B85" s="94"/>
      <c r="C85" s="93" t="s">
        <v>222</v>
      </c>
      <c r="D85" s="95" t="s">
        <v>83</v>
      </c>
      <c r="E85" s="96" t="str">
        <f ca="1" t="shared" si="1"/>
        <v>Bu</v>
      </c>
      <c r="F85" s="86">
        <v>50</v>
      </c>
      <c r="G85" s="86" t="s">
        <v>54</v>
      </c>
      <c r="H85" s="86">
        <v>0</v>
      </c>
    </row>
    <row r="86" s="86" customFormat="1" spans="1:8">
      <c r="A86" s="93" t="s">
        <v>223</v>
      </c>
      <c r="B86" s="94"/>
      <c r="C86" s="93" t="s">
        <v>224</v>
      </c>
      <c r="D86" s="95" t="s">
        <v>53</v>
      </c>
      <c r="E86" s="96" t="str">
        <f ca="1" t="shared" si="1"/>
        <v>LD</v>
      </c>
      <c r="F86" s="86">
        <v>50</v>
      </c>
      <c r="G86" s="86" t="s">
        <v>54</v>
      </c>
      <c r="H86" s="86" t="e">
        <v>#N/A</v>
      </c>
    </row>
    <row r="87" s="86" customFormat="1" spans="1:8">
      <c r="A87" s="93" t="s">
        <v>225</v>
      </c>
      <c r="B87" s="94"/>
      <c r="C87" s="93" t="s">
        <v>226</v>
      </c>
      <c r="D87" s="95" t="s">
        <v>53</v>
      </c>
      <c r="E87" s="96" t="str">
        <f ca="1" t="shared" si="1"/>
        <v>LD</v>
      </c>
      <c r="F87" s="86">
        <v>50</v>
      </c>
      <c r="G87" s="86" t="s">
        <v>54</v>
      </c>
      <c r="H87" s="86" t="e">
        <v>#N/A</v>
      </c>
    </row>
    <row r="88" s="86" customFormat="1" spans="1:8">
      <c r="A88" s="93" t="s">
        <v>227</v>
      </c>
      <c r="B88" s="94"/>
      <c r="C88" s="93" t="s">
        <v>228</v>
      </c>
      <c r="D88" s="95" t="s">
        <v>53</v>
      </c>
      <c r="E88" s="96" t="str">
        <f ca="1" t="shared" si="1"/>
        <v>LD</v>
      </c>
      <c r="F88" s="86">
        <v>50</v>
      </c>
      <c r="G88" s="86" t="s">
        <v>54</v>
      </c>
      <c r="H88" s="86" t="e">
        <v>#N/A</v>
      </c>
    </row>
    <row r="89" spans="1:8">
      <c r="A89" s="93" t="s">
        <v>229</v>
      </c>
      <c r="B89" s="94"/>
      <c r="C89" s="93" t="s">
        <v>230</v>
      </c>
      <c r="D89" s="98" t="s">
        <v>231</v>
      </c>
      <c r="E89" s="96" t="str">
        <f ca="1" t="shared" si="1"/>
        <v>BA</v>
      </c>
      <c r="F89" s="86">
        <v>50</v>
      </c>
      <c r="G89" s="86" t="s">
        <v>54</v>
      </c>
      <c r="H89" s="86">
        <v>0</v>
      </c>
    </row>
    <row r="90" spans="1:8">
      <c r="A90" s="93" t="s">
        <v>232</v>
      </c>
      <c r="B90" s="94"/>
      <c r="C90" s="93" t="s">
        <v>233</v>
      </c>
      <c r="D90" s="98" t="s">
        <v>231</v>
      </c>
      <c r="E90" s="96" t="str">
        <f ca="1" t="shared" si="1"/>
        <v>BA</v>
      </c>
      <c r="F90" s="86">
        <v>50</v>
      </c>
      <c r="G90" s="86" t="s">
        <v>54</v>
      </c>
      <c r="H90" s="86">
        <v>0</v>
      </c>
    </row>
    <row r="91" spans="1:8">
      <c r="A91" s="93" t="s">
        <v>234</v>
      </c>
      <c r="B91" s="94"/>
      <c r="C91" s="93" t="s">
        <v>235</v>
      </c>
      <c r="D91" s="95" t="s">
        <v>83</v>
      </c>
      <c r="E91" s="96" t="str">
        <f ca="1" t="shared" si="1"/>
        <v>BA</v>
      </c>
      <c r="F91" s="86">
        <v>50</v>
      </c>
      <c r="G91" s="86" t="s">
        <v>54</v>
      </c>
      <c r="H91" s="86" t="s">
        <v>83</v>
      </c>
    </row>
    <row r="92" spans="1:8">
      <c r="A92" s="93" t="s">
        <v>236</v>
      </c>
      <c r="B92" s="94" t="s">
        <v>237</v>
      </c>
      <c r="C92" s="93" t="s">
        <v>238</v>
      </c>
      <c r="D92" s="95" t="s">
        <v>239</v>
      </c>
      <c r="E92" s="96" t="str">
        <f ca="1" t="shared" si="1"/>
        <v>CT</v>
      </c>
      <c r="F92" s="86">
        <v>50</v>
      </c>
      <c r="G92" s="86" t="s">
        <v>54</v>
      </c>
      <c r="H92" s="86">
        <v>36</v>
      </c>
    </row>
    <row r="93" spans="1:8">
      <c r="A93" s="93" t="s">
        <v>240</v>
      </c>
      <c r="B93" s="94" t="s">
        <v>237</v>
      </c>
      <c r="C93" s="93" t="s">
        <v>241</v>
      </c>
      <c r="D93" s="95" t="s">
        <v>239</v>
      </c>
      <c r="E93" s="96" t="str">
        <f ca="1" t="shared" si="1"/>
        <v>CT</v>
      </c>
      <c r="F93" s="86">
        <v>50</v>
      </c>
      <c r="G93" s="86" t="s">
        <v>54</v>
      </c>
      <c r="H93" s="86" t="e">
        <v>#N/A</v>
      </c>
    </row>
    <row r="94" spans="1:8">
      <c r="A94" s="93" t="s">
        <v>242</v>
      </c>
      <c r="B94" s="94" t="s">
        <v>237</v>
      </c>
      <c r="C94" s="93" t="s">
        <v>243</v>
      </c>
      <c r="D94" s="95" t="s">
        <v>53</v>
      </c>
      <c r="E94" s="96" t="str">
        <f ca="1" t="shared" si="1"/>
        <v>co</v>
      </c>
      <c r="F94" s="86">
        <v>50</v>
      </c>
      <c r="G94" s="86" t="s">
        <v>54</v>
      </c>
      <c r="H94" s="86">
        <v>2</v>
      </c>
    </row>
    <row r="95" spans="1:8">
      <c r="A95" s="93" t="s">
        <v>244</v>
      </c>
      <c r="B95" s="94" t="s">
        <v>237</v>
      </c>
      <c r="C95" s="93" t="s">
        <v>245</v>
      </c>
      <c r="D95" s="95" t="s">
        <v>53</v>
      </c>
      <c r="E95" s="96" t="str">
        <f ca="1" t="shared" si="1"/>
        <v>co</v>
      </c>
      <c r="F95" s="86">
        <v>50</v>
      </c>
      <c r="G95" s="86" t="s">
        <v>54</v>
      </c>
      <c r="H95" s="86">
        <v>1</v>
      </c>
    </row>
    <row r="96" spans="1:8">
      <c r="A96" s="93" t="s">
        <v>246</v>
      </c>
      <c r="B96" s="94" t="s">
        <v>237</v>
      </c>
      <c r="C96" s="93" t="s">
        <v>247</v>
      </c>
      <c r="D96" s="95" t="s">
        <v>239</v>
      </c>
      <c r="E96" s="96" t="str">
        <f ca="1" t="shared" si="1"/>
        <v>CT</v>
      </c>
      <c r="F96" s="86">
        <v>50</v>
      </c>
      <c r="G96" s="86" t="s">
        <v>54</v>
      </c>
      <c r="H96" s="86">
        <v>42</v>
      </c>
    </row>
    <row r="97" spans="1:8">
      <c r="A97" s="93" t="s">
        <v>248</v>
      </c>
      <c r="B97" s="94"/>
      <c r="C97" s="93" t="s">
        <v>249</v>
      </c>
      <c r="D97" s="95" t="s">
        <v>250</v>
      </c>
      <c r="E97" s="96" t="str">
        <f ca="1" t="shared" si="1"/>
        <v>Mo</v>
      </c>
      <c r="F97" s="86">
        <v>50</v>
      </c>
      <c r="G97" s="86" t="s">
        <v>54</v>
      </c>
      <c r="H97" s="86" t="s">
        <v>250</v>
      </c>
    </row>
    <row r="98" spans="1:8">
      <c r="A98" s="152" t="s">
        <v>251</v>
      </c>
      <c r="B98" s="94"/>
      <c r="C98" s="93" t="s">
        <v>252</v>
      </c>
      <c r="D98" s="95" t="s">
        <v>253</v>
      </c>
      <c r="E98" s="96" t="str">
        <f ca="1" t="shared" si="1"/>
        <v>M1</v>
      </c>
      <c r="F98" s="86">
        <v>12</v>
      </c>
      <c r="G98" s="86" t="s">
        <v>54</v>
      </c>
      <c r="H98" s="86" t="e">
        <v>#N/A</v>
      </c>
    </row>
    <row r="99" spans="1:8">
      <c r="A99" s="152" t="s">
        <v>254</v>
      </c>
      <c r="B99" s="94"/>
      <c r="C99" s="93" t="s">
        <v>255</v>
      </c>
      <c r="D99" s="95" t="s">
        <v>253</v>
      </c>
      <c r="E99" s="96" t="str">
        <f ca="1" t="shared" si="1"/>
        <v>M2</v>
      </c>
      <c r="F99" s="86">
        <v>12</v>
      </c>
      <c r="G99" s="86" t="s">
        <v>54</v>
      </c>
      <c r="H99" s="86" t="e">
        <v>#N/A</v>
      </c>
    </row>
    <row r="100" spans="1:8">
      <c r="A100" s="152" t="s">
        <v>256</v>
      </c>
      <c r="B100" s="94"/>
      <c r="C100" s="93" t="s">
        <v>257</v>
      </c>
      <c r="D100" s="95" t="s">
        <v>253</v>
      </c>
      <c r="E100" s="96" t="str">
        <f ca="1" t="shared" si="1"/>
        <v>M2</v>
      </c>
      <c r="F100" s="86">
        <v>12</v>
      </c>
      <c r="G100" s="86" t="s">
        <v>54</v>
      </c>
      <c r="H100" s="86">
        <v>3.36</v>
      </c>
    </row>
    <row r="101" spans="1:8">
      <c r="A101" s="152" t="s">
        <v>258</v>
      </c>
      <c r="B101" s="94"/>
      <c r="C101" s="93" t="s">
        <v>259</v>
      </c>
      <c r="D101" s="95" t="s">
        <v>253</v>
      </c>
      <c r="E101" s="96" t="str">
        <f ca="1" t="shared" si="1"/>
        <v>M3</v>
      </c>
      <c r="F101" s="86">
        <v>12</v>
      </c>
      <c r="G101" s="86" t="s">
        <v>54</v>
      </c>
      <c r="H101" s="86">
        <v>0</v>
      </c>
    </row>
    <row r="102" spans="1:8">
      <c r="A102" s="93" t="s">
        <v>260</v>
      </c>
      <c r="B102" s="94"/>
      <c r="C102" s="93" t="s">
        <v>261</v>
      </c>
      <c r="D102" s="95" t="s">
        <v>262</v>
      </c>
      <c r="E102" s="96" t="str">
        <f ca="1" t="shared" si="1"/>
        <v>MT</v>
      </c>
      <c r="F102" s="86">
        <v>50</v>
      </c>
      <c r="G102" s="86" t="s">
        <v>54</v>
      </c>
      <c r="H102" s="86" t="s">
        <v>262</v>
      </c>
    </row>
    <row r="103" s="86" customFormat="1" spans="1:8">
      <c r="A103" s="152" t="s">
        <v>263</v>
      </c>
      <c r="B103" s="94"/>
      <c r="C103" s="93" t="s">
        <v>264</v>
      </c>
      <c r="D103" s="95" t="s">
        <v>253</v>
      </c>
      <c r="E103" s="96" t="str">
        <f ca="1" t="shared" si="1"/>
        <v>M5</v>
      </c>
      <c r="F103" s="86">
        <v>12</v>
      </c>
      <c r="G103" s="86" t="s">
        <v>54</v>
      </c>
      <c r="H103" s="86" t="e">
        <v>#N/A</v>
      </c>
    </row>
    <row r="104" s="86" customFormat="1" spans="1:8">
      <c r="A104" s="93" t="s">
        <v>265</v>
      </c>
      <c r="B104" s="94"/>
      <c r="C104" s="93" t="s">
        <v>266</v>
      </c>
      <c r="D104" s="95" t="s">
        <v>267</v>
      </c>
      <c r="E104" s="96" t="str">
        <f ca="1" t="shared" si="1"/>
        <v>XL</v>
      </c>
      <c r="F104" s="86">
        <v>10</v>
      </c>
      <c r="G104" s="86" t="s">
        <v>54</v>
      </c>
      <c r="H104" s="86" t="e">
        <v>#N/A</v>
      </c>
    </row>
    <row r="105" s="86" customFormat="1" spans="1:8">
      <c r="A105" s="93" t="s">
        <v>268</v>
      </c>
      <c r="B105" s="94"/>
      <c r="C105" s="93" t="s">
        <v>269</v>
      </c>
      <c r="D105" s="95" t="s">
        <v>267</v>
      </c>
      <c r="E105" s="96" t="str">
        <f ca="1" t="shared" si="1"/>
        <v>XL</v>
      </c>
      <c r="F105" s="86">
        <v>10</v>
      </c>
      <c r="G105" s="86" t="s">
        <v>54</v>
      </c>
      <c r="H105" s="86">
        <v>0</v>
      </c>
    </row>
    <row r="106" s="86" customFormat="1" spans="1:8">
      <c r="A106" s="93" t="s">
        <v>270</v>
      </c>
      <c r="B106" s="94"/>
      <c r="C106" s="93" t="s">
        <v>271</v>
      </c>
      <c r="D106" s="95" t="s">
        <v>267</v>
      </c>
      <c r="E106" s="96" t="str">
        <f ca="1" t="shared" si="1"/>
        <v>XL</v>
      </c>
      <c r="F106" s="86">
        <v>10</v>
      </c>
      <c r="G106" s="86" t="s">
        <v>54</v>
      </c>
      <c r="H106" s="86" t="e">
        <v>#N/A</v>
      </c>
    </row>
    <row r="107" s="86" customFormat="1" spans="1:8">
      <c r="A107" s="93" t="s">
        <v>272</v>
      </c>
      <c r="B107" s="94"/>
      <c r="C107" s="93" t="s">
        <v>273</v>
      </c>
      <c r="D107" s="95" t="s">
        <v>267</v>
      </c>
      <c r="E107" s="96" t="str">
        <f ca="1" t="shared" si="1"/>
        <v>XL</v>
      </c>
      <c r="F107" s="86">
        <v>10</v>
      </c>
      <c r="G107" s="86" t="s">
        <v>54</v>
      </c>
      <c r="H107" s="86">
        <v>0</v>
      </c>
    </row>
    <row r="108" s="86" customFormat="1" spans="1:8">
      <c r="A108" s="93" t="s">
        <v>274</v>
      </c>
      <c r="B108" s="94"/>
      <c r="C108" s="93" t="s">
        <v>275</v>
      </c>
      <c r="D108" s="95" t="s">
        <v>267</v>
      </c>
      <c r="E108" s="96" t="str">
        <f ca="1" t="shared" si="1"/>
        <v>XL</v>
      </c>
      <c r="F108" s="86">
        <v>10</v>
      </c>
      <c r="G108" s="86" t="s">
        <v>54</v>
      </c>
      <c r="H108" s="86" t="e">
        <v>#N/A</v>
      </c>
    </row>
    <row r="109" s="86" customFormat="1" spans="1:8">
      <c r="A109" s="93" t="s">
        <v>276</v>
      </c>
      <c r="B109" s="94"/>
      <c r="C109" s="93" t="s">
        <v>277</v>
      </c>
      <c r="D109" s="95" t="s">
        <v>267</v>
      </c>
      <c r="E109" s="96" t="str">
        <f ca="1" t="shared" si="1"/>
        <v>XL</v>
      </c>
      <c r="F109" s="86">
        <v>10</v>
      </c>
      <c r="G109" s="86" t="s">
        <v>54</v>
      </c>
      <c r="H109" s="86" t="e">
        <v>#N/A</v>
      </c>
    </row>
    <row r="110" s="86" customFormat="1" spans="1:8">
      <c r="A110" s="93" t="s">
        <v>278</v>
      </c>
      <c r="B110" s="94"/>
      <c r="C110" s="93" t="s">
        <v>279</v>
      </c>
      <c r="D110" s="95" t="s">
        <v>267</v>
      </c>
      <c r="E110" s="96" t="str">
        <f ca="1" t="shared" si="1"/>
        <v>XL</v>
      </c>
      <c r="F110" s="86">
        <v>10</v>
      </c>
      <c r="G110" s="86" t="s">
        <v>54</v>
      </c>
      <c r="H110" s="86" t="e">
        <v>#N/A</v>
      </c>
    </row>
    <row r="111" s="86" customFormat="1" spans="1:8">
      <c r="A111" s="93" t="s">
        <v>280</v>
      </c>
      <c r="B111" s="94"/>
      <c r="C111" s="93" t="s">
        <v>281</v>
      </c>
      <c r="D111" s="95" t="s">
        <v>267</v>
      </c>
      <c r="E111" s="96" t="str">
        <f ca="1" t="shared" si="1"/>
        <v>XL</v>
      </c>
      <c r="F111" s="86">
        <v>10</v>
      </c>
      <c r="G111" s="86" t="s">
        <v>54</v>
      </c>
      <c r="H111" s="86" t="e">
        <v>#N/A</v>
      </c>
    </row>
    <row r="112" s="86" customFormat="1" spans="1:8">
      <c r="A112" s="93" t="s">
        <v>282</v>
      </c>
      <c r="B112" s="94"/>
      <c r="C112" s="93" t="s">
        <v>283</v>
      </c>
      <c r="D112" s="95" t="s">
        <v>267</v>
      </c>
      <c r="E112" s="96" t="str">
        <f ca="1" t="shared" si="1"/>
        <v>XL</v>
      </c>
      <c r="F112" s="86">
        <v>10</v>
      </c>
      <c r="G112" s="86" t="s">
        <v>54</v>
      </c>
      <c r="H112" s="86" t="e">
        <v>#N/A</v>
      </c>
    </row>
    <row r="113" s="86" customFormat="1" spans="1:8">
      <c r="A113" s="93" t="s">
        <v>284</v>
      </c>
      <c r="B113" s="94"/>
      <c r="C113" s="93" t="s">
        <v>285</v>
      </c>
      <c r="D113" s="95" t="s">
        <v>267</v>
      </c>
      <c r="E113" s="96" t="str">
        <f ca="1" t="shared" si="1"/>
        <v>XL</v>
      </c>
      <c r="F113" s="86">
        <v>10</v>
      </c>
      <c r="G113" s="86" t="s">
        <v>54</v>
      </c>
      <c r="H113" s="86" t="e">
        <v>#N/A</v>
      </c>
    </row>
    <row r="114" s="86" customFormat="1" spans="1:8">
      <c r="A114" s="93" t="s">
        <v>286</v>
      </c>
      <c r="B114" s="94"/>
      <c r="C114" s="93" t="s">
        <v>287</v>
      </c>
      <c r="D114" s="95" t="s">
        <v>267</v>
      </c>
      <c r="E114" s="96" t="str">
        <f ca="1" t="shared" si="1"/>
        <v>XL</v>
      </c>
      <c r="F114" s="86">
        <v>10</v>
      </c>
      <c r="G114" s="86" t="s">
        <v>54</v>
      </c>
      <c r="H114" s="86" t="e">
        <v>#N/A</v>
      </c>
    </row>
    <row r="115" spans="1:8">
      <c r="A115" s="93" t="s">
        <v>288</v>
      </c>
      <c r="B115" s="94"/>
      <c r="C115" s="93" t="s">
        <v>289</v>
      </c>
      <c r="D115" s="95" t="s">
        <v>267</v>
      </c>
      <c r="E115" s="96" t="str">
        <f ca="1" t="shared" si="1"/>
        <v>XL</v>
      </c>
      <c r="F115" s="86">
        <v>15</v>
      </c>
      <c r="G115" s="86" t="s">
        <v>54</v>
      </c>
      <c r="H115" s="86" t="e">
        <v>#N/A</v>
      </c>
    </row>
    <row r="116" spans="1:8">
      <c r="A116" s="93" t="s">
        <v>290</v>
      </c>
      <c r="B116" s="94"/>
      <c r="C116" s="93" t="s">
        <v>291</v>
      </c>
      <c r="D116" s="95" t="s">
        <v>267</v>
      </c>
      <c r="E116" s="96" t="str">
        <f ca="1" t="shared" si="1"/>
        <v>XL</v>
      </c>
      <c r="F116" s="86">
        <v>15</v>
      </c>
      <c r="G116" s="86" t="s">
        <v>54</v>
      </c>
      <c r="H116" s="86" t="e">
        <v>#N/A</v>
      </c>
    </row>
    <row r="117" spans="1:8">
      <c r="A117" s="93" t="s">
        <v>292</v>
      </c>
      <c r="B117" s="94"/>
      <c r="C117" s="93" t="s">
        <v>293</v>
      </c>
      <c r="D117" s="95" t="s">
        <v>267</v>
      </c>
      <c r="E117" s="96" t="str">
        <f ca="1" t="shared" si="1"/>
        <v>XL</v>
      </c>
      <c r="F117" s="86">
        <v>15</v>
      </c>
      <c r="G117" s="86" t="s">
        <v>54</v>
      </c>
      <c r="H117" s="86">
        <v>0</v>
      </c>
    </row>
    <row r="118" spans="1:8">
      <c r="A118" s="93" t="s">
        <v>294</v>
      </c>
      <c r="B118" s="94"/>
      <c r="C118" s="93" t="s">
        <v>295</v>
      </c>
      <c r="D118" s="95" t="s">
        <v>267</v>
      </c>
      <c r="E118" s="96" t="str">
        <f ca="1" t="shared" si="1"/>
        <v>XL</v>
      </c>
      <c r="F118" s="86">
        <v>15</v>
      </c>
      <c r="G118" s="86" t="s">
        <v>54</v>
      </c>
      <c r="H118" s="86">
        <v>0</v>
      </c>
    </row>
    <row r="119" spans="1:8">
      <c r="A119" s="93" t="s">
        <v>296</v>
      </c>
      <c r="B119" s="94"/>
      <c r="C119" s="93" t="s">
        <v>297</v>
      </c>
      <c r="D119" s="95" t="s">
        <v>267</v>
      </c>
      <c r="E119" s="96" t="str">
        <f ca="1" t="shared" si="1"/>
        <v>XL</v>
      </c>
      <c r="F119" s="86">
        <v>15</v>
      </c>
      <c r="G119" s="86" t="s">
        <v>54</v>
      </c>
      <c r="H119" s="86">
        <v>0</v>
      </c>
    </row>
    <row r="120" spans="1:8">
      <c r="A120" s="93" t="s">
        <v>298</v>
      </c>
      <c r="B120" s="94"/>
      <c r="C120" s="93" t="s">
        <v>299</v>
      </c>
      <c r="D120" s="95" t="s">
        <v>267</v>
      </c>
      <c r="E120" s="96" t="str">
        <f ca="1" t="shared" si="1"/>
        <v>XL</v>
      </c>
      <c r="F120" s="86">
        <v>15</v>
      </c>
      <c r="G120" s="86" t="s">
        <v>54</v>
      </c>
      <c r="H120" s="86">
        <v>0</v>
      </c>
    </row>
    <row r="121" spans="1:8">
      <c r="A121" s="93" t="s">
        <v>300</v>
      </c>
      <c r="B121" s="94"/>
      <c r="C121" s="93" t="s">
        <v>301</v>
      </c>
      <c r="D121" s="95" t="s">
        <v>267</v>
      </c>
      <c r="E121" s="96" t="str">
        <f ca="1" t="shared" si="1"/>
        <v>XL</v>
      </c>
      <c r="F121" s="86">
        <v>15</v>
      </c>
      <c r="G121" s="86" t="s">
        <v>54</v>
      </c>
      <c r="H121" s="86">
        <v>0</v>
      </c>
    </row>
    <row r="122" spans="1:8">
      <c r="A122" s="93" t="s">
        <v>302</v>
      </c>
      <c r="B122" s="94"/>
      <c r="C122" s="93" t="s">
        <v>303</v>
      </c>
      <c r="D122" s="95" t="s">
        <v>267</v>
      </c>
      <c r="E122" s="96" t="str">
        <f ca="1" t="shared" si="1"/>
        <v>XL</v>
      </c>
      <c r="F122" s="86">
        <v>15</v>
      </c>
      <c r="G122" s="86" t="s">
        <v>54</v>
      </c>
      <c r="H122" s="86">
        <v>0</v>
      </c>
    </row>
    <row r="123" spans="1:8">
      <c r="A123" s="93" t="s">
        <v>304</v>
      </c>
      <c r="B123" s="94"/>
      <c r="C123" s="93" t="s">
        <v>305</v>
      </c>
      <c r="D123" s="95" t="s">
        <v>267</v>
      </c>
      <c r="E123" s="96" t="str">
        <f ca="1" t="shared" si="1"/>
        <v>XL</v>
      </c>
      <c r="F123" s="86">
        <v>15</v>
      </c>
      <c r="G123" s="86" t="s">
        <v>54</v>
      </c>
      <c r="H123" s="86">
        <v>0</v>
      </c>
    </row>
    <row r="124" s="86" customFormat="1" spans="1:8">
      <c r="A124" s="93" t="s">
        <v>306</v>
      </c>
      <c r="B124" s="94"/>
      <c r="C124" s="93" t="s">
        <v>307</v>
      </c>
      <c r="D124" s="95" t="s">
        <v>267</v>
      </c>
      <c r="E124" s="96" t="str">
        <f ca="1" t="shared" si="1"/>
        <v>XL</v>
      </c>
      <c r="F124" s="86">
        <v>14</v>
      </c>
      <c r="G124" s="86" t="s">
        <v>54</v>
      </c>
      <c r="H124" s="86" t="e">
        <v>#N/A</v>
      </c>
    </row>
    <row r="125" s="86" customFormat="1" spans="1:8">
      <c r="A125" s="93" t="s">
        <v>308</v>
      </c>
      <c r="B125" s="94"/>
      <c r="C125" s="93" t="s">
        <v>309</v>
      </c>
      <c r="D125" s="95" t="s">
        <v>267</v>
      </c>
      <c r="E125" s="96" t="str">
        <f ca="1" t="shared" si="1"/>
        <v>XL</v>
      </c>
      <c r="F125" s="86">
        <v>14</v>
      </c>
      <c r="G125" s="86" t="s">
        <v>54</v>
      </c>
      <c r="H125" s="86" t="e">
        <v>#N/A</v>
      </c>
    </row>
    <row r="126" s="86" customFormat="1" spans="1:8">
      <c r="A126" s="93" t="s">
        <v>310</v>
      </c>
      <c r="B126" s="94"/>
      <c r="C126" s="93" t="s">
        <v>311</v>
      </c>
      <c r="D126" s="95" t="s">
        <v>267</v>
      </c>
      <c r="E126" s="96" t="str">
        <f ca="1" t="shared" si="1"/>
        <v>XL</v>
      </c>
      <c r="F126" s="86">
        <v>14</v>
      </c>
      <c r="G126" s="86" t="s">
        <v>54</v>
      </c>
      <c r="H126" s="86" t="e">
        <v>#N/A</v>
      </c>
    </row>
    <row r="127" s="86" customFormat="1" spans="1:8">
      <c r="A127" s="93" t="s">
        <v>312</v>
      </c>
      <c r="B127" s="94"/>
      <c r="C127" s="93" t="s">
        <v>313</v>
      </c>
      <c r="D127" s="95" t="s">
        <v>267</v>
      </c>
      <c r="E127" s="96" t="str">
        <f ca="1" t="shared" si="1"/>
        <v>XL</v>
      </c>
      <c r="F127" s="86">
        <v>14</v>
      </c>
      <c r="G127" s="86" t="s">
        <v>54</v>
      </c>
      <c r="H127" s="86" t="e">
        <v>#N/A</v>
      </c>
    </row>
    <row r="128" s="86" customFormat="1" spans="1:8">
      <c r="A128" s="93" t="s">
        <v>314</v>
      </c>
      <c r="B128" s="94"/>
      <c r="C128" s="93" t="s">
        <v>315</v>
      </c>
      <c r="D128" s="95" t="s">
        <v>267</v>
      </c>
      <c r="E128" s="96" t="str">
        <f ca="1" t="shared" si="1"/>
        <v>XL</v>
      </c>
      <c r="F128" s="86">
        <v>14</v>
      </c>
      <c r="G128" s="86" t="s">
        <v>54</v>
      </c>
      <c r="H128" s="86" t="e">
        <v>#N/A</v>
      </c>
    </row>
    <row r="129" s="86" customFormat="1" spans="1:8">
      <c r="A129" s="93" t="s">
        <v>316</v>
      </c>
      <c r="B129" s="94"/>
      <c r="C129" s="93" t="s">
        <v>317</v>
      </c>
      <c r="D129" s="95" t="s">
        <v>267</v>
      </c>
      <c r="E129" s="96" t="str">
        <f ca="1" t="shared" si="1"/>
        <v>XL</v>
      </c>
      <c r="F129" s="86">
        <v>14</v>
      </c>
      <c r="G129" s="86" t="s">
        <v>54</v>
      </c>
      <c r="H129" s="86" t="e">
        <v>#N/A</v>
      </c>
    </row>
    <row r="130" s="86" customFormat="1" spans="1:8">
      <c r="A130" s="93" t="s">
        <v>318</v>
      </c>
      <c r="B130" s="94"/>
      <c r="C130" s="93" t="s">
        <v>319</v>
      </c>
      <c r="D130" s="95" t="s">
        <v>267</v>
      </c>
      <c r="E130" s="96" t="str">
        <f ca="1" t="shared" si="1"/>
        <v>XL</v>
      </c>
      <c r="F130" s="86">
        <v>14</v>
      </c>
      <c r="G130" s="86" t="s">
        <v>54</v>
      </c>
      <c r="H130" s="86" t="e">
        <v>#N/A</v>
      </c>
    </row>
    <row r="131" s="86" customFormat="1" spans="1:8">
      <c r="A131" s="93" t="s">
        <v>320</v>
      </c>
      <c r="B131" s="94"/>
      <c r="C131" s="93" t="s">
        <v>321</v>
      </c>
      <c r="D131" s="95" t="s">
        <v>267</v>
      </c>
      <c r="E131" s="96" t="str">
        <f ca="1" t="shared" ref="E131:E194" si="2">LEFT(A131,2)</f>
        <v>XL</v>
      </c>
      <c r="F131" s="86">
        <v>14</v>
      </c>
      <c r="G131" s="86" t="s">
        <v>54</v>
      </c>
      <c r="H131" s="86" t="e">
        <v>#N/A</v>
      </c>
    </row>
    <row r="132" s="86" customFormat="1" spans="1:8">
      <c r="A132" s="93" t="s">
        <v>322</v>
      </c>
      <c r="B132" s="94"/>
      <c r="C132" s="93" t="s">
        <v>323</v>
      </c>
      <c r="D132" s="95" t="s">
        <v>267</v>
      </c>
      <c r="E132" s="96" t="str">
        <f ca="1" t="shared" si="2"/>
        <v>XL</v>
      </c>
      <c r="F132" s="86">
        <v>14</v>
      </c>
      <c r="G132" s="86" t="s">
        <v>54</v>
      </c>
      <c r="H132" s="86" t="e">
        <v>#N/A</v>
      </c>
    </row>
    <row r="133" s="86" customFormat="1" spans="1:8">
      <c r="A133" s="93" t="s">
        <v>324</v>
      </c>
      <c r="B133" s="94"/>
      <c r="C133" s="93" t="s">
        <v>325</v>
      </c>
      <c r="D133" s="95" t="s">
        <v>267</v>
      </c>
      <c r="E133" s="96" t="str">
        <f ca="1" t="shared" si="2"/>
        <v>XL</v>
      </c>
      <c r="F133" s="86">
        <v>14</v>
      </c>
      <c r="G133" s="86" t="s">
        <v>54</v>
      </c>
      <c r="H133" s="86" t="e">
        <v>#N/A</v>
      </c>
    </row>
    <row r="134" s="86" customFormat="1" spans="1:8">
      <c r="A134" s="93" t="s">
        <v>326</v>
      </c>
      <c r="B134" s="94"/>
      <c r="C134" s="93" t="s">
        <v>327</v>
      </c>
      <c r="D134" s="95" t="s">
        <v>267</v>
      </c>
      <c r="E134" s="96" t="str">
        <f ca="1" t="shared" si="2"/>
        <v>XL</v>
      </c>
      <c r="F134" s="86">
        <v>14</v>
      </c>
      <c r="G134" s="86" t="s">
        <v>54</v>
      </c>
      <c r="H134" s="86" t="e">
        <v>#N/A</v>
      </c>
    </row>
    <row r="135" s="86" customFormat="1" spans="1:8">
      <c r="A135" s="93" t="s">
        <v>328</v>
      </c>
      <c r="B135" s="94"/>
      <c r="C135" s="93" t="s">
        <v>329</v>
      </c>
      <c r="D135" s="95" t="s">
        <v>267</v>
      </c>
      <c r="E135" s="96" t="str">
        <f ca="1" t="shared" si="2"/>
        <v>XL</v>
      </c>
      <c r="F135" s="86">
        <v>14</v>
      </c>
      <c r="G135" s="86" t="s">
        <v>54</v>
      </c>
      <c r="H135" s="86" t="e">
        <v>#N/A</v>
      </c>
    </row>
    <row r="136" s="86" customFormat="1" spans="1:8">
      <c r="A136" s="93" t="s">
        <v>330</v>
      </c>
      <c r="B136" s="94"/>
      <c r="C136" s="93" t="s">
        <v>331</v>
      </c>
      <c r="D136" s="95" t="s">
        <v>267</v>
      </c>
      <c r="E136" s="96" t="str">
        <f ca="1" t="shared" si="2"/>
        <v>XL</v>
      </c>
      <c r="F136" s="86">
        <v>14</v>
      </c>
      <c r="G136" s="86" t="s">
        <v>54</v>
      </c>
      <c r="H136" s="86">
        <v>0</v>
      </c>
    </row>
    <row r="137" spans="1:8">
      <c r="A137" s="93" t="s">
        <v>332</v>
      </c>
      <c r="B137" s="94"/>
      <c r="C137" s="93" t="s">
        <v>333</v>
      </c>
      <c r="D137" s="95" t="s">
        <v>267</v>
      </c>
      <c r="E137" s="96" t="str">
        <f ca="1" t="shared" si="2"/>
        <v>XL</v>
      </c>
      <c r="F137" s="86">
        <v>14</v>
      </c>
      <c r="G137" s="86" t="s">
        <v>54</v>
      </c>
      <c r="H137" s="86" t="e">
        <v>#N/A</v>
      </c>
    </row>
    <row r="138" s="86" customFormat="1" spans="1:8">
      <c r="A138" s="93" t="s">
        <v>334</v>
      </c>
      <c r="B138" s="94"/>
      <c r="C138" s="93" t="s">
        <v>335</v>
      </c>
      <c r="D138" s="95" t="s">
        <v>267</v>
      </c>
      <c r="E138" s="96" t="str">
        <f ca="1" t="shared" si="2"/>
        <v>XL</v>
      </c>
      <c r="F138" s="86">
        <v>14</v>
      </c>
      <c r="G138" s="86" t="s">
        <v>54</v>
      </c>
      <c r="H138" s="86" t="s">
        <v>267</v>
      </c>
    </row>
    <row r="139" s="86" customFormat="1" spans="1:8">
      <c r="A139" s="93" t="s">
        <v>336</v>
      </c>
      <c r="B139" s="94"/>
      <c r="C139" s="93" t="s">
        <v>337</v>
      </c>
      <c r="D139" s="95" t="s">
        <v>267</v>
      </c>
      <c r="E139" s="96" t="str">
        <f ca="1" t="shared" si="2"/>
        <v>XL</v>
      </c>
      <c r="F139" s="86">
        <v>14</v>
      </c>
      <c r="G139" s="86" t="s">
        <v>54</v>
      </c>
      <c r="H139" s="86" t="e">
        <v>#N/A</v>
      </c>
    </row>
    <row r="140" s="86" customFormat="1" spans="1:8">
      <c r="A140" s="93" t="s">
        <v>338</v>
      </c>
      <c r="B140" s="94"/>
      <c r="C140" s="93" t="s">
        <v>339</v>
      </c>
      <c r="D140" s="95" t="s">
        <v>267</v>
      </c>
      <c r="E140" s="96" t="str">
        <f ca="1" t="shared" si="2"/>
        <v>XL</v>
      </c>
      <c r="F140" s="86">
        <v>14</v>
      </c>
      <c r="G140" s="86" t="s">
        <v>54</v>
      </c>
      <c r="H140" s="86" t="e">
        <v>#N/A</v>
      </c>
    </row>
    <row r="141" s="86" customFormat="1" spans="1:8">
      <c r="A141" s="93" t="s">
        <v>340</v>
      </c>
      <c r="B141" s="94"/>
      <c r="C141" s="93" t="s">
        <v>341</v>
      </c>
      <c r="D141" s="95" t="s">
        <v>267</v>
      </c>
      <c r="E141" s="96" t="str">
        <f ca="1" t="shared" si="2"/>
        <v>XL</v>
      </c>
      <c r="F141" s="86">
        <v>14</v>
      </c>
      <c r="G141" s="86" t="s">
        <v>54</v>
      </c>
      <c r="H141" s="86" t="e">
        <v>#N/A</v>
      </c>
    </row>
    <row r="142" s="86" customFormat="1" spans="1:8">
      <c r="A142" s="93" t="s">
        <v>342</v>
      </c>
      <c r="B142" s="94"/>
      <c r="C142" s="93" t="s">
        <v>343</v>
      </c>
      <c r="D142" s="95" t="s">
        <v>267</v>
      </c>
      <c r="E142" s="96" t="str">
        <f ca="1" t="shared" si="2"/>
        <v>XL</v>
      </c>
      <c r="F142" s="86">
        <v>14</v>
      </c>
      <c r="G142" s="86" t="s">
        <v>54</v>
      </c>
      <c r="H142" s="86" t="e">
        <v>#N/A</v>
      </c>
    </row>
    <row r="143" s="86" customFormat="1" spans="1:8">
      <c r="A143" s="93" t="s">
        <v>344</v>
      </c>
      <c r="B143" s="94"/>
      <c r="C143" s="93" t="s">
        <v>345</v>
      </c>
      <c r="D143" s="95" t="s">
        <v>267</v>
      </c>
      <c r="E143" s="96" t="str">
        <f ca="1" t="shared" si="2"/>
        <v>XL</v>
      </c>
      <c r="F143" s="86">
        <v>14</v>
      </c>
      <c r="G143" s="86" t="s">
        <v>54</v>
      </c>
      <c r="H143" s="86" t="e">
        <v>#N/A</v>
      </c>
    </row>
    <row r="144" s="86" customFormat="1" spans="1:8">
      <c r="A144" s="93" t="s">
        <v>346</v>
      </c>
      <c r="B144" s="94"/>
      <c r="C144" s="93" t="s">
        <v>347</v>
      </c>
      <c r="D144" s="95" t="s">
        <v>267</v>
      </c>
      <c r="E144" s="96" t="str">
        <f ca="1" t="shared" si="2"/>
        <v>XL</v>
      </c>
      <c r="F144" s="86">
        <v>14</v>
      </c>
      <c r="G144" s="86" t="s">
        <v>54</v>
      </c>
      <c r="H144" s="86" t="e">
        <v>#N/A</v>
      </c>
    </row>
    <row r="145" s="86" customFormat="1" spans="1:8">
      <c r="A145" s="93" t="s">
        <v>348</v>
      </c>
      <c r="B145" s="94"/>
      <c r="C145" s="93" t="s">
        <v>349</v>
      </c>
      <c r="D145" s="95" t="s">
        <v>267</v>
      </c>
      <c r="E145" s="96" t="str">
        <f ca="1" t="shared" si="2"/>
        <v>XL</v>
      </c>
      <c r="F145" s="86">
        <v>14</v>
      </c>
      <c r="G145" s="86" t="s">
        <v>54</v>
      </c>
      <c r="H145" s="86" t="e">
        <v>#N/A</v>
      </c>
    </row>
    <row r="146" s="86" customFormat="1" spans="1:8">
      <c r="A146" s="93" t="s">
        <v>350</v>
      </c>
      <c r="B146" s="94"/>
      <c r="C146" s="93" t="s">
        <v>351</v>
      </c>
      <c r="D146" s="95" t="s">
        <v>267</v>
      </c>
      <c r="E146" s="96" t="str">
        <f ca="1" t="shared" si="2"/>
        <v>XL</v>
      </c>
      <c r="F146" s="86">
        <v>14</v>
      </c>
      <c r="G146" s="86" t="s">
        <v>54</v>
      </c>
      <c r="H146" s="86" t="e">
        <v>#N/A</v>
      </c>
    </row>
    <row r="147" s="86" customFormat="1" spans="1:8">
      <c r="A147" s="93" t="s">
        <v>352</v>
      </c>
      <c r="B147" s="94"/>
      <c r="C147" s="93" t="s">
        <v>353</v>
      </c>
      <c r="D147" s="95" t="s">
        <v>267</v>
      </c>
      <c r="E147" s="96" t="str">
        <f ca="1" t="shared" si="2"/>
        <v>XL</v>
      </c>
      <c r="F147" s="86">
        <v>14</v>
      </c>
      <c r="G147" s="86" t="s">
        <v>54</v>
      </c>
      <c r="H147" s="86" t="s">
        <v>267</v>
      </c>
    </row>
    <row r="148" s="86" customFormat="1" spans="1:8">
      <c r="A148" s="93" t="s">
        <v>354</v>
      </c>
      <c r="B148" s="94"/>
      <c r="C148" s="93" t="s">
        <v>355</v>
      </c>
      <c r="D148" s="95" t="s">
        <v>267</v>
      </c>
      <c r="E148" s="96" t="str">
        <f ca="1" t="shared" si="2"/>
        <v>XL</v>
      </c>
      <c r="F148" s="86">
        <v>14</v>
      </c>
      <c r="G148" s="86" t="s">
        <v>54</v>
      </c>
      <c r="H148" s="86" t="e">
        <v>#N/A</v>
      </c>
    </row>
    <row r="149" spans="1:8">
      <c r="A149" s="93" t="s">
        <v>356</v>
      </c>
      <c r="B149" s="94"/>
      <c r="C149" s="93" t="s">
        <v>357</v>
      </c>
      <c r="D149" s="95" t="s">
        <v>253</v>
      </c>
      <c r="E149" s="96" t="str">
        <f ca="1" t="shared" si="2"/>
        <v>AC</v>
      </c>
      <c r="F149" s="86">
        <v>15</v>
      </c>
      <c r="G149" s="86" t="s">
        <v>54</v>
      </c>
      <c r="H149" s="86" t="e">
        <v>#N/A</v>
      </c>
    </row>
    <row r="150" spans="1:8">
      <c r="A150" s="93" t="s">
        <v>358</v>
      </c>
      <c r="B150" s="94"/>
      <c r="C150" s="93" t="s">
        <v>359</v>
      </c>
      <c r="D150" s="95" t="s">
        <v>253</v>
      </c>
      <c r="E150" s="96" t="str">
        <f ca="1" t="shared" si="2"/>
        <v>AC</v>
      </c>
      <c r="F150" s="86">
        <v>15</v>
      </c>
      <c r="G150" s="86" t="s">
        <v>54</v>
      </c>
      <c r="H150" s="86" t="e">
        <v>#N/A</v>
      </c>
    </row>
    <row r="151" spans="1:8">
      <c r="A151" s="93" t="s">
        <v>360</v>
      </c>
      <c r="B151" s="94"/>
      <c r="C151" s="93" t="s">
        <v>361</v>
      </c>
      <c r="D151" s="95" t="s">
        <v>253</v>
      </c>
      <c r="E151" s="96" t="str">
        <f ca="1" t="shared" si="2"/>
        <v>AC</v>
      </c>
      <c r="F151" s="86">
        <v>15</v>
      </c>
      <c r="G151" s="86" t="s">
        <v>54</v>
      </c>
      <c r="H151" s="86" t="e">
        <v>#N/A</v>
      </c>
    </row>
    <row r="152" spans="1:8">
      <c r="A152" s="152" t="s">
        <v>362</v>
      </c>
      <c r="B152" s="94"/>
      <c r="C152" s="93" t="s">
        <v>363</v>
      </c>
      <c r="D152" s="95" t="s">
        <v>253</v>
      </c>
      <c r="E152" s="96" t="str">
        <f ca="1" t="shared" si="2"/>
        <v>AC</v>
      </c>
      <c r="F152" s="86">
        <v>15</v>
      </c>
      <c r="G152" s="86" t="s">
        <v>54</v>
      </c>
      <c r="H152" s="86" t="e">
        <v>#N/A</v>
      </c>
    </row>
    <row r="153" spans="1:8">
      <c r="A153" s="93" t="s">
        <v>364</v>
      </c>
      <c r="B153" s="94"/>
      <c r="C153" s="93" t="s">
        <v>365</v>
      </c>
      <c r="D153" s="95" t="s">
        <v>253</v>
      </c>
      <c r="E153" s="96" t="str">
        <f ca="1" t="shared" si="2"/>
        <v>AC</v>
      </c>
      <c r="F153" s="86">
        <v>15</v>
      </c>
      <c r="G153" s="86" t="s">
        <v>54</v>
      </c>
      <c r="H153" s="86" t="e">
        <v>#N/A</v>
      </c>
    </row>
    <row r="154" spans="1:8">
      <c r="A154" s="93" t="s">
        <v>366</v>
      </c>
      <c r="B154" s="94"/>
      <c r="C154" s="93" t="s">
        <v>367</v>
      </c>
      <c r="D154" s="95" t="s">
        <v>253</v>
      </c>
      <c r="E154" s="96" t="str">
        <f ca="1" t="shared" si="2"/>
        <v>AC</v>
      </c>
      <c r="F154" s="86">
        <v>15</v>
      </c>
      <c r="G154" s="86" t="s">
        <v>54</v>
      </c>
      <c r="H154" s="86" t="e">
        <v>#N/A</v>
      </c>
    </row>
    <row r="155" spans="1:8">
      <c r="A155" s="93" t="s">
        <v>368</v>
      </c>
      <c r="B155" s="94"/>
      <c r="C155" s="93" t="s">
        <v>369</v>
      </c>
      <c r="D155" s="95" t="s">
        <v>253</v>
      </c>
      <c r="E155" s="96" t="str">
        <f ca="1" t="shared" si="2"/>
        <v>AC</v>
      </c>
      <c r="F155" s="86">
        <v>15</v>
      </c>
      <c r="G155" s="86" t="s">
        <v>54</v>
      </c>
      <c r="H155" s="86" t="e">
        <v>#N/A</v>
      </c>
    </row>
    <row r="156" spans="1:8">
      <c r="A156" s="93" t="s">
        <v>370</v>
      </c>
      <c r="B156" s="94"/>
      <c r="C156" s="93" t="s">
        <v>371</v>
      </c>
      <c r="D156" s="95" t="s">
        <v>253</v>
      </c>
      <c r="E156" s="96" t="str">
        <f ca="1" t="shared" si="2"/>
        <v>AC</v>
      </c>
      <c r="F156" s="86">
        <v>15</v>
      </c>
      <c r="G156" s="86" t="s">
        <v>54</v>
      </c>
      <c r="H156" s="86" t="e">
        <v>#N/A</v>
      </c>
    </row>
    <row r="157" s="86" customFormat="1" spans="1:8">
      <c r="A157" s="93" t="s">
        <v>372</v>
      </c>
      <c r="B157" s="94"/>
      <c r="C157" s="93" t="s">
        <v>373</v>
      </c>
      <c r="D157" s="95" t="s">
        <v>267</v>
      </c>
      <c r="E157" s="96" t="str">
        <f ca="1" t="shared" si="2"/>
        <v>AC</v>
      </c>
      <c r="F157" s="86">
        <v>11</v>
      </c>
      <c r="G157" s="86" t="s">
        <v>54</v>
      </c>
      <c r="H157" s="86" t="e">
        <v>#N/A</v>
      </c>
    </row>
    <row r="158" s="86" customFormat="1" spans="1:8">
      <c r="A158" s="93" t="s">
        <v>374</v>
      </c>
      <c r="B158" s="94"/>
      <c r="C158" s="93" t="s">
        <v>375</v>
      </c>
      <c r="D158" s="95" t="s">
        <v>267</v>
      </c>
      <c r="E158" s="96" t="str">
        <f ca="1" t="shared" si="2"/>
        <v>AC</v>
      </c>
      <c r="F158" s="86">
        <v>11</v>
      </c>
      <c r="G158" s="86" t="s">
        <v>54</v>
      </c>
      <c r="H158" s="86">
        <v>0</v>
      </c>
    </row>
    <row r="159" s="86" customFormat="1" spans="1:8">
      <c r="A159" s="93" t="s">
        <v>376</v>
      </c>
      <c r="B159" s="94"/>
      <c r="C159" s="93" t="s">
        <v>377</v>
      </c>
      <c r="D159" s="95" t="s">
        <v>253</v>
      </c>
      <c r="E159" s="96" t="str">
        <f ca="1" t="shared" si="2"/>
        <v>AC</v>
      </c>
      <c r="F159" s="86">
        <v>15</v>
      </c>
      <c r="G159" s="86" t="s">
        <v>54</v>
      </c>
      <c r="H159" s="86" t="e">
        <v>#N/A</v>
      </c>
    </row>
    <row r="160" s="86" customFormat="1" spans="1:8">
      <c r="A160" s="93" t="s">
        <v>378</v>
      </c>
      <c r="B160" s="94"/>
      <c r="C160" s="93" t="s">
        <v>379</v>
      </c>
      <c r="D160" s="95" t="s">
        <v>253</v>
      </c>
      <c r="E160" s="96" t="str">
        <f ca="1" t="shared" si="2"/>
        <v>AC</v>
      </c>
      <c r="F160" s="86">
        <v>15</v>
      </c>
      <c r="G160" s="86" t="s">
        <v>54</v>
      </c>
      <c r="H160" s="86">
        <v>0</v>
      </c>
    </row>
    <row r="161" s="86" customFormat="1" spans="1:8">
      <c r="A161" s="93" t="s">
        <v>380</v>
      </c>
      <c r="B161" s="94"/>
      <c r="C161" s="93" t="s">
        <v>381</v>
      </c>
      <c r="D161" s="95" t="s">
        <v>253</v>
      </c>
      <c r="E161" s="96" t="str">
        <f ca="1" t="shared" si="2"/>
        <v>AC</v>
      </c>
      <c r="F161" s="86">
        <v>15</v>
      </c>
      <c r="G161" s="86" t="s">
        <v>54</v>
      </c>
      <c r="H161" s="86">
        <v>0</v>
      </c>
    </row>
    <row r="162" s="86" customFormat="1" spans="1:8">
      <c r="A162" s="152" t="s">
        <v>382</v>
      </c>
      <c r="B162" s="94"/>
      <c r="C162" s="93" t="s">
        <v>383</v>
      </c>
      <c r="D162" s="95" t="s">
        <v>253</v>
      </c>
      <c r="E162" s="96" t="str">
        <f ca="1" t="shared" si="2"/>
        <v>AC</v>
      </c>
      <c r="F162" s="86">
        <v>15</v>
      </c>
      <c r="G162" s="86" t="s">
        <v>54</v>
      </c>
      <c r="H162" s="86">
        <v>0</v>
      </c>
    </row>
    <row r="163" s="86" customFormat="1" spans="1:8">
      <c r="A163" s="93" t="s">
        <v>384</v>
      </c>
      <c r="B163" s="94"/>
      <c r="C163" s="93" t="s">
        <v>385</v>
      </c>
      <c r="D163" s="95" t="s">
        <v>253</v>
      </c>
      <c r="E163" s="96" t="str">
        <f ca="1" t="shared" si="2"/>
        <v>AC</v>
      </c>
      <c r="F163" s="86">
        <v>15</v>
      </c>
      <c r="G163" s="86" t="s">
        <v>54</v>
      </c>
      <c r="H163" s="86">
        <v>0</v>
      </c>
    </row>
    <row r="164" s="86" customFormat="1" spans="1:8">
      <c r="A164" s="93" t="s">
        <v>386</v>
      </c>
      <c r="B164" s="94"/>
      <c r="C164" s="93" t="s">
        <v>387</v>
      </c>
      <c r="D164" s="95" t="s">
        <v>253</v>
      </c>
      <c r="E164" s="96" t="str">
        <f ca="1" t="shared" si="2"/>
        <v>AC</v>
      </c>
      <c r="F164" s="86">
        <v>15</v>
      </c>
      <c r="G164" s="86" t="s">
        <v>54</v>
      </c>
      <c r="H164" s="86">
        <v>0</v>
      </c>
    </row>
    <row r="165" s="86" customFormat="1" spans="1:8">
      <c r="A165" s="93" t="s">
        <v>388</v>
      </c>
      <c r="B165" s="94"/>
      <c r="C165" s="93" t="s">
        <v>389</v>
      </c>
      <c r="D165" s="95" t="s">
        <v>253</v>
      </c>
      <c r="E165" s="96" t="str">
        <f ca="1" t="shared" si="2"/>
        <v>AC</v>
      </c>
      <c r="F165" s="86">
        <v>15</v>
      </c>
      <c r="G165" s="86" t="s">
        <v>54</v>
      </c>
      <c r="H165" s="86">
        <v>0</v>
      </c>
    </row>
    <row r="166" s="86" customFormat="1" spans="1:8">
      <c r="A166" s="93" t="s">
        <v>390</v>
      </c>
      <c r="B166" s="94"/>
      <c r="C166" s="93" t="s">
        <v>391</v>
      </c>
      <c r="D166" s="95" t="s">
        <v>253</v>
      </c>
      <c r="E166" s="96" t="str">
        <f ca="1" t="shared" si="2"/>
        <v>AC</v>
      </c>
      <c r="F166" s="86">
        <v>15</v>
      </c>
      <c r="G166" s="86" t="s">
        <v>54</v>
      </c>
      <c r="H166" s="86">
        <v>0</v>
      </c>
    </row>
    <row r="167" s="86" customFormat="1" spans="1:8">
      <c r="A167" s="93" t="s">
        <v>392</v>
      </c>
      <c r="B167" s="94"/>
      <c r="C167" s="93" t="s">
        <v>393</v>
      </c>
      <c r="D167" s="95" t="s">
        <v>267</v>
      </c>
      <c r="E167" s="96" t="str">
        <f ca="1" t="shared" si="2"/>
        <v>av</v>
      </c>
      <c r="F167" s="86">
        <v>14</v>
      </c>
      <c r="G167" s="86" t="s">
        <v>54</v>
      </c>
      <c r="H167" s="86" t="e">
        <v>#N/A</v>
      </c>
    </row>
    <row r="168" s="86" customFormat="1" spans="1:8">
      <c r="A168" s="93" t="s">
        <v>394</v>
      </c>
      <c r="B168" s="94"/>
      <c r="C168" s="93" t="s">
        <v>395</v>
      </c>
      <c r="D168" s="95" t="s">
        <v>267</v>
      </c>
      <c r="E168" s="96" t="str">
        <f ca="1" t="shared" si="2"/>
        <v>av</v>
      </c>
      <c r="F168" s="86">
        <v>14</v>
      </c>
      <c r="G168" s="86" t="s">
        <v>54</v>
      </c>
      <c r="H168" s="86">
        <v>0</v>
      </c>
    </row>
    <row r="169" s="86" customFormat="1" spans="1:8">
      <c r="A169" s="93" t="s">
        <v>396</v>
      </c>
      <c r="B169" s="94"/>
      <c r="C169" s="93" t="s">
        <v>397</v>
      </c>
      <c r="D169" s="95" t="s">
        <v>267</v>
      </c>
      <c r="E169" s="96" t="str">
        <f ca="1" t="shared" si="2"/>
        <v>av</v>
      </c>
      <c r="F169" s="86">
        <v>14</v>
      </c>
      <c r="G169" s="86" t="s">
        <v>54</v>
      </c>
      <c r="H169" s="86" t="e">
        <v>#N/A</v>
      </c>
    </row>
    <row r="170" s="86" customFormat="1" spans="1:8">
      <c r="A170" s="93" t="s">
        <v>398</v>
      </c>
      <c r="B170" s="94"/>
      <c r="C170" s="93" t="s">
        <v>399</v>
      </c>
      <c r="D170" s="95" t="s">
        <v>267</v>
      </c>
      <c r="E170" s="96" t="str">
        <f ca="1" t="shared" si="2"/>
        <v>av</v>
      </c>
      <c r="F170" s="86">
        <v>14</v>
      </c>
      <c r="G170" s="86" t="s">
        <v>54</v>
      </c>
      <c r="H170" s="86">
        <v>0</v>
      </c>
    </row>
    <row r="171" s="86" customFormat="1" spans="1:8">
      <c r="A171" s="93" t="s">
        <v>400</v>
      </c>
      <c r="B171" s="94"/>
      <c r="C171" s="93" t="s">
        <v>401</v>
      </c>
      <c r="D171" s="95" t="s">
        <v>267</v>
      </c>
      <c r="E171" s="96" t="str">
        <f ca="1" t="shared" si="2"/>
        <v>av</v>
      </c>
      <c r="F171" s="86">
        <v>14</v>
      </c>
      <c r="G171" s="86" t="s">
        <v>54</v>
      </c>
      <c r="H171" s="86" t="e">
        <v>#N/A</v>
      </c>
    </row>
    <row r="172" s="86" customFormat="1" spans="1:8">
      <c r="A172" s="93" t="s">
        <v>402</v>
      </c>
      <c r="B172" s="94"/>
      <c r="C172" s="93" t="s">
        <v>403</v>
      </c>
      <c r="D172" s="95" t="s">
        <v>267</v>
      </c>
      <c r="E172" s="96" t="str">
        <f ca="1" t="shared" si="2"/>
        <v>av</v>
      </c>
      <c r="F172" s="86">
        <v>14</v>
      </c>
      <c r="G172" s="86" t="s">
        <v>54</v>
      </c>
      <c r="H172" s="86" t="e">
        <v>#N/A</v>
      </c>
    </row>
    <row r="173" s="86" customFormat="1" spans="1:8">
      <c r="A173" s="93" t="s">
        <v>404</v>
      </c>
      <c r="B173" s="94"/>
      <c r="C173" s="93" t="s">
        <v>405</v>
      </c>
      <c r="D173" s="95" t="s">
        <v>267</v>
      </c>
      <c r="E173" s="96" t="str">
        <f ca="1" t="shared" si="2"/>
        <v>av</v>
      </c>
      <c r="F173" s="86">
        <v>14</v>
      </c>
      <c r="G173" s="86" t="s">
        <v>54</v>
      </c>
      <c r="H173" s="86" t="e">
        <v>#N/A</v>
      </c>
    </row>
    <row r="174" s="86" customFormat="1" spans="1:8">
      <c r="A174" s="93" t="s">
        <v>406</v>
      </c>
      <c r="B174" s="94"/>
      <c r="C174" s="93" t="s">
        <v>407</v>
      </c>
      <c r="D174" s="95" t="s">
        <v>267</v>
      </c>
      <c r="E174" s="96" t="str">
        <f ca="1" t="shared" si="2"/>
        <v>av</v>
      </c>
      <c r="F174" s="86">
        <v>14</v>
      </c>
      <c r="G174" s="86" t="s">
        <v>54</v>
      </c>
      <c r="H174" s="86" t="e">
        <v>#N/A</v>
      </c>
    </row>
    <row r="175" s="86" customFormat="1" spans="1:8">
      <c r="A175" s="93" t="s">
        <v>408</v>
      </c>
      <c r="B175" s="94"/>
      <c r="C175" s="93" t="s">
        <v>409</v>
      </c>
      <c r="D175" s="95" t="s">
        <v>267</v>
      </c>
      <c r="E175" s="96" t="str">
        <f ca="1" t="shared" si="2"/>
        <v>av</v>
      </c>
      <c r="F175" s="86">
        <v>14</v>
      </c>
      <c r="G175" s="86" t="s">
        <v>54</v>
      </c>
      <c r="H175" s="86" t="e">
        <v>#N/A</v>
      </c>
    </row>
    <row r="176" s="86" customFormat="1" spans="1:8">
      <c r="A176" s="97" t="s">
        <v>410</v>
      </c>
      <c r="B176" s="94"/>
      <c r="C176" s="93" t="s">
        <v>411</v>
      </c>
      <c r="D176" s="95" t="s">
        <v>267</v>
      </c>
      <c r="E176" s="96" t="str">
        <f ca="1" t="shared" si="2"/>
        <v>AB</v>
      </c>
      <c r="F176" s="86">
        <v>14</v>
      </c>
      <c r="G176" s="86" t="s">
        <v>54</v>
      </c>
      <c r="H176" s="86">
        <v>0</v>
      </c>
    </row>
    <row r="177" s="86" customFormat="1" spans="1:8">
      <c r="A177" s="97" t="s">
        <v>412</v>
      </c>
      <c r="B177" s="94"/>
      <c r="C177" s="93" t="s">
        <v>413</v>
      </c>
      <c r="D177" s="95" t="s">
        <v>267</v>
      </c>
      <c r="E177" s="96" t="str">
        <f ca="1" t="shared" si="2"/>
        <v>AB</v>
      </c>
      <c r="F177" s="86">
        <v>14</v>
      </c>
      <c r="G177" s="86" t="s">
        <v>54</v>
      </c>
      <c r="H177" s="86">
        <v>0</v>
      </c>
    </row>
    <row r="178" s="86" customFormat="1" spans="1:8">
      <c r="A178" s="97" t="s">
        <v>414</v>
      </c>
      <c r="B178" s="94"/>
      <c r="C178" s="93" t="s">
        <v>415</v>
      </c>
      <c r="D178" s="95" t="s">
        <v>267</v>
      </c>
      <c r="E178" s="96" t="str">
        <f ca="1" t="shared" si="2"/>
        <v>AB</v>
      </c>
      <c r="F178" s="86">
        <v>14</v>
      </c>
      <c r="G178" s="86" t="s">
        <v>54</v>
      </c>
      <c r="H178" s="86">
        <v>0</v>
      </c>
    </row>
    <row r="179" s="86" customFormat="1" spans="1:8">
      <c r="A179" s="97" t="s">
        <v>416</v>
      </c>
      <c r="B179" s="94"/>
      <c r="C179" s="93" t="s">
        <v>417</v>
      </c>
      <c r="D179" s="95" t="s">
        <v>267</v>
      </c>
      <c r="E179" s="96" t="str">
        <f ca="1" t="shared" si="2"/>
        <v>AB</v>
      </c>
      <c r="F179" s="86">
        <v>14</v>
      </c>
      <c r="G179" s="86" t="s">
        <v>54</v>
      </c>
      <c r="H179" s="86" t="e">
        <v>#N/A</v>
      </c>
    </row>
    <row r="180" s="86" customFormat="1" spans="1:8">
      <c r="A180" s="97" t="s">
        <v>418</v>
      </c>
      <c r="B180" s="94"/>
      <c r="C180" s="93" t="s">
        <v>419</v>
      </c>
      <c r="D180" s="95" t="s">
        <v>267</v>
      </c>
      <c r="E180" s="96" t="str">
        <f ca="1" t="shared" si="2"/>
        <v>AB</v>
      </c>
      <c r="F180" s="86">
        <v>14</v>
      </c>
      <c r="G180" s="86" t="s">
        <v>54</v>
      </c>
      <c r="H180" s="86">
        <v>0</v>
      </c>
    </row>
    <row r="181" s="86" customFormat="1" spans="1:8">
      <c r="A181" s="97" t="s">
        <v>420</v>
      </c>
      <c r="B181" s="94"/>
      <c r="C181" s="93" t="s">
        <v>421</v>
      </c>
      <c r="D181" s="95" t="s">
        <v>267</v>
      </c>
      <c r="E181" s="96" t="str">
        <f ca="1" t="shared" si="2"/>
        <v>AB</v>
      </c>
      <c r="F181" s="86">
        <v>14</v>
      </c>
      <c r="G181" s="86" t="s">
        <v>54</v>
      </c>
      <c r="H181" s="86">
        <v>0</v>
      </c>
    </row>
    <row r="182" s="86" customFormat="1" spans="1:8">
      <c r="A182" s="97" t="s">
        <v>422</v>
      </c>
      <c r="B182" s="94"/>
      <c r="C182" s="93" t="s">
        <v>423</v>
      </c>
      <c r="D182" s="95" t="s">
        <v>267</v>
      </c>
      <c r="E182" s="96" t="str">
        <f ca="1" t="shared" si="2"/>
        <v>AB</v>
      </c>
      <c r="F182" s="86">
        <v>14</v>
      </c>
      <c r="G182" s="86" t="s">
        <v>54</v>
      </c>
      <c r="H182" s="86" t="e">
        <v>#N/A</v>
      </c>
    </row>
    <row r="183" s="86" customFormat="1" spans="1:8">
      <c r="A183" s="97" t="s">
        <v>424</v>
      </c>
      <c r="B183" s="94"/>
      <c r="C183" s="93" t="s">
        <v>425</v>
      </c>
      <c r="D183" s="95" t="s">
        <v>267</v>
      </c>
      <c r="E183" s="96" t="str">
        <f ca="1" t="shared" si="2"/>
        <v>AB</v>
      </c>
      <c r="F183" s="86">
        <v>14</v>
      </c>
      <c r="G183" s="86" t="s">
        <v>54</v>
      </c>
      <c r="H183" s="86">
        <v>0</v>
      </c>
    </row>
    <row r="184" s="86" customFormat="1" spans="1:8">
      <c r="A184" s="93" t="s">
        <v>426</v>
      </c>
      <c r="B184" s="99" t="s">
        <v>427</v>
      </c>
      <c r="C184" s="93" t="s">
        <v>428</v>
      </c>
      <c r="D184" s="95" t="s">
        <v>267</v>
      </c>
      <c r="E184" s="96" t="str">
        <f ca="1" t="shared" si="2"/>
        <v>CV</v>
      </c>
      <c r="F184" s="86">
        <v>9</v>
      </c>
      <c r="G184" s="86" t="s">
        <v>54</v>
      </c>
      <c r="H184" s="86">
        <v>0</v>
      </c>
    </row>
    <row r="185" spans="1:8">
      <c r="A185" s="93" t="s">
        <v>429</v>
      </c>
      <c r="B185" s="99" t="s">
        <v>427</v>
      </c>
      <c r="C185" s="100" t="s">
        <v>430</v>
      </c>
      <c r="D185" s="95" t="s">
        <v>267</v>
      </c>
      <c r="E185" s="96" t="str">
        <f ca="1" t="shared" si="2"/>
        <v>CV</v>
      </c>
      <c r="F185" s="86">
        <v>9</v>
      </c>
      <c r="G185" s="86" t="s">
        <v>54</v>
      </c>
      <c r="H185" s="86" t="e">
        <v>#N/A</v>
      </c>
    </row>
    <row r="186" s="86" customFormat="1" spans="1:8">
      <c r="A186" s="93" t="s">
        <v>431</v>
      </c>
      <c r="B186" s="99" t="s">
        <v>427</v>
      </c>
      <c r="C186" s="93" t="s">
        <v>432</v>
      </c>
      <c r="D186" s="95" t="s">
        <v>267</v>
      </c>
      <c r="E186" s="96" t="str">
        <f ca="1" t="shared" si="2"/>
        <v>CV</v>
      </c>
      <c r="F186" s="86">
        <v>9</v>
      </c>
      <c r="G186" s="86" t="s">
        <v>54</v>
      </c>
      <c r="H186" s="86">
        <v>0</v>
      </c>
    </row>
    <row r="187" spans="1:8">
      <c r="A187" s="93" t="s">
        <v>433</v>
      </c>
      <c r="B187" s="99"/>
      <c r="C187" s="93" t="s">
        <v>434</v>
      </c>
      <c r="D187" s="95" t="s">
        <v>267</v>
      </c>
      <c r="E187" s="96" t="str">
        <f ca="1" t="shared" si="2"/>
        <v>M5</v>
      </c>
      <c r="F187" s="86">
        <v>50</v>
      </c>
      <c r="G187" s="86" t="s">
        <v>54</v>
      </c>
      <c r="H187" s="86">
        <v>0</v>
      </c>
    </row>
    <row r="188" s="86" customFormat="1" spans="1:8">
      <c r="A188" s="93" t="s">
        <v>435</v>
      </c>
      <c r="B188" s="99" t="s">
        <v>427</v>
      </c>
      <c r="C188" s="93" t="s">
        <v>436</v>
      </c>
      <c r="D188" s="95" t="s">
        <v>267</v>
      </c>
      <c r="E188" s="96" t="str">
        <f ca="1" t="shared" si="2"/>
        <v>CV</v>
      </c>
      <c r="F188" s="86">
        <v>9</v>
      </c>
      <c r="G188" s="86" t="s">
        <v>54</v>
      </c>
      <c r="H188" s="86" t="s">
        <v>267</v>
      </c>
    </row>
    <row r="189" s="86" customFormat="1" spans="1:8">
      <c r="A189" s="93" t="s">
        <v>437</v>
      </c>
      <c r="B189" s="153" t="s">
        <v>438</v>
      </c>
      <c r="C189" s="93" t="s">
        <v>439</v>
      </c>
      <c r="D189" s="95" t="s">
        <v>267</v>
      </c>
      <c r="E189" s="96" t="str">
        <f ca="1" t="shared" si="2"/>
        <v>CV</v>
      </c>
      <c r="F189" s="86">
        <v>8</v>
      </c>
      <c r="G189" s="86" t="s">
        <v>54</v>
      </c>
      <c r="H189" s="86">
        <v>0</v>
      </c>
    </row>
    <row r="190" s="86" customFormat="1" spans="1:8">
      <c r="A190" s="93" t="s">
        <v>440</v>
      </c>
      <c r="B190" s="153" t="s">
        <v>438</v>
      </c>
      <c r="C190" s="93" t="s">
        <v>441</v>
      </c>
      <c r="D190" s="95" t="s">
        <v>267</v>
      </c>
      <c r="E190" s="96" t="str">
        <f ca="1" t="shared" si="2"/>
        <v>cv</v>
      </c>
      <c r="F190" s="86">
        <v>8</v>
      </c>
      <c r="G190" s="86" t="s">
        <v>54</v>
      </c>
      <c r="H190" s="86" t="e">
        <v>#N/A</v>
      </c>
    </row>
    <row r="191" s="86" customFormat="1" spans="1:8">
      <c r="A191" s="93" t="s">
        <v>442</v>
      </c>
      <c r="B191" s="153" t="s">
        <v>438</v>
      </c>
      <c r="C191" s="93" t="s">
        <v>443</v>
      </c>
      <c r="D191" s="95" t="s">
        <v>267</v>
      </c>
      <c r="E191" s="96" t="str">
        <f ca="1" t="shared" si="2"/>
        <v>cv</v>
      </c>
      <c r="F191" s="86">
        <v>8</v>
      </c>
      <c r="G191" s="86" t="s">
        <v>54</v>
      </c>
      <c r="H191" s="86">
        <v>0</v>
      </c>
    </row>
    <row r="192" s="86" customFormat="1" spans="1:8">
      <c r="A192" s="93" t="s">
        <v>444</v>
      </c>
      <c r="B192" s="99"/>
      <c r="C192" s="93" t="s">
        <v>445</v>
      </c>
      <c r="D192" s="95" t="s">
        <v>267</v>
      </c>
      <c r="E192" s="96" t="str">
        <f ca="1" t="shared" si="2"/>
        <v>cv</v>
      </c>
      <c r="F192" s="86">
        <v>8</v>
      </c>
      <c r="G192" s="86" t="s">
        <v>54</v>
      </c>
      <c r="H192" s="86">
        <v>0</v>
      </c>
    </row>
    <row r="193" s="86" customFormat="1" spans="1:8">
      <c r="A193" s="93" t="s">
        <v>446</v>
      </c>
      <c r="B193" s="99"/>
      <c r="C193" s="93" t="s">
        <v>447</v>
      </c>
      <c r="D193" s="95" t="s">
        <v>267</v>
      </c>
      <c r="E193" s="96" t="str">
        <f ca="1" t="shared" si="2"/>
        <v>cv</v>
      </c>
      <c r="F193" s="86">
        <v>8</v>
      </c>
      <c r="G193" s="86" t="s">
        <v>54</v>
      </c>
      <c r="H193" s="86" t="s">
        <v>267</v>
      </c>
    </row>
    <row r="194" s="86" customFormat="1" spans="1:8">
      <c r="A194" s="93" t="s">
        <v>448</v>
      </c>
      <c r="B194" s="99"/>
      <c r="C194" s="93" t="s">
        <v>449</v>
      </c>
      <c r="D194" s="95" t="s">
        <v>267</v>
      </c>
      <c r="E194" s="96" t="str">
        <f ca="1" t="shared" si="2"/>
        <v>cv</v>
      </c>
      <c r="F194" s="86">
        <v>8</v>
      </c>
      <c r="G194" s="86" t="s">
        <v>54</v>
      </c>
      <c r="H194" s="86" t="s">
        <v>267</v>
      </c>
    </row>
    <row r="195" s="86" customFormat="1" spans="1:8">
      <c r="A195" s="93" t="s">
        <v>450</v>
      </c>
      <c r="B195" s="99"/>
      <c r="C195" s="93" t="s">
        <v>451</v>
      </c>
      <c r="D195" s="95" t="s">
        <v>267</v>
      </c>
      <c r="E195" s="96" t="str">
        <f ca="1" t="shared" ref="E195:E258" si="3">LEFT(A195,2)</f>
        <v>cv</v>
      </c>
      <c r="F195" s="86">
        <v>8</v>
      </c>
      <c r="G195" s="86" t="s">
        <v>54</v>
      </c>
      <c r="H195" s="86" t="s">
        <v>267</v>
      </c>
    </row>
    <row r="196" s="86" customFormat="1" spans="1:8">
      <c r="A196" s="93" t="s">
        <v>452</v>
      </c>
      <c r="B196" s="99"/>
      <c r="C196" s="93" t="s">
        <v>453</v>
      </c>
      <c r="D196" s="95" t="s">
        <v>267</v>
      </c>
      <c r="E196" s="96" t="str">
        <f ca="1" t="shared" si="3"/>
        <v>cv</v>
      </c>
      <c r="F196" s="86">
        <v>8</v>
      </c>
      <c r="G196" s="86" t="s">
        <v>54</v>
      </c>
      <c r="H196" s="86">
        <v>0</v>
      </c>
    </row>
    <row r="197" s="86" customFormat="1" spans="1:8">
      <c r="A197" s="93" t="s">
        <v>454</v>
      </c>
      <c r="B197" s="94"/>
      <c r="C197" s="93" t="s">
        <v>455</v>
      </c>
      <c r="D197" s="95" t="s">
        <v>267</v>
      </c>
      <c r="E197" s="96" t="str">
        <f ca="1" t="shared" si="3"/>
        <v>cv</v>
      </c>
      <c r="F197" s="86">
        <v>8</v>
      </c>
      <c r="G197" s="86" t="s">
        <v>54</v>
      </c>
      <c r="H197" s="86" t="s">
        <v>267</v>
      </c>
    </row>
    <row r="198" s="86" customFormat="1" spans="1:8">
      <c r="A198" s="93" t="s">
        <v>456</v>
      </c>
      <c r="B198" s="94"/>
      <c r="C198" s="93" t="s">
        <v>457</v>
      </c>
      <c r="D198" s="95" t="s">
        <v>267</v>
      </c>
      <c r="E198" s="96" t="str">
        <f ca="1" t="shared" si="3"/>
        <v>cv</v>
      </c>
      <c r="F198" s="86">
        <v>8</v>
      </c>
      <c r="G198" s="86" t="s">
        <v>54</v>
      </c>
      <c r="H198" s="86" t="s">
        <v>267</v>
      </c>
    </row>
    <row r="199" s="86" customFormat="1" spans="1:8">
      <c r="A199" s="93" t="s">
        <v>458</v>
      </c>
      <c r="B199" s="94"/>
      <c r="C199" s="93" t="s">
        <v>459</v>
      </c>
      <c r="D199" s="95" t="s">
        <v>267</v>
      </c>
      <c r="E199" s="96" t="str">
        <f ca="1" t="shared" si="3"/>
        <v>cv</v>
      </c>
      <c r="F199" s="86">
        <v>8</v>
      </c>
      <c r="G199" s="86" t="s">
        <v>54</v>
      </c>
      <c r="H199" s="86" t="s">
        <v>267</v>
      </c>
    </row>
    <row r="200" s="86" customFormat="1" spans="1:8">
      <c r="A200" s="93" t="s">
        <v>460</v>
      </c>
      <c r="B200" s="94"/>
      <c r="C200" s="93" t="s">
        <v>461</v>
      </c>
      <c r="D200" s="95" t="s">
        <v>267</v>
      </c>
      <c r="E200" s="96" t="str">
        <f ca="1" t="shared" si="3"/>
        <v>cv</v>
      </c>
      <c r="F200" s="86">
        <v>8</v>
      </c>
      <c r="G200" s="86" t="s">
        <v>54</v>
      </c>
      <c r="H200" s="86" t="s">
        <v>267</v>
      </c>
    </row>
    <row r="201" s="86" customFormat="1" spans="1:8">
      <c r="A201" s="93" t="s">
        <v>462</v>
      </c>
      <c r="B201" s="94"/>
      <c r="C201" s="93" t="s">
        <v>463</v>
      </c>
      <c r="D201" s="95" t="s">
        <v>267</v>
      </c>
      <c r="E201" s="96" t="str">
        <f ca="1" t="shared" si="3"/>
        <v>cv</v>
      </c>
      <c r="F201" s="86">
        <v>8</v>
      </c>
      <c r="G201" s="86" t="s">
        <v>54</v>
      </c>
      <c r="H201" s="86" t="e">
        <v>#N/A</v>
      </c>
    </row>
    <row r="202" s="86" customFormat="1" spans="1:8">
      <c r="A202" s="93" t="s">
        <v>464</v>
      </c>
      <c r="B202" s="94"/>
      <c r="C202" s="93" t="s">
        <v>465</v>
      </c>
      <c r="D202" s="95" t="s">
        <v>267</v>
      </c>
      <c r="E202" s="96" t="str">
        <f ca="1" t="shared" si="3"/>
        <v>cv</v>
      </c>
      <c r="F202" s="86">
        <v>8</v>
      </c>
      <c r="G202" s="86" t="s">
        <v>54</v>
      </c>
      <c r="H202" s="86" t="s">
        <v>267</v>
      </c>
    </row>
    <row r="203" s="86" customFormat="1" spans="1:8">
      <c r="A203" s="93" t="s">
        <v>466</v>
      </c>
      <c r="B203" s="94"/>
      <c r="C203" s="93" t="s">
        <v>467</v>
      </c>
      <c r="D203" s="95" t="s">
        <v>267</v>
      </c>
      <c r="E203" s="96" t="str">
        <f ca="1" t="shared" si="3"/>
        <v>cv</v>
      </c>
      <c r="F203" s="86">
        <v>8</v>
      </c>
      <c r="G203" s="86" t="s">
        <v>54</v>
      </c>
      <c r="H203" s="86" t="s">
        <v>267</v>
      </c>
    </row>
    <row r="204" s="86" customFormat="1" spans="1:8">
      <c r="A204" s="93" t="s">
        <v>468</v>
      </c>
      <c r="B204" s="94"/>
      <c r="C204" s="93" t="s">
        <v>469</v>
      </c>
      <c r="D204" s="95" t="s">
        <v>267</v>
      </c>
      <c r="E204" s="96" t="str">
        <f ca="1" t="shared" si="3"/>
        <v>cv</v>
      </c>
      <c r="F204" s="86">
        <v>8</v>
      </c>
      <c r="G204" s="86" t="s">
        <v>54</v>
      </c>
      <c r="H204" s="86" t="e">
        <v>#N/A</v>
      </c>
    </row>
    <row r="205" spans="1:8">
      <c r="A205" s="93" t="s">
        <v>470</v>
      </c>
      <c r="B205" s="94"/>
      <c r="C205" s="93" t="s">
        <v>471</v>
      </c>
      <c r="D205" s="95" t="s">
        <v>267</v>
      </c>
      <c r="E205" s="96" t="str">
        <f ca="1" t="shared" si="3"/>
        <v>ac</v>
      </c>
      <c r="F205" s="86">
        <v>13</v>
      </c>
      <c r="G205" s="86" t="s">
        <v>54</v>
      </c>
      <c r="H205" s="86" t="e">
        <v>#N/A</v>
      </c>
    </row>
    <row r="206" spans="1:8">
      <c r="A206" s="93" t="s">
        <v>472</v>
      </c>
      <c r="B206" s="94"/>
      <c r="C206" s="93" t="s">
        <v>473</v>
      </c>
      <c r="D206" s="95" t="s">
        <v>267</v>
      </c>
      <c r="E206" s="96" t="str">
        <f ca="1" t="shared" si="3"/>
        <v>ac</v>
      </c>
      <c r="F206" s="86">
        <v>13</v>
      </c>
      <c r="G206" s="86" t="s">
        <v>54</v>
      </c>
      <c r="H206" s="86" t="e">
        <v>#N/A</v>
      </c>
    </row>
    <row r="207" spans="1:8">
      <c r="A207" s="93" t="s">
        <v>474</v>
      </c>
      <c r="B207" s="94"/>
      <c r="C207" s="93" t="s">
        <v>475</v>
      </c>
      <c r="D207" s="95" t="s">
        <v>267</v>
      </c>
      <c r="E207" s="96" t="str">
        <f ca="1" t="shared" si="3"/>
        <v>ac</v>
      </c>
      <c r="F207" s="86">
        <v>13</v>
      </c>
      <c r="G207" s="86" t="s">
        <v>54</v>
      </c>
      <c r="H207" s="86" t="e">
        <v>#N/A</v>
      </c>
    </row>
    <row r="208" spans="1:8">
      <c r="A208" s="93" t="s">
        <v>476</v>
      </c>
      <c r="B208" s="94"/>
      <c r="C208" s="93" t="s">
        <v>477</v>
      </c>
      <c r="D208" s="95" t="s">
        <v>267</v>
      </c>
      <c r="E208" s="96" t="str">
        <f ca="1" t="shared" si="3"/>
        <v>ac</v>
      </c>
      <c r="F208" s="86">
        <v>13</v>
      </c>
      <c r="G208" s="86" t="s">
        <v>54</v>
      </c>
      <c r="H208" s="86" t="e">
        <v>#N/A</v>
      </c>
    </row>
    <row r="209" spans="1:8">
      <c r="A209" s="93" t="s">
        <v>478</v>
      </c>
      <c r="B209" s="94"/>
      <c r="C209" s="93" t="s">
        <v>479</v>
      </c>
      <c r="D209" s="95" t="s">
        <v>267</v>
      </c>
      <c r="E209" s="96" t="str">
        <f ca="1" t="shared" si="3"/>
        <v>ac</v>
      </c>
      <c r="F209" s="86">
        <v>13</v>
      </c>
      <c r="G209" s="86" t="s">
        <v>54</v>
      </c>
      <c r="H209" s="86" t="e">
        <v>#N/A</v>
      </c>
    </row>
    <row r="210" spans="1:8">
      <c r="A210" s="93" t="s">
        <v>480</v>
      </c>
      <c r="B210" s="94"/>
      <c r="C210" s="93" t="s">
        <v>481</v>
      </c>
      <c r="D210" s="95" t="s">
        <v>267</v>
      </c>
      <c r="E210" s="96" t="str">
        <f ca="1" t="shared" si="3"/>
        <v>ac</v>
      </c>
      <c r="F210" s="86">
        <v>13</v>
      </c>
      <c r="G210" s="86" t="s">
        <v>54</v>
      </c>
      <c r="H210" s="86" t="e">
        <v>#N/A</v>
      </c>
    </row>
    <row r="211" spans="1:8">
      <c r="A211" s="93" t="s">
        <v>482</v>
      </c>
      <c r="B211" s="94"/>
      <c r="C211" s="93" t="s">
        <v>483</v>
      </c>
      <c r="D211" s="95" t="s">
        <v>267</v>
      </c>
      <c r="E211" s="96" t="str">
        <f ca="1" t="shared" si="3"/>
        <v>ac</v>
      </c>
      <c r="F211" s="86">
        <v>13</v>
      </c>
      <c r="G211" s="86" t="s">
        <v>54</v>
      </c>
      <c r="H211" s="86" t="e">
        <v>#N/A</v>
      </c>
    </row>
    <row r="212" spans="1:8">
      <c r="A212" s="93" t="s">
        <v>484</v>
      </c>
      <c r="B212" s="94"/>
      <c r="C212" s="93" t="s">
        <v>485</v>
      </c>
      <c r="D212" s="95" t="s">
        <v>267</v>
      </c>
      <c r="E212" s="96" t="str">
        <f ca="1" t="shared" si="3"/>
        <v>ac</v>
      </c>
      <c r="F212" s="86">
        <v>13</v>
      </c>
      <c r="G212" s="86" t="s">
        <v>54</v>
      </c>
      <c r="H212" s="86" t="e">
        <v>#N/A</v>
      </c>
    </row>
    <row r="213" s="86" customFormat="1" spans="1:8">
      <c r="A213" s="93" t="s">
        <v>486</v>
      </c>
      <c r="B213" s="94"/>
      <c r="C213" s="93" t="s">
        <v>487</v>
      </c>
      <c r="D213" s="95" t="s">
        <v>253</v>
      </c>
      <c r="E213" s="96" t="str">
        <f ca="1" t="shared" si="3"/>
        <v>A3</v>
      </c>
      <c r="F213" s="86">
        <v>14</v>
      </c>
      <c r="G213" s="86" t="s">
        <v>54</v>
      </c>
      <c r="H213" s="86" t="e">
        <v>#N/A</v>
      </c>
    </row>
    <row r="214" s="86" customFormat="1" spans="1:8">
      <c r="A214" s="93" t="s">
        <v>488</v>
      </c>
      <c r="B214" s="94"/>
      <c r="C214" s="93" t="s">
        <v>489</v>
      </c>
      <c r="D214" s="95" t="s">
        <v>253</v>
      </c>
      <c r="E214" s="96" t="str">
        <f ca="1" t="shared" si="3"/>
        <v>A5</v>
      </c>
      <c r="F214" s="86">
        <v>14</v>
      </c>
      <c r="G214" s="86" t="s">
        <v>54</v>
      </c>
      <c r="H214" s="86" t="e">
        <v>#N/A</v>
      </c>
    </row>
    <row r="215" s="86" customFormat="1" spans="1:8">
      <c r="A215" s="93" t="s">
        <v>490</v>
      </c>
      <c r="B215" s="94"/>
      <c r="C215" s="93" t="s">
        <v>491</v>
      </c>
      <c r="D215" s="95" t="s">
        <v>253</v>
      </c>
      <c r="E215" s="96" t="str">
        <f ca="1" t="shared" si="3"/>
        <v>A7</v>
      </c>
      <c r="F215" s="86">
        <v>14</v>
      </c>
      <c r="G215" s="86" t="s">
        <v>54</v>
      </c>
      <c r="H215" s="86" t="e">
        <v>#N/A</v>
      </c>
    </row>
    <row r="216" s="86" customFormat="1" spans="1:8">
      <c r="A216" s="93" t="s">
        <v>492</v>
      </c>
      <c r="B216" s="94"/>
      <c r="C216" s="93" t="s">
        <v>493</v>
      </c>
      <c r="D216" s="95" t="s">
        <v>253</v>
      </c>
      <c r="E216" s="96" t="str">
        <f ca="1" t="shared" si="3"/>
        <v>A9</v>
      </c>
      <c r="F216" s="86">
        <v>14</v>
      </c>
      <c r="G216" s="86" t="s">
        <v>54</v>
      </c>
      <c r="H216" s="86" t="e">
        <v>#N/A</v>
      </c>
    </row>
    <row r="217" s="86" customFormat="1" spans="1:8">
      <c r="A217" s="93" t="s">
        <v>494</v>
      </c>
      <c r="B217" s="94"/>
      <c r="C217" s="93" t="s">
        <v>495</v>
      </c>
      <c r="D217" s="95" t="s">
        <v>253</v>
      </c>
      <c r="E217" s="96" t="str">
        <f ca="1" t="shared" si="3"/>
        <v>A1</v>
      </c>
      <c r="F217" s="86">
        <v>14</v>
      </c>
      <c r="G217" s="86" t="s">
        <v>54</v>
      </c>
      <c r="H217" s="86" t="e">
        <v>#N/A</v>
      </c>
    </row>
    <row r="218" s="86" customFormat="1" spans="1:8">
      <c r="A218" s="93" t="s">
        <v>496</v>
      </c>
      <c r="B218" s="94"/>
      <c r="C218" s="93" t="s">
        <v>497</v>
      </c>
      <c r="D218" s="95" t="s">
        <v>253</v>
      </c>
      <c r="E218" s="96" t="str">
        <f ca="1" t="shared" si="3"/>
        <v>A1</v>
      </c>
      <c r="F218" s="86">
        <v>14</v>
      </c>
      <c r="G218" s="86" t="s">
        <v>54</v>
      </c>
      <c r="H218" s="86" t="e">
        <v>#N/A</v>
      </c>
    </row>
    <row r="219" s="86" customFormat="1" spans="1:8">
      <c r="A219" s="93" t="s">
        <v>498</v>
      </c>
      <c r="B219" s="94"/>
      <c r="C219" s="93" t="s">
        <v>499</v>
      </c>
      <c r="D219" s="95" t="s">
        <v>253</v>
      </c>
      <c r="E219" s="96" t="str">
        <f ca="1" t="shared" si="3"/>
        <v>A1</v>
      </c>
      <c r="F219" s="86">
        <v>14</v>
      </c>
      <c r="G219" s="86" t="s">
        <v>54</v>
      </c>
      <c r="H219" s="86" t="e">
        <v>#N/A</v>
      </c>
    </row>
    <row r="220" s="86" customFormat="1" spans="1:8">
      <c r="A220" s="93" t="s">
        <v>500</v>
      </c>
      <c r="B220" s="94"/>
      <c r="C220" s="93" t="s">
        <v>501</v>
      </c>
      <c r="D220" s="95" t="s">
        <v>253</v>
      </c>
      <c r="E220" s="96" t="str">
        <f ca="1" t="shared" si="3"/>
        <v>A2</v>
      </c>
      <c r="F220" s="86">
        <v>14</v>
      </c>
      <c r="G220" s="86" t="s">
        <v>54</v>
      </c>
      <c r="H220" s="86" t="e">
        <v>#N/A</v>
      </c>
    </row>
    <row r="221" spans="1:8">
      <c r="A221" s="154" t="s">
        <v>502</v>
      </c>
      <c r="B221" s="94"/>
      <c r="C221" s="93" t="s">
        <v>503</v>
      </c>
      <c r="D221" s="95" t="s">
        <v>253</v>
      </c>
      <c r="E221" s="96" t="str">
        <f ca="1" t="shared" si="3"/>
        <v>C3</v>
      </c>
      <c r="F221" s="86">
        <v>16</v>
      </c>
      <c r="G221" s="86" t="s">
        <v>54</v>
      </c>
      <c r="H221" s="86">
        <v>5</v>
      </c>
    </row>
    <row r="222" spans="1:8">
      <c r="A222" s="154" t="s">
        <v>504</v>
      </c>
      <c r="B222" s="94"/>
      <c r="C222" s="93" t="s">
        <v>505</v>
      </c>
      <c r="D222" s="95" t="s">
        <v>253</v>
      </c>
      <c r="E222" s="96" t="str">
        <f ca="1" t="shared" si="3"/>
        <v>C5</v>
      </c>
      <c r="F222" s="86">
        <v>16</v>
      </c>
      <c r="G222" s="86" t="s">
        <v>54</v>
      </c>
      <c r="H222" s="86">
        <v>5.54</v>
      </c>
    </row>
    <row r="223" spans="1:8">
      <c r="A223" s="93" t="s">
        <v>506</v>
      </c>
      <c r="B223" s="94"/>
      <c r="C223" s="93" t="s">
        <v>507</v>
      </c>
      <c r="D223" s="95" t="s">
        <v>53</v>
      </c>
      <c r="E223" s="96" t="str">
        <f ca="1" t="shared" si="3"/>
        <v>CS</v>
      </c>
      <c r="F223" s="86">
        <v>50</v>
      </c>
      <c r="G223" s="86" t="s">
        <v>54</v>
      </c>
      <c r="H223" s="86">
        <v>1</v>
      </c>
    </row>
    <row r="224" spans="1:8">
      <c r="A224" s="93" t="s">
        <v>508</v>
      </c>
      <c r="B224" s="94"/>
      <c r="C224" s="93" t="s">
        <v>509</v>
      </c>
      <c r="D224" s="95" t="s">
        <v>53</v>
      </c>
      <c r="E224" s="96" t="str">
        <f ca="1" t="shared" si="3"/>
        <v>CS</v>
      </c>
      <c r="F224" s="86">
        <v>50</v>
      </c>
      <c r="G224" s="86" t="s">
        <v>54</v>
      </c>
      <c r="H224" s="86">
        <v>0</v>
      </c>
    </row>
    <row r="225" spans="1:8">
      <c r="A225" s="152" t="s">
        <v>510</v>
      </c>
      <c r="B225" s="94"/>
      <c r="C225" s="93" t="s">
        <v>511</v>
      </c>
      <c r="D225" s="95" t="s">
        <v>53</v>
      </c>
      <c r="E225" s="96" t="str">
        <f ca="1" t="shared" si="3"/>
        <v>CS</v>
      </c>
      <c r="F225" s="86">
        <v>50</v>
      </c>
      <c r="G225" s="86" t="s">
        <v>54</v>
      </c>
      <c r="H225" s="86">
        <v>0</v>
      </c>
    </row>
    <row r="226" spans="1:8">
      <c r="A226" s="93" t="s">
        <v>512</v>
      </c>
      <c r="B226" s="94"/>
      <c r="C226" s="93" t="s">
        <v>513</v>
      </c>
      <c r="D226" s="95" t="s">
        <v>253</v>
      </c>
      <c r="E226" s="96" t="str">
        <f ca="1" t="shared" si="3"/>
        <v>DA</v>
      </c>
      <c r="F226" s="86">
        <v>50</v>
      </c>
      <c r="G226" s="86" t="s">
        <v>54</v>
      </c>
      <c r="H226" s="86">
        <v>0</v>
      </c>
    </row>
    <row r="227" spans="1:8">
      <c r="A227" s="93" t="s">
        <v>514</v>
      </c>
      <c r="B227" s="94"/>
      <c r="C227" s="93" t="s">
        <v>515</v>
      </c>
      <c r="D227" s="95" t="s">
        <v>253</v>
      </c>
      <c r="E227" s="96" t="str">
        <f ca="1" t="shared" si="3"/>
        <v>DA</v>
      </c>
      <c r="F227" s="86">
        <v>50</v>
      </c>
      <c r="G227" s="86" t="s">
        <v>54</v>
      </c>
      <c r="H227" s="86">
        <v>0</v>
      </c>
    </row>
    <row r="228" spans="1:8">
      <c r="A228" s="93" t="s">
        <v>516</v>
      </c>
      <c r="B228" s="94" t="s">
        <v>517</v>
      </c>
      <c r="C228" s="93" t="s">
        <v>518</v>
      </c>
      <c r="D228" s="95" t="s">
        <v>83</v>
      </c>
      <c r="E228" s="96" t="str">
        <f ca="1" t="shared" si="3"/>
        <v>GD</v>
      </c>
      <c r="F228" s="86">
        <v>50</v>
      </c>
      <c r="G228" s="86" t="s">
        <v>54</v>
      </c>
      <c r="H228" s="86">
        <v>0</v>
      </c>
    </row>
    <row r="229" spans="1:8">
      <c r="A229" s="93" t="s">
        <v>519</v>
      </c>
      <c r="B229" s="94" t="s">
        <v>517</v>
      </c>
      <c r="C229" s="93" t="s">
        <v>520</v>
      </c>
      <c r="D229" s="95" t="s">
        <v>83</v>
      </c>
      <c r="E229" s="96" t="str">
        <f ca="1" t="shared" si="3"/>
        <v>GU</v>
      </c>
      <c r="F229" s="86">
        <v>50</v>
      </c>
      <c r="G229" s="86" t="s">
        <v>54</v>
      </c>
      <c r="H229" s="86">
        <v>0</v>
      </c>
    </row>
    <row r="230" spans="1:8">
      <c r="A230" s="93" t="s">
        <v>521</v>
      </c>
      <c r="B230" s="94" t="s">
        <v>522</v>
      </c>
      <c r="C230" s="93" t="s">
        <v>523</v>
      </c>
      <c r="D230" s="95" t="s">
        <v>524</v>
      </c>
      <c r="E230" s="96" t="str">
        <f ca="1" t="shared" si="3"/>
        <v>GI</v>
      </c>
      <c r="F230" s="86">
        <v>50</v>
      </c>
      <c r="G230" s="86" t="s">
        <v>54</v>
      </c>
      <c r="H230" s="86">
        <v>0</v>
      </c>
    </row>
    <row r="231" s="86" customFormat="1" spans="1:8">
      <c r="A231" s="93" t="s">
        <v>525</v>
      </c>
      <c r="B231" s="94"/>
      <c r="C231" s="93" t="s">
        <v>526</v>
      </c>
      <c r="D231" s="95" t="s">
        <v>83</v>
      </c>
      <c r="E231" s="96" t="str">
        <f ca="1" t="shared" si="3"/>
        <v>Gi</v>
      </c>
      <c r="F231" s="86">
        <v>50</v>
      </c>
      <c r="G231" s="86" t="s">
        <v>54</v>
      </c>
      <c r="H231" s="86" t="e">
        <v>#N/A</v>
      </c>
    </row>
    <row r="232" s="86" customFormat="1" spans="1:8">
      <c r="A232" s="93" t="s">
        <v>527</v>
      </c>
      <c r="B232" s="94"/>
      <c r="C232" s="93" t="s">
        <v>526</v>
      </c>
      <c r="D232" s="95" t="s">
        <v>83</v>
      </c>
      <c r="E232" s="96" t="str">
        <f ca="1" t="shared" si="3"/>
        <v>Gi</v>
      </c>
      <c r="F232" s="86">
        <v>50</v>
      </c>
      <c r="G232" s="86" t="s">
        <v>54</v>
      </c>
      <c r="H232" s="86" t="e">
        <v>#N/A</v>
      </c>
    </row>
    <row r="233" spans="1:8">
      <c r="A233" s="93" t="s">
        <v>528</v>
      </c>
      <c r="B233" s="94"/>
      <c r="C233" s="93" t="s">
        <v>526</v>
      </c>
      <c r="D233" s="95" t="s">
        <v>83</v>
      </c>
      <c r="E233" s="96" t="str">
        <f ca="1" t="shared" si="3"/>
        <v>Gi</v>
      </c>
      <c r="F233" s="86">
        <v>50</v>
      </c>
      <c r="G233" s="86" t="s">
        <v>54</v>
      </c>
      <c r="H233" s="86" t="s">
        <v>83</v>
      </c>
    </row>
    <row r="234" spans="1:8">
      <c r="A234" s="93" t="s">
        <v>529</v>
      </c>
      <c r="B234" s="94"/>
      <c r="C234" s="93" t="s">
        <v>530</v>
      </c>
      <c r="D234" s="95" t="s">
        <v>253</v>
      </c>
      <c r="E234" s="96" t="str">
        <f ca="1" t="shared" si="3"/>
        <v>GC</v>
      </c>
      <c r="F234" s="86">
        <v>2000</v>
      </c>
      <c r="G234" s="86" t="s">
        <v>54</v>
      </c>
      <c r="H234" s="86" t="e">
        <v>#N/A</v>
      </c>
    </row>
    <row r="235" spans="1:8">
      <c r="A235" s="93" t="s">
        <v>531</v>
      </c>
      <c r="B235" s="94"/>
      <c r="C235" s="93" t="s">
        <v>532</v>
      </c>
      <c r="D235" s="95" t="s">
        <v>533</v>
      </c>
      <c r="E235" s="96" t="str">
        <f ca="1" t="shared" si="3"/>
        <v>G</v>
      </c>
      <c r="F235" s="86">
        <v>2000</v>
      </c>
      <c r="G235" s="86" t="s">
        <v>54</v>
      </c>
      <c r="H235" s="86">
        <v>1</v>
      </c>
    </row>
    <row r="236" spans="1:8">
      <c r="A236" s="93" t="s">
        <v>534</v>
      </c>
      <c r="B236" s="94"/>
      <c r="C236" s="93" t="s">
        <v>535</v>
      </c>
      <c r="D236" s="95" t="s">
        <v>53</v>
      </c>
      <c r="E236" s="96" t="str">
        <f ca="1" t="shared" si="3"/>
        <v>K3</v>
      </c>
      <c r="F236" s="86">
        <v>50</v>
      </c>
      <c r="G236" s="86" t="s">
        <v>54</v>
      </c>
      <c r="H236" s="86">
        <v>4</v>
      </c>
    </row>
    <row r="237" spans="1:8">
      <c r="A237" s="152" t="s">
        <v>536</v>
      </c>
      <c r="B237" s="94"/>
      <c r="C237" s="93" t="s">
        <v>537</v>
      </c>
      <c r="D237" s="95" t="s">
        <v>538</v>
      </c>
      <c r="E237" s="96" t="str">
        <f ca="1" t="shared" si="3"/>
        <v>CT</v>
      </c>
      <c r="F237" s="86">
        <v>50</v>
      </c>
      <c r="G237" s="86" t="s">
        <v>54</v>
      </c>
      <c r="H237" s="86" t="e">
        <v>#N/A</v>
      </c>
    </row>
    <row r="238" spans="1:8">
      <c r="A238" s="152" t="s">
        <v>539</v>
      </c>
      <c r="B238" s="94"/>
      <c r="C238" s="93" t="s">
        <v>540</v>
      </c>
      <c r="D238" s="95" t="s">
        <v>83</v>
      </c>
      <c r="E238" s="96" t="str">
        <f ca="1" t="shared" si="3"/>
        <v>CT</v>
      </c>
      <c r="F238" s="86">
        <v>50</v>
      </c>
      <c r="G238" s="86" t="s">
        <v>54</v>
      </c>
      <c r="H238" s="86">
        <v>1</v>
      </c>
    </row>
    <row r="239" spans="1:8">
      <c r="A239" s="93" t="s">
        <v>541</v>
      </c>
      <c r="B239" s="94"/>
      <c r="C239" s="93" t="s">
        <v>542</v>
      </c>
      <c r="D239" s="95" t="s">
        <v>53</v>
      </c>
      <c r="E239" s="96" t="str">
        <f ca="1" t="shared" si="3"/>
        <v>K-</v>
      </c>
      <c r="F239" s="86">
        <v>50</v>
      </c>
      <c r="G239" s="86" t="s">
        <v>54</v>
      </c>
      <c r="H239" s="86" t="e">
        <v>#N/A</v>
      </c>
    </row>
    <row r="240" spans="1:8">
      <c r="A240" s="93" t="s">
        <v>543</v>
      </c>
      <c r="B240" s="94"/>
      <c r="C240" s="93" t="s">
        <v>544</v>
      </c>
      <c r="D240" s="95" t="s">
        <v>53</v>
      </c>
      <c r="E240" s="96" t="str">
        <f ca="1" t="shared" si="3"/>
        <v>K-</v>
      </c>
      <c r="F240" s="86">
        <v>50</v>
      </c>
      <c r="G240" s="86" t="s">
        <v>54</v>
      </c>
      <c r="H240" s="86" t="e">
        <v>#N/A</v>
      </c>
    </row>
    <row r="241" s="86" customFormat="1" spans="1:8">
      <c r="A241" s="152" t="s">
        <v>545</v>
      </c>
      <c r="B241" s="94"/>
      <c r="C241" s="93" t="s">
        <v>546</v>
      </c>
      <c r="D241" s="95" t="s">
        <v>53</v>
      </c>
      <c r="E241" s="96" t="str">
        <f ca="1" t="shared" si="3"/>
        <v>K3</v>
      </c>
      <c r="F241" s="86">
        <v>50</v>
      </c>
      <c r="G241" s="86" t="s">
        <v>54</v>
      </c>
      <c r="H241" s="86" t="e">
        <v>#N/A</v>
      </c>
    </row>
    <row r="242" s="86" customFormat="1" spans="1:8">
      <c r="A242" s="152" t="s">
        <v>547</v>
      </c>
      <c r="B242" s="94"/>
      <c r="C242" s="93" t="s">
        <v>548</v>
      </c>
      <c r="D242" s="95" t="s">
        <v>53</v>
      </c>
      <c r="E242" s="96" t="str">
        <f ca="1" t="shared" si="3"/>
        <v>K5</v>
      </c>
      <c r="F242" s="86">
        <v>50</v>
      </c>
      <c r="G242" s="86" t="s">
        <v>54</v>
      </c>
      <c r="H242" s="86">
        <v>0</v>
      </c>
    </row>
    <row r="243" s="86" customFormat="1" spans="1:8">
      <c r="A243" s="93" t="s">
        <v>549</v>
      </c>
      <c r="B243" s="94"/>
      <c r="C243" s="93" t="s">
        <v>550</v>
      </c>
      <c r="D243" s="95" t="s">
        <v>53</v>
      </c>
      <c r="E243" s="96" t="str">
        <f ca="1" t="shared" si="3"/>
        <v>K7</v>
      </c>
      <c r="F243" s="86">
        <v>50</v>
      </c>
      <c r="G243" s="86" t="s">
        <v>54</v>
      </c>
      <c r="H243" s="86">
        <v>0</v>
      </c>
    </row>
    <row r="244" s="86" customFormat="1" spans="1:8">
      <c r="A244" s="93" t="s">
        <v>551</v>
      </c>
      <c r="B244" s="94"/>
      <c r="C244" s="93" t="s">
        <v>552</v>
      </c>
      <c r="D244" s="95" t="s">
        <v>53</v>
      </c>
      <c r="E244" s="96" t="str">
        <f ca="1" t="shared" si="3"/>
        <v>K9</v>
      </c>
      <c r="F244" s="86">
        <v>50</v>
      </c>
      <c r="G244" s="86" t="s">
        <v>54</v>
      </c>
      <c r="H244" s="86">
        <v>0</v>
      </c>
    </row>
    <row r="245" s="86" customFormat="1" spans="1:8">
      <c r="A245" s="152" t="s">
        <v>553</v>
      </c>
      <c r="B245" s="94"/>
      <c r="C245" s="93" t="s">
        <v>554</v>
      </c>
      <c r="D245" s="95" t="s">
        <v>53</v>
      </c>
      <c r="E245" s="96" t="str">
        <f ca="1" t="shared" si="3"/>
        <v>K1</v>
      </c>
      <c r="F245" s="86">
        <v>50</v>
      </c>
      <c r="G245" s="86" t="s">
        <v>54</v>
      </c>
      <c r="H245" s="86" t="e">
        <v>#N/A</v>
      </c>
    </row>
    <row r="246" s="86" customFormat="1" spans="1:8">
      <c r="A246" s="152" t="s">
        <v>555</v>
      </c>
      <c r="B246" s="94"/>
      <c r="C246" s="93" t="s">
        <v>556</v>
      </c>
      <c r="D246" s="95" t="s">
        <v>53</v>
      </c>
      <c r="E246" s="96" t="str">
        <f ca="1" t="shared" si="3"/>
        <v>K1</v>
      </c>
      <c r="F246" s="86">
        <v>50</v>
      </c>
      <c r="G246" s="86" t="s">
        <v>54</v>
      </c>
      <c r="H246" s="86">
        <v>0</v>
      </c>
    </row>
    <row r="247" s="86" customFormat="1" spans="1:8">
      <c r="A247" s="152" t="s">
        <v>557</v>
      </c>
      <c r="B247" s="94"/>
      <c r="C247" s="93" t="s">
        <v>558</v>
      </c>
      <c r="D247" s="95" t="s">
        <v>53</v>
      </c>
      <c r="E247" s="96" t="str">
        <f ca="1" t="shared" si="3"/>
        <v>K1</v>
      </c>
      <c r="F247" s="86">
        <v>50</v>
      </c>
      <c r="G247" s="86" t="s">
        <v>54</v>
      </c>
      <c r="H247" s="86">
        <v>0</v>
      </c>
    </row>
    <row r="248" s="86" customFormat="1" spans="1:8">
      <c r="A248" s="152" t="s">
        <v>559</v>
      </c>
      <c r="B248" s="94"/>
      <c r="C248" s="93" t="s">
        <v>560</v>
      </c>
      <c r="D248" s="95" t="s">
        <v>53</v>
      </c>
      <c r="E248" s="96" t="str">
        <f ca="1" t="shared" si="3"/>
        <v>K2</v>
      </c>
      <c r="F248" s="86">
        <v>50</v>
      </c>
      <c r="G248" s="86" t="s">
        <v>54</v>
      </c>
      <c r="H248" s="86">
        <v>0</v>
      </c>
    </row>
    <row r="249" spans="1:8">
      <c r="A249" s="102" t="s">
        <v>561</v>
      </c>
      <c r="B249" s="94"/>
      <c r="C249" s="93" t="s">
        <v>562</v>
      </c>
      <c r="D249" s="95" t="s">
        <v>53</v>
      </c>
      <c r="E249" s="96" t="str">
        <f ca="1" t="shared" si="3"/>
        <v>KT</v>
      </c>
      <c r="F249" s="86">
        <v>50</v>
      </c>
      <c r="G249" s="86" t="s">
        <v>54</v>
      </c>
      <c r="H249" s="86" t="e">
        <v>#N/A</v>
      </c>
    </row>
    <row r="250" spans="1:8">
      <c r="A250" s="102" t="s">
        <v>563</v>
      </c>
      <c r="B250" s="94"/>
      <c r="C250" s="93" t="s">
        <v>564</v>
      </c>
      <c r="D250" s="95" t="s">
        <v>53</v>
      </c>
      <c r="E250" s="96" t="str">
        <f ca="1" t="shared" si="3"/>
        <v>KT</v>
      </c>
      <c r="F250" s="86">
        <v>50</v>
      </c>
      <c r="G250" s="86" t="s">
        <v>54</v>
      </c>
      <c r="H250" s="86" t="e">
        <v>#N/A</v>
      </c>
    </row>
    <row r="251" spans="1:8">
      <c r="A251" s="102" t="s">
        <v>565</v>
      </c>
      <c r="B251" s="94"/>
      <c r="C251" s="93" t="s">
        <v>566</v>
      </c>
      <c r="D251" s="95" t="s">
        <v>53</v>
      </c>
      <c r="E251" s="96" t="str">
        <f ca="1" t="shared" si="3"/>
        <v>KT</v>
      </c>
      <c r="F251" s="86">
        <v>50</v>
      </c>
      <c r="G251" s="86" t="s">
        <v>54</v>
      </c>
      <c r="H251" s="86" t="e">
        <v>#N/A</v>
      </c>
    </row>
    <row r="252" s="86" customFormat="1" spans="1:8">
      <c r="A252" s="102" t="s">
        <v>567</v>
      </c>
      <c r="B252" s="94"/>
      <c r="C252" s="93" t="s">
        <v>568</v>
      </c>
      <c r="D252" s="95" t="s">
        <v>53</v>
      </c>
      <c r="E252" s="96" t="str">
        <f ca="1" t="shared" si="3"/>
        <v>KT</v>
      </c>
      <c r="F252" s="86">
        <v>50</v>
      </c>
      <c r="G252" s="86" t="s">
        <v>54</v>
      </c>
      <c r="H252" s="86">
        <v>0</v>
      </c>
    </row>
    <row r="253" s="86" customFormat="1" spans="1:8">
      <c r="A253" s="102" t="s">
        <v>569</v>
      </c>
      <c r="B253" s="94"/>
      <c r="C253" s="93" t="s">
        <v>570</v>
      </c>
      <c r="D253" s="95" t="s">
        <v>53</v>
      </c>
      <c r="E253" s="96" t="str">
        <f ca="1" t="shared" si="3"/>
        <v>KT</v>
      </c>
      <c r="F253" s="86">
        <v>50</v>
      </c>
      <c r="G253" s="86" t="s">
        <v>54</v>
      </c>
      <c r="H253" s="86">
        <v>0</v>
      </c>
    </row>
    <row r="254" s="86" customFormat="1" spans="1:8">
      <c r="A254" s="102" t="s">
        <v>571</v>
      </c>
      <c r="B254" s="103" t="s">
        <v>572</v>
      </c>
      <c r="C254" s="93" t="s">
        <v>573</v>
      </c>
      <c r="D254" s="95" t="s">
        <v>53</v>
      </c>
      <c r="E254" s="96" t="str">
        <f ca="1" t="shared" si="3"/>
        <v>KT</v>
      </c>
      <c r="F254" s="86">
        <v>50</v>
      </c>
      <c r="G254" s="86" t="s">
        <v>54</v>
      </c>
      <c r="H254" s="86">
        <v>0</v>
      </c>
    </row>
    <row r="255" s="86" customFormat="1" spans="1:8">
      <c r="A255" s="102" t="s">
        <v>574</v>
      </c>
      <c r="B255" s="94"/>
      <c r="C255" s="93" t="s">
        <v>575</v>
      </c>
      <c r="D255" s="95" t="s">
        <v>53</v>
      </c>
      <c r="E255" s="96" t="str">
        <f ca="1" t="shared" si="3"/>
        <v>KT</v>
      </c>
      <c r="F255" s="86">
        <v>50</v>
      </c>
      <c r="G255" s="86" t="s">
        <v>54</v>
      </c>
      <c r="H255" s="86">
        <v>0</v>
      </c>
    </row>
    <row r="256" s="86" customFormat="1" spans="1:8">
      <c r="A256" s="102" t="s">
        <v>576</v>
      </c>
      <c r="B256" s="94"/>
      <c r="C256" s="93" t="s">
        <v>577</v>
      </c>
      <c r="D256" s="95" t="s">
        <v>53</v>
      </c>
      <c r="E256" s="96" t="str">
        <f ca="1" t="shared" si="3"/>
        <v>KT</v>
      </c>
      <c r="F256" s="86">
        <v>50</v>
      </c>
      <c r="G256" s="86" t="s">
        <v>54</v>
      </c>
      <c r="H256" s="86">
        <v>0</v>
      </c>
    </row>
    <row r="257" s="86" customFormat="1" spans="1:8">
      <c r="A257" s="102" t="s">
        <v>578</v>
      </c>
      <c r="B257" s="94"/>
      <c r="C257" s="93" t="s">
        <v>579</v>
      </c>
      <c r="D257" s="95" t="s">
        <v>53</v>
      </c>
      <c r="E257" s="96" t="str">
        <f ca="1" t="shared" si="3"/>
        <v>KT</v>
      </c>
      <c r="F257" s="86">
        <v>50</v>
      </c>
      <c r="G257" s="86" t="s">
        <v>54</v>
      </c>
      <c r="H257" s="86" t="e">
        <v>#N/A</v>
      </c>
    </row>
    <row r="258" spans="1:8">
      <c r="A258" s="93" t="s">
        <v>580</v>
      </c>
      <c r="B258" s="94"/>
      <c r="C258" s="93" t="s">
        <v>581</v>
      </c>
      <c r="D258" s="95" t="s">
        <v>53</v>
      </c>
      <c r="E258" s="96" t="str">
        <f ca="1" t="shared" si="3"/>
        <v>MT</v>
      </c>
      <c r="F258" s="86">
        <v>50</v>
      </c>
      <c r="G258" s="86" t="s">
        <v>54</v>
      </c>
      <c r="H258" s="86">
        <v>0</v>
      </c>
    </row>
    <row r="259" spans="1:8">
      <c r="A259" s="93" t="s">
        <v>582</v>
      </c>
      <c r="B259" s="94"/>
      <c r="C259" s="93" t="s">
        <v>583</v>
      </c>
      <c r="D259" s="95" t="s">
        <v>53</v>
      </c>
      <c r="E259" s="96" t="str">
        <f ca="1" t="shared" ref="E259:E322" si="4">LEFT(A259,2)</f>
        <v>MO</v>
      </c>
      <c r="F259" s="86">
        <v>50</v>
      </c>
      <c r="G259" s="86" t="s">
        <v>54</v>
      </c>
      <c r="H259" s="86">
        <v>0</v>
      </c>
    </row>
    <row r="260" spans="1:8">
      <c r="A260" s="93" t="s">
        <v>584</v>
      </c>
      <c r="B260" s="94"/>
      <c r="C260" s="93" t="s">
        <v>585</v>
      </c>
      <c r="D260" s="95" t="s">
        <v>53</v>
      </c>
      <c r="E260" s="96" t="str">
        <f ca="1" t="shared" si="4"/>
        <v>MT</v>
      </c>
      <c r="F260" s="86">
        <v>50</v>
      </c>
      <c r="G260" s="86" t="s">
        <v>54</v>
      </c>
      <c r="H260" s="86">
        <v>0</v>
      </c>
    </row>
    <row r="261" spans="1:8">
      <c r="A261" s="93" t="s">
        <v>586</v>
      </c>
      <c r="B261" s="94"/>
      <c r="C261" s="93" t="s">
        <v>587</v>
      </c>
      <c r="D261" s="95" t="s">
        <v>53</v>
      </c>
      <c r="E261" s="96" t="str">
        <f ca="1" t="shared" si="4"/>
        <v>KD</v>
      </c>
      <c r="F261" s="86">
        <v>50</v>
      </c>
      <c r="G261" s="86" t="s">
        <v>54</v>
      </c>
      <c r="H261" s="86">
        <v>0</v>
      </c>
    </row>
    <row r="262" spans="1:8">
      <c r="A262" s="102" t="s">
        <v>588</v>
      </c>
      <c r="B262" s="94"/>
      <c r="C262" s="93" t="s">
        <v>589</v>
      </c>
      <c r="D262" s="95" t="s">
        <v>53</v>
      </c>
      <c r="E262" s="96" t="str">
        <f ca="1" t="shared" si="4"/>
        <v>KN</v>
      </c>
      <c r="F262" s="86">
        <v>50</v>
      </c>
      <c r="G262" s="86" t="s">
        <v>54</v>
      </c>
      <c r="H262" s="86" t="e">
        <v>#N/A</v>
      </c>
    </row>
    <row r="263" spans="1:8">
      <c r="A263" s="102" t="s">
        <v>590</v>
      </c>
      <c r="B263" s="94"/>
      <c r="C263" s="93" t="s">
        <v>591</v>
      </c>
      <c r="D263" s="95" t="s">
        <v>53</v>
      </c>
      <c r="E263" s="96" t="str">
        <f ca="1" t="shared" si="4"/>
        <v>KN</v>
      </c>
      <c r="F263" s="86">
        <v>50</v>
      </c>
      <c r="G263" s="86" t="s">
        <v>54</v>
      </c>
      <c r="H263" s="86" t="e">
        <v>#N/A</v>
      </c>
    </row>
    <row r="264" spans="1:8">
      <c r="A264" s="102" t="s">
        <v>592</v>
      </c>
      <c r="B264" s="94"/>
      <c r="C264" s="93" t="s">
        <v>593</v>
      </c>
      <c r="D264" s="95" t="s">
        <v>53</v>
      </c>
      <c r="E264" s="96" t="str">
        <f ca="1" t="shared" si="4"/>
        <v>KN</v>
      </c>
      <c r="F264" s="86">
        <v>50</v>
      </c>
      <c r="G264" s="86" t="s">
        <v>54</v>
      </c>
      <c r="H264" s="86" t="e">
        <v>#N/A</v>
      </c>
    </row>
    <row r="265" s="86" customFormat="1" spans="1:8">
      <c r="A265" s="102" t="s">
        <v>594</v>
      </c>
      <c r="B265" s="94"/>
      <c r="C265" s="93" t="s">
        <v>595</v>
      </c>
      <c r="D265" s="95" t="s">
        <v>53</v>
      </c>
      <c r="E265" s="96" t="str">
        <f ca="1" t="shared" si="4"/>
        <v>KN</v>
      </c>
      <c r="F265" s="86">
        <v>50</v>
      </c>
      <c r="G265" s="86" t="s">
        <v>54</v>
      </c>
      <c r="H265" s="86">
        <v>0</v>
      </c>
    </row>
    <row r="266" s="86" customFormat="1" spans="1:8">
      <c r="A266" s="102" t="s">
        <v>596</v>
      </c>
      <c r="B266" s="94"/>
      <c r="C266" s="93" t="s">
        <v>597</v>
      </c>
      <c r="D266" s="95" t="s">
        <v>53</v>
      </c>
      <c r="E266" s="96" t="str">
        <f ca="1" t="shared" si="4"/>
        <v>KN</v>
      </c>
      <c r="F266" s="86">
        <v>50</v>
      </c>
      <c r="G266" s="86" t="s">
        <v>54</v>
      </c>
      <c r="H266" s="86">
        <v>0</v>
      </c>
    </row>
    <row r="267" s="86" customFormat="1" spans="1:8">
      <c r="A267" s="102" t="s">
        <v>598</v>
      </c>
      <c r="B267" s="103" t="s">
        <v>572</v>
      </c>
      <c r="C267" s="93" t="s">
        <v>599</v>
      </c>
      <c r="D267" s="95" t="s">
        <v>53</v>
      </c>
      <c r="E267" s="96" t="str">
        <f ca="1" t="shared" si="4"/>
        <v>KN</v>
      </c>
      <c r="F267" s="86">
        <v>50</v>
      </c>
      <c r="G267" s="86" t="s">
        <v>54</v>
      </c>
      <c r="H267" s="86">
        <v>0</v>
      </c>
    </row>
    <row r="268" s="86" customFormat="1" spans="1:8">
      <c r="A268" s="102" t="s">
        <v>600</v>
      </c>
      <c r="B268" s="94"/>
      <c r="C268" s="93" t="s">
        <v>601</v>
      </c>
      <c r="D268" s="95" t="s">
        <v>53</v>
      </c>
      <c r="E268" s="96" t="str">
        <f ca="1" t="shared" si="4"/>
        <v>KN</v>
      </c>
      <c r="F268" s="86">
        <v>50</v>
      </c>
      <c r="G268" s="86" t="s">
        <v>54</v>
      </c>
      <c r="H268" s="86">
        <v>0</v>
      </c>
    </row>
    <row r="269" s="86" customFormat="1" spans="1:8">
      <c r="A269" s="102" t="s">
        <v>602</v>
      </c>
      <c r="B269" s="94"/>
      <c r="C269" s="93" t="s">
        <v>603</v>
      </c>
      <c r="D269" s="95" t="s">
        <v>53</v>
      </c>
      <c r="E269" s="96" t="str">
        <f ca="1" t="shared" si="4"/>
        <v>KN</v>
      </c>
      <c r="F269" s="86">
        <v>50</v>
      </c>
      <c r="G269" s="86" t="s">
        <v>54</v>
      </c>
      <c r="H269" s="86" t="e">
        <v>#N/A</v>
      </c>
    </row>
    <row r="270" s="86" customFormat="1" spans="1:8">
      <c r="A270" s="102" t="s">
        <v>604</v>
      </c>
      <c r="B270" s="94"/>
      <c r="C270" s="93" t="s">
        <v>605</v>
      </c>
      <c r="D270" s="95" t="s">
        <v>53</v>
      </c>
      <c r="E270" s="96" t="str">
        <f ca="1" t="shared" si="4"/>
        <v>KN</v>
      </c>
      <c r="F270" s="86">
        <v>50</v>
      </c>
      <c r="G270" s="86" t="s">
        <v>54</v>
      </c>
      <c r="H270" s="86">
        <v>0</v>
      </c>
    </row>
    <row r="271" spans="1:8">
      <c r="A271" s="93" t="s">
        <v>606</v>
      </c>
      <c r="B271" s="94"/>
      <c r="C271" s="93" t="s">
        <v>607</v>
      </c>
      <c r="D271" s="95" t="s">
        <v>53</v>
      </c>
      <c r="E271" s="96" t="str">
        <f ca="1" t="shared" si="4"/>
        <v>Ho</v>
      </c>
      <c r="F271" s="86">
        <v>50</v>
      </c>
      <c r="G271" s="86" t="s">
        <v>54</v>
      </c>
      <c r="H271" s="86" t="e">
        <v>#N/A</v>
      </c>
    </row>
    <row r="272" spans="1:8">
      <c r="A272" s="93" t="s">
        <v>608</v>
      </c>
      <c r="B272" s="94"/>
      <c r="C272" s="93" t="s">
        <v>609</v>
      </c>
      <c r="D272" s="95" t="s">
        <v>53</v>
      </c>
      <c r="E272" s="96" t="str">
        <f ca="1" t="shared" si="4"/>
        <v>Ho</v>
      </c>
      <c r="F272" s="86">
        <v>50</v>
      </c>
      <c r="G272" s="86" t="s">
        <v>54</v>
      </c>
      <c r="H272" s="86" t="e">
        <v>#N/A</v>
      </c>
    </row>
    <row r="273" spans="1:8">
      <c r="A273" s="93" t="s">
        <v>610</v>
      </c>
      <c r="B273" s="94"/>
      <c r="C273" s="93" t="s">
        <v>611</v>
      </c>
      <c r="D273" s="95" t="s">
        <v>53</v>
      </c>
      <c r="E273" s="96" t="str">
        <f ca="1" t="shared" si="4"/>
        <v>Ho</v>
      </c>
      <c r="F273" s="86">
        <v>50</v>
      </c>
      <c r="G273" s="86" t="s">
        <v>54</v>
      </c>
      <c r="H273" s="86" t="e">
        <v>#N/A</v>
      </c>
    </row>
    <row r="274" spans="1:8">
      <c r="A274" s="93" t="s">
        <v>612</v>
      </c>
      <c r="B274" s="94"/>
      <c r="C274" s="93" t="s">
        <v>613</v>
      </c>
      <c r="D274" s="95" t="s">
        <v>53</v>
      </c>
      <c r="E274" s="96" t="str">
        <f ca="1" t="shared" si="4"/>
        <v>Ho</v>
      </c>
      <c r="F274" s="86">
        <v>50</v>
      </c>
      <c r="G274" s="86" t="s">
        <v>54</v>
      </c>
      <c r="H274" s="86" t="e">
        <v>#N/A</v>
      </c>
    </row>
    <row r="275" spans="1:8">
      <c r="A275" s="93" t="s">
        <v>614</v>
      </c>
      <c r="B275" s="94"/>
      <c r="C275" s="93" t="s">
        <v>615</v>
      </c>
      <c r="D275" s="95" t="s">
        <v>53</v>
      </c>
      <c r="E275" s="96" t="str">
        <f ca="1" t="shared" si="4"/>
        <v>Ho</v>
      </c>
      <c r="F275" s="86">
        <v>50</v>
      </c>
      <c r="G275" s="86" t="s">
        <v>54</v>
      </c>
      <c r="H275" s="86" t="e">
        <v>#N/A</v>
      </c>
    </row>
    <row r="276" spans="1:8">
      <c r="A276" s="93" t="s">
        <v>616</v>
      </c>
      <c r="B276" s="94"/>
      <c r="C276" s="93" t="s">
        <v>617</v>
      </c>
      <c r="D276" s="95" t="s">
        <v>53</v>
      </c>
      <c r="E276" s="96" t="str">
        <f ca="1" t="shared" si="4"/>
        <v>Ho</v>
      </c>
      <c r="F276" s="86">
        <v>50</v>
      </c>
      <c r="G276" s="86" t="s">
        <v>54</v>
      </c>
      <c r="H276" s="86" t="e">
        <v>#N/A</v>
      </c>
    </row>
    <row r="277" spans="1:8">
      <c r="A277" s="93" t="s">
        <v>618</v>
      </c>
      <c r="B277" s="94"/>
      <c r="C277" s="93" t="s">
        <v>619</v>
      </c>
      <c r="D277" s="95" t="s">
        <v>53</v>
      </c>
      <c r="E277" s="96" t="str">
        <f ca="1" t="shared" si="4"/>
        <v>Ho</v>
      </c>
      <c r="F277" s="86">
        <v>50</v>
      </c>
      <c r="G277" s="86" t="s">
        <v>54</v>
      </c>
      <c r="H277" s="86" t="e">
        <v>#N/A</v>
      </c>
    </row>
    <row r="278" spans="1:8">
      <c r="A278" s="104" t="s">
        <v>620</v>
      </c>
      <c r="B278" s="103" t="s">
        <v>572</v>
      </c>
      <c r="C278" s="93" t="s">
        <v>621</v>
      </c>
      <c r="D278" s="95" t="s">
        <v>53</v>
      </c>
      <c r="E278" s="96" t="str">
        <f ca="1" t="shared" si="4"/>
        <v>HO</v>
      </c>
      <c r="F278" s="86">
        <v>50</v>
      </c>
      <c r="G278" s="86" t="s">
        <v>54</v>
      </c>
      <c r="H278" s="86" t="e">
        <v>#N/A</v>
      </c>
    </row>
    <row r="279" spans="1:8">
      <c r="A279" s="104" t="s">
        <v>622</v>
      </c>
      <c r="B279" s="94"/>
      <c r="C279" s="93" t="s">
        <v>623</v>
      </c>
      <c r="D279" s="95" t="s">
        <v>53</v>
      </c>
      <c r="E279" s="96" t="str">
        <f ca="1" t="shared" si="4"/>
        <v>HO</v>
      </c>
      <c r="F279" s="86">
        <v>50</v>
      </c>
      <c r="G279" s="86" t="s">
        <v>54</v>
      </c>
      <c r="H279" s="86">
        <v>0</v>
      </c>
    </row>
    <row r="280" spans="1:8">
      <c r="A280" s="93" t="s">
        <v>624</v>
      </c>
      <c r="B280" s="94"/>
      <c r="C280" s="93" t="s">
        <v>625</v>
      </c>
      <c r="D280" s="95" t="s">
        <v>626</v>
      </c>
      <c r="E280" s="96" t="str">
        <f ca="1" t="shared" si="4"/>
        <v>BT</v>
      </c>
      <c r="F280" s="86">
        <v>50</v>
      </c>
      <c r="G280" s="86" t="s">
        <v>54</v>
      </c>
      <c r="H280" s="86" t="e">
        <v>#N/A</v>
      </c>
    </row>
    <row r="281" spans="1:8">
      <c r="A281" s="93" t="s">
        <v>627</v>
      </c>
      <c r="B281" s="94"/>
      <c r="C281" s="93" t="s">
        <v>628</v>
      </c>
      <c r="D281" s="95" t="s">
        <v>626</v>
      </c>
      <c r="E281" s="96" t="str">
        <f ca="1" t="shared" si="4"/>
        <v>BT</v>
      </c>
      <c r="F281" s="86">
        <v>50</v>
      </c>
      <c r="G281" s="86" t="s">
        <v>54</v>
      </c>
      <c r="H281" s="86" t="e">
        <v>#N/A</v>
      </c>
    </row>
    <row r="282" s="86" customFormat="1" spans="1:8">
      <c r="A282" s="93" t="s">
        <v>629</v>
      </c>
      <c r="B282" s="94" t="s">
        <v>630</v>
      </c>
      <c r="C282" s="93" t="s">
        <v>631</v>
      </c>
      <c r="D282" s="95" t="s">
        <v>632</v>
      </c>
      <c r="E282" s="96" t="str">
        <f ca="1" t="shared" si="4"/>
        <v>BT</v>
      </c>
      <c r="F282" s="86">
        <v>50</v>
      </c>
      <c r="G282" s="86" t="s">
        <v>54</v>
      </c>
      <c r="H282" s="86" t="e">
        <v>#N/A</v>
      </c>
    </row>
    <row r="283" s="86" customFormat="1" spans="1:8">
      <c r="A283" s="93" t="s">
        <v>633</v>
      </c>
      <c r="B283" s="94" t="s">
        <v>634</v>
      </c>
      <c r="C283" s="93" t="s">
        <v>635</v>
      </c>
      <c r="D283" s="95" t="s">
        <v>632</v>
      </c>
      <c r="E283" s="96" t="str">
        <f ca="1" t="shared" si="4"/>
        <v>BT</v>
      </c>
      <c r="F283" s="86">
        <v>50</v>
      </c>
      <c r="G283" s="86" t="s">
        <v>54</v>
      </c>
      <c r="H283" s="86" t="e">
        <v>#N/A</v>
      </c>
    </row>
    <row r="284" spans="1:8">
      <c r="A284" s="93" t="s">
        <v>636</v>
      </c>
      <c r="B284" s="151" t="s">
        <v>637</v>
      </c>
      <c r="C284" s="93" t="s">
        <v>638</v>
      </c>
      <c r="D284" s="95" t="s">
        <v>632</v>
      </c>
      <c r="E284" s="96" t="str">
        <f ca="1" t="shared" si="4"/>
        <v>BT</v>
      </c>
      <c r="F284" s="86">
        <v>50</v>
      </c>
      <c r="G284" s="86" t="s">
        <v>54</v>
      </c>
      <c r="H284" s="86">
        <v>1.34</v>
      </c>
    </row>
    <row r="285" spans="1:8">
      <c r="A285" s="102" t="s">
        <v>639</v>
      </c>
      <c r="B285" s="94"/>
      <c r="C285" s="93" t="s">
        <v>640</v>
      </c>
      <c r="D285" s="95" t="s">
        <v>53</v>
      </c>
      <c r="E285" s="96" t="str">
        <f ca="1" t="shared" si="4"/>
        <v>BI</v>
      </c>
      <c r="F285" s="86">
        <v>50</v>
      </c>
      <c r="G285" s="86" t="s">
        <v>54</v>
      </c>
      <c r="H285" s="86">
        <v>0</v>
      </c>
    </row>
    <row r="286" spans="1:8">
      <c r="A286" s="102" t="s">
        <v>641</v>
      </c>
      <c r="B286" s="94"/>
      <c r="C286" s="93" t="s">
        <v>642</v>
      </c>
      <c r="D286" s="95" t="s">
        <v>53</v>
      </c>
      <c r="E286" s="96" t="str">
        <f ca="1" t="shared" si="4"/>
        <v>BI</v>
      </c>
      <c r="F286" s="86">
        <v>50</v>
      </c>
      <c r="G286" s="86" t="s">
        <v>54</v>
      </c>
      <c r="H286" s="86" t="e">
        <v>#N/A</v>
      </c>
    </row>
    <row r="287" spans="1:8">
      <c r="A287" s="102" t="s">
        <v>643</v>
      </c>
      <c r="B287" s="94"/>
      <c r="C287" s="93" t="s">
        <v>644</v>
      </c>
      <c r="D287" s="95" t="s">
        <v>53</v>
      </c>
      <c r="E287" s="96" t="str">
        <f ca="1" t="shared" si="4"/>
        <v>BI</v>
      </c>
      <c r="F287" s="86">
        <v>50</v>
      </c>
      <c r="G287" s="86" t="s">
        <v>54</v>
      </c>
      <c r="H287" s="86">
        <v>0</v>
      </c>
    </row>
    <row r="288" spans="1:8">
      <c r="A288" s="102" t="s">
        <v>645</v>
      </c>
      <c r="B288" s="94"/>
      <c r="C288" s="93" t="s">
        <v>646</v>
      </c>
      <c r="D288" s="95" t="s">
        <v>53</v>
      </c>
      <c r="E288" s="96" t="str">
        <f ca="1" t="shared" si="4"/>
        <v>BI</v>
      </c>
      <c r="F288" s="86">
        <v>50</v>
      </c>
      <c r="G288" s="86" t="s">
        <v>54</v>
      </c>
      <c r="H288" s="86">
        <v>0</v>
      </c>
    </row>
    <row r="289" spans="1:8">
      <c r="A289" s="102" t="s">
        <v>647</v>
      </c>
      <c r="B289" s="94"/>
      <c r="C289" s="93" t="s">
        <v>648</v>
      </c>
      <c r="D289" s="95" t="s">
        <v>53</v>
      </c>
      <c r="E289" s="96" t="str">
        <f ca="1" t="shared" si="4"/>
        <v>BI</v>
      </c>
      <c r="F289" s="86">
        <v>50</v>
      </c>
      <c r="G289" s="86" t="s">
        <v>54</v>
      </c>
      <c r="H289" s="86">
        <v>0</v>
      </c>
    </row>
    <row r="290" spans="1:8">
      <c r="A290" s="102" t="s">
        <v>649</v>
      </c>
      <c r="B290" s="94"/>
      <c r="C290" s="93" t="s">
        <v>650</v>
      </c>
      <c r="D290" s="95" t="s">
        <v>53</v>
      </c>
      <c r="E290" s="96" t="str">
        <f ca="1" t="shared" si="4"/>
        <v>BI</v>
      </c>
      <c r="F290" s="86">
        <v>50</v>
      </c>
      <c r="G290" s="86" t="s">
        <v>54</v>
      </c>
      <c r="H290" s="86">
        <v>0</v>
      </c>
    </row>
    <row r="291" s="86" customFormat="1" spans="1:8">
      <c r="A291" s="93" t="s">
        <v>651</v>
      </c>
      <c r="B291" s="94"/>
      <c r="C291" s="93" t="s">
        <v>652</v>
      </c>
      <c r="D291" s="95" t="s">
        <v>53</v>
      </c>
      <c r="E291" s="96" t="str">
        <f ca="1" t="shared" si="4"/>
        <v>KE</v>
      </c>
      <c r="F291" s="86">
        <v>50</v>
      </c>
      <c r="G291" s="86" t="s">
        <v>54</v>
      </c>
      <c r="H291" s="86">
        <v>0</v>
      </c>
    </row>
    <row r="292" s="86" customFormat="1" spans="1:8">
      <c r="A292" s="93" t="s">
        <v>653</v>
      </c>
      <c r="B292" s="94"/>
      <c r="C292" s="93" t="s">
        <v>654</v>
      </c>
      <c r="D292" s="95" t="s">
        <v>53</v>
      </c>
      <c r="E292" s="96" t="str">
        <f ca="1" t="shared" si="4"/>
        <v>KE</v>
      </c>
      <c r="F292" s="86">
        <v>50</v>
      </c>
      <c r="G292" s="86" t="s">
        <v>54</v>
      </c>
      <c r="H292" s="86">
        <v>1</v>
      </c>
    </row>
    <row r="293" s="86" customFormat="1" spans="1:8">
      <c r="A293" s="93" t="s">
        <v>655</v>
      </c>
      <c r="B293" s="94"/>
      <c r="C293" s="93" t="s">
        <v>656</v>
      </c>
      <c r="D293" s="95" t="s">
        <v>53</v>
      </c>
      <c r="E293" s="96" t="str">
        <f ca="1" t="shared" si="4"/>
        <v>KE</v>
      </c>
      <c r="F293" s="86">
        <v>50</v>
      </c>
      <c r="G293" s="86" t="s">
        <v>54</v>
      </c>
      <c r="H293" s="86">
        <v>0</v>
      </c>
    </row>
    <row r="294" s="86" customFormat="1" spans="1:8">
      <c r="A294" s="93" t="s">
        <v>657</v>
      </c>
      <c r="B294" s="94"/>
      <c r="C294" s="93" t="s">
        <v>658</v>
      </c>
      <c r="D294" s="95" t="s">
        <v>53</v>
      </c>
      <c r="E294" s="96" t="str">
        <f ca="1" t="shared" si="4"/>
        <v>KE</v>
      </c>
      <c r="F294" s="86">
        <v>50</v>
      </c>
      <c r="G294" s="86" t="s">
        <v>54</v>
      </c>
      <c r="H294" s="86">
        <v>2</v>
      </c>
    </row>
    <row r="295" s="86" customFormat="1" spans="1:8">
      <c r="A295" s="93" t="s">
        <v>659</v>
      </c>
      <c r="B295" s="94"/>
      <c r="C295" s="93" t="s">
        <v>660</v>
      </c>
      <c r="D295" s="95" t="s">
        <v>53</v>
      </c>
      <c r="E295" s="96" t="str">
        <f ca="1" t="shared" si="4"/>
        <v>KE</v>
      </c>
      <c r="F295" s="86">
        <v>50</v>
      </c>
      <c r="G295" s="86" t="s">
        <v>54</v>
      </c>
      <c r="H295" s="86">
        <v>0</v>
      </c>
    </row>
    <row r="296" s="86" customFormat="1" spans="1:8">
      <c r="A296" s="93" t="s">
        <v>661</v>
      </c>
      <c r="B296" s="94"/>
      <c r="C296" s="93" t="s">
        <v>662</v>
      </c>
      <c r="D296" s="95" t="s">
        <v>53</v>
      </c>
      <c r="E296" s="96" t="str">
        <f ca="1" t="shared" si="4"/>
        <v>KE</v>
      </c>
      <c r="F296" s="86">
        <v>50</v>
      </c>
      <c r="G296" s="86" t="s">
        <v>54</v>
      </c>
      <c r="H296" s="86">
        <v>0</v>
      </c>
    </row>
    <row r="297" s="86" customFormat="1" spans="1:8">
      <c r="A297" s="93" t="s">
        <v>663</v>
      </c>
      <c r="B297" s="94"/>
      <c r="C297" s="93" t="s">
        <v>664</v>
      </c>
      <c r="D297" s="95" t="s">
        <v>53</v>
      </c>
      <c r="E297" s="96" t="str">
        <f ca="1" t="shared" si="4"/>
        <v>KE</v>
      </c>
      <c r="F297" s="86">
        <v>50</v>
      </c>
      <c r="G297" s="86" t="s">
        <v>54</v>
      </c>
      <c r="H297" s="86">
        <v>0</v>
      </c>
    </row>
    <row r="298" s="86" customFormat="1" spans="1:8">
      <c r="A298" s="93" t="s">
        <v>665</v>
      </c>
      <c r="B298" s="94"/>
      <c r="C298" s="93" t="s">
        <v>666</v>
      </c>
      <c r="D298" s="95" t="s">
        <v>53</v>
      </c>
      <c r="E298" s="96" t="str">
        <f ca="1" t="shared" si="4"/>
        <v>KE</v>
      </c>
      <c r="F298" s="86">
        <v>50</v>
      </c>
      <c r="G298" s="86" t="s">
        <v>54</v>
      </c>
      <c r="H298" s="86">
        <v>0</v>
      </c>
    </row>
    <row r="299" s="86" customFormat="1" spans="1:8">
      <c r="A299" s="93" t="s">
        <v>667</v>
      </c>
      <c r="B299" s="94"/>
      <c r="C299" s="93" t="s">
        <v>668</v>
      </c>
      <c r="D299" s="95" t="s">
        <v>53</v>
      </c>
      <c r="E299" s="96" t="str">
        <f ca="1" t="shared" si="4"/>
        <v>KE</v>
      </c>
      <c r="F299" s="86">
        <v>50</v>
      </c>
      <c r="G299" s="86" t="s">
        <v>54</v>
      </c>
      <c r="H299" s="86">
        <v>0</v>
      </c>
    </row>
    <row r="300" s="86" customFormat="1" spans="1:8">
      <c r="A300" s="93" t="s">
        <v>669</v>
      </c>
      <c r="B300" s="94"/>
      <c r="C300" s="93" t="s">
        <v>670</v>
      </c>
      <c r="D300" s="95" t="s">
        <v>53</v>
      </c>
      <c r="E300" s="96" t="str">
        <f ca="1" t="shared" si="4"/>
        <v>KE</v>
      </c>
      <c r="F300" s="86">
        <v>50</v>
      </c>
      <c r="G300" s="86" t="s">
        <v>54</v>
      </c>
      <c r="H300" s="86">
        <v>0</v>
      </c>
    </row>
    <row r="301" s="86" customFormat="1" spans="1:8">
      <c r="A301" s="93" t="s">
        <v>671</v>
      </c>
      <c r="B301" s="94"/>
      <c r="C301" s="93" t="s">
        <v>672</v>
      </c>
      <c r="D301" s="95" t="s">
        <v>53</v>
      </c>
      <c r="E301" s="96" t="str">
        <f ca="1" t="shared" si="4"/>
        <v>KC</v>
      </c>
      <c r="F301" s="86">
        <v>50</v>
      </c>
      <c r="G301" s="86" t="s">
        <v>54</v>
      </c>
      <c r="H301" s="86">
        <v>2</v>
      </c>
    </row>
    <row r="302" s="86" customFormat="1" spans="1:8">
      <c r="A302" s="93" t="s">
        <v>673</v>
      </c>
      <c r="B302" s="94"/>
      <c r="C302" s="93" t="s">
        <v>674</v>
      </c>
      <c r="D302" s="95" t="s">
        <v>53</v>
      </c>
      <c r="E302" s="96" t="str">
        <f ca="1" t="shared" si="4"/>
        <v>KC</v>
      </c>
      <c r="F302" s="86">
        <v>50</v>
      </c>
      <c r="G302" s="86" t="s">
        <v>54</v>
      </c>
      <c r="H302" s="86" t="e">
        <v>#N/A</v>
      </c>
    </row>
    <row r="303" s="86" customFormat="1" spans="1:8">
      <c r="A303" s="93" t="s">
        <v>675</v>
      </c>
      <c r="B303" s="151" t="s">
        <v>676</v>
      </c>
      <c r="C303" s="93" t="s">
        <v>677</v>
      </c>
      <c r="D303" s="95" t="s">
        <v>53</v>
      </c>
      <c r="E303" s="96" t="str">
        <f ca="1" t="shared" si="4"/>
        <v>KQ</v>
      </c>
      <c r="F303" s="86">
        <v>50</v>
      </c>
      <c r="G303" s="86" t="s">
        <v>54</v>
      </c>
      <c r="H303" s="86">
        <v>0</v>
      </c>
    </row>
    <row r="304" s="86" customFormat="1" spans="1:8">
      <c r="A304" s="93" t="s">
        <v>678</v>
      </c>
      <c r="B304" s="151" t="s">
        <v>676</v>
      </c>
      <c r="C304" s="93" t="s">
        <v>679</v>
      </c>
      <c r="D304" s="95" t="s">
        <v>83</v>
      </c>
      <c r="E304" s="96" t="str">
        <f ca="1" t="shared" si="4"/>
        <v>KQ</v>
      </c>
      <c r="F304" s="86">
        <v>50</v>
      </c>
      <c r="G304" s="86" t="s">
        <v>54</v>
      </c>
      <c r="H304" s="86">
        <v>0</v>
      </c>
    </row>
    <row r="305" s="86" customFormat="1" spans="1:8">
      <c r="A305" s="93" t="s">
        <v>680</v>
      </c>
      <c r="B305" s="151" t="s">
        <v>676</v>
      </c>
      <c r="C305" s="93" t="s">
        <v>681</v>
      </c>
      <c r="D305" s="95" t="s">
        <v>53</v>
      </c>
      <c r="E305" s="96" t="str">
        <f ca="1" t="shared" si="4"/>
        <v>KQ</v>
      </c>
      <c r="F305" s="86">
        <v>50</v>
      </c>
      <c r="G305" s="86" t="s">
        <v>54</v>
      </c>
      <c r="H305" s="86">
        <v>0</v>
      </c>
    </row>
    <row r="306" s="86" customFormat="1" spans="1:8">
      <c r="A306" s="93" t="s">
        <v>682</v>
      </c>
      <c r="B306" s="151" t="s">
        <v>676</v>
      </c>
      <c r="C306" s="93" t="s">
        <v>683</v>
      </c>
      <c r="D306" s="95" t="s">
        <v>53</v>
      </c>
      <c r="E306" s="96" t="str">
        <f ca="1" t="shared" si="4"/>
        <v>KQ</v>
      </c>
      <c r="F306" s="86">
        <v>50</v>
      </c>
      <c r="G306" s="86" t="s">
        <v>54</v>
      </c>
      <c r="H306" s="86" t="e">
        <v>#N/A</v>
      </c>
    </row>
    <row r="307" s="86" customFormat="1" spans="1:8">
      <c r="A307" s="93" t="s">
        <v>684</v>
      </c>
      <c r="B307" s="151" t="s">
        <v>676</v>
      </c>
      <c r="C307" s="93" t="s">
        <v>685</v>
      </c>
      <c r="D307" s="95" t="s">
        <v>53</v>
      </c>
      <c r="E307" s="96" t="str">
        <f ca="1" t="shared" si="4"/>
        <v>KH</v>
      </c>
      <c r="F307" s="86">
        <v>50</v>
      </c>
      <c r="G307" s="86" t="s">
        <v>54</v>
      </c>
      <c r="H307" s="86">
        <v>0</v>
      </c>
    </row>
    <row r="308" s="86" customFormat="1" spans="1:8">
      <c r="A308" s="93" t="s">
        <v>686</v>
      </c>
      <c r="B308" s="151" t="s">
        <v>676</v>
      </c>
      <c r="C308" s="93" t="s">
        <v>687</v>
      </c>
      <c r="D308" s="95" t="s">
        <v>53</v>
      </c>
      <c r="E308" s="96" t="str">
        <f ca="1" t="shared" si="4"/>
        <v>KH</v>
      </c>
      <c r="F308" s="86">
        <v>50</v>
      </c>
      <c r="G308" s="86" t="s">
        <v>54</v>
      </c>
      <c r="H308" s="86">
        <v>15</v>
      </c>
    </row>
    <row r="309" s="86" customFormat="1" spans="1:8">
      <c r="A309" s="93" t="s">
        <v>688</v>
      </c>
      <c r="B309" s="151" t="s">
        <v>676</v>
      </c>
      <c r="C309" s="93" t="s">
        <v>689</v>
      </c>
      <c r="D309" s="95" t="s">
        <v>53</v>
      </c>
      <c r="E309" s="96" t="str">
        <f ca="1" t="shared" si="4"/>
        <v>KH</v>
      </c>
      <c r="F309" s="86">
        <v>50</v>
      </c>
      <c r="G309" s="86" t="s">
        <v>54</v>
      </c>
      <c r="H309" s="86" t="e">
        <v>#N/A</v>
      </c>
    </row>
    <row r="310" spans="1:8">
      <c r="A310" s="93" t="s">
        <v>690</v>
      </c>
      <c r="B310" s="94"/>
      <c r="C310" s="93" t="s">
        <v>691</v>
      </c>
      <c r="D310" s="95" t="s">
        <v>53</v>
      </c>
      <c r="E310" s="96" t="str">
        <f ca="1" t="shared" si="4"/>
        <v>KE</v>
      </c>
      <c r="F310" s="86">
        <v>50</v>
      </c>
      <c r="G310" s="86" t="s">
        <v>54</v>
      </c>
      <c r="H310" s="86" t="e">
        <v>#N/A</v>
      </c>
    </row>
    <row r="311" spans="1:8">
      <c r="A311" s="93" t="s">
        <v>692</v>
      </c>
      <c r="B311" s="94"/>
      <c r="C311" s="93" t="s">
        <v>693</v>
      </c>
      <c r="D311" s="95" t="s">
        <v>53</v>
      </c>
      <c r="E311" s="96" t="str">
        <f ca="1" t="shared" si="4"/>
        <v>KE</v>
      </c>
      <c r="F311" s="86">
        <v>50</v>
      </c>
      <c r="G311" s="86" t="s">
        <v>54</v>
      </c>
      <c r="H311" s="86">
        <v>0</v>
      </c>
    </row>
    <row r="312" spans="1:8">
      <c r="A312" s="93" t="s">
        <v>694</v>
      </c>
      <c r="B312" s="94"/>
      <c r="C312" s="93" t="s">
        <v>695</v>
      </c>
      <c r="D312" s="95" t="s">
        <v>53</v>
      </c>
      <c r="E312" s="96" t="str">
        <f ca="1" t="shared" si="4"/>
        <v>KE</v>
      </c>
      <c r="F312" s="86">
        <v>50</v>
      </c>
      <c r="G312" s="86" t="s">
        <v>54</v>
      </c>
      <c r="H312" s="86" t="e">
        <v>#N/A</v>
      </c>
    </row>
    <row r="313" spans="1:8">
      <c r="A313" s="93" t="s">
        <v>696</v>
      </c>
      <c r="B313" s="94"/>
      <c r="C313" s="93" t="s">
        <v>697</v>
      </c>
      <c r="D313" s="95" t="s">
        <v>53</v>
      </c>
      <c r="E313" s="96" t="str">
        <f ca="1" t="shared" si="4"/>
        <v>KE</v>
      </c>
      <c r="F313" s="86">
        <v>50</v>
      </c>
      <c r="G313" s="86" t="s">
        <v>54</v>
      </c>
      <c r="H313" s="86" t="e">
        <v>#N/A</v>
      </c>
    </row>
    <row r="314" s="86" customFormat="1" spans="1:8">
      <c r="A314" s="152" t="s">
        <v>698</v>
      </c>
      <c r="B314" s="94"/>
      <c r="C314" s="93" t="s">
        <v>699</v>
      </c>
      <c r="D314" s="95" t="s">
        <v>53</v>
      </c>
      <c r="E314" s="96" t="str">
        <f ca="1" t="shared" si="4"/>
        <v>Kd</v>
      </c>
      <c r="F314" s="86">
        <v>50</v>
      </c>
      <c r="G314" s="86" t="s">
        <v>54</v>
      </c>
      <c r="H314" s="86">
        <v>0</v>
      </c>
    </row>
    <row r="315" s="86" customFormat="1" spans="1:8">
      <c r="A315" s="152" t="s">
        <v>700</v>
      </c>
      <c r="B315" s="94"/>
      <c r="C315" s="93" t="s">
        <v>701</v>
      </c>
      <c r="D315" s="95" t="s">
        <v>53</v>
      </c>
      <c r="E315" s="96" t="str">
        <f ca="1" t="shared" si="4"/>
        <v>Kd</v>
      </c>
      <c r="F315" s="86">
        <v>50</v>
      </c>
      <c r="G315" s="86" t="s">
        <v>54</v>
      </c>
      <c r="H315" s="86">
        <v>0</v>
      </c>
    </row>
    <row r="316" s="86" customFormat="1" spans="1:8">
      <c r="A316" s="152" t="s">
        <v>702</v>
      </c>
      <c r="B316" s="94"/>
      <c r="C316" s="93" t="s">
        <v>703</v>
      </c>
      <c r="D316" s="95" t="s">
        <v>53</v>
      </c>
      <c r="E316" s="96" t="str">
        <f ca="1" t="shared" si="4"/>
        <v>Kd</v>
      </c>
      <c r="F316" s="86">
        <v>50</v>
      </c>
      <c r="G316" s="86" t="s">
        <v>54</v>
      </c>
      <c r="H316" s="86">
        <v>0</v>
      </c>
    </row>
    <row r="317" s="86" customFormat="1" spans="1:8">
      <c r="A317" s="152" t="s">
        <v>704</v>
      </c>
      <c r="B317" s="94"/>
      <c r="C317" s="93" t="s">
        <v>705</v>
      </c>
      <c r="D317" s="95" t="s">
        <v>53</v>
      </c>
      <c r="E317" s="96" t="str">
        <f ca="1" t="shared" si="4"/>
        <v>Kd</v>
      </c>
      <c r="F317" s="86">
        <v>50</v>
      </c>
      <c r="G317" s="86" t="s">
        <v>54</v>
      </c>
      <c r="H317" s="86">
        <v>0</v>
      </c>
    </row>
    <row r="318" s="86" customFormat="1" spans="1:8">
      <c r="A318" s="152" t="s">
        <v>706</v>
      </c>
      <c r="B318" s="94"/>
      <c r="C318" s="93" t="s">
        <v>707</v>
      </c>
      <c r="D318" s="95" t="s">
        <v>53</v>
      </c>
      <c r="E318" s="96" t="str">
        <f ca="1" t="shared" si="4"/>
        <v>Kd</v>
      </c>
      <c r="F318" s="86">
        <v>50</v>
      </c>
      <c r="G318" s="86" t="s">
        <v>54</v>
      </c>
      <c r="H318" s="86">
        <v>0</v>
      </c>
    </row>
    <row r="319" s="86" customFormat="1" spans="1:8">
      <c r="A319" s="152" t="s">
        <v>708</v>
      </c>
      <c r="B319" s="94"/>
      <c r="C319" s="93" t="s">
        <v>709</v>
      </c>
      <c r="D319" s="95" t="s">
        <v>53</v>
      </c>
      <c r="E319" s="96" t="str">
        <f ca="1" t="shared" si="4"/>
        <v>Kd</v>
      </c>
      <c r="F319" s="86">
        <v>50</v>
      </c>
      <c r="G319" s="86" t="s">
        <v>54</v>
      </c>
      <c r="H319" s="86">
        <v>0</v>
      </c>
    </row>
    <row r="320" s="86" customFormat="1" spans="1:8">
      <c r="A320" s="152" t="s">
        <v>710</v>
      </c>
      <c r="B320" s="94"/>
      <c r="C320" s="93" t="s">
        <v>711</v>
      </c>
      <c r="D320" s="95" t="s">
        <v>53</v>
      </c>
      <c r="E320" s="96" t="str">
        <f ca="1" t="shared" si="4"/>
        <v>Kd</v>
      </c>
      <c r="F320" s="86">
        <v>50</v>
      </c>
      <c r="G320" s="86" t="s">
        <v>54</v>
      </c>
      <c r="H320" s="86">
        <v>0</v>
      </c>
    </row>
    <row r="321" s="86" customFormat="1" spans="1:8">
      <c r="A321" s="152" t="s">
        <v>712</v>
      </c>
      <c r="B321" s="94"/>
      <c r="C321" s="93" t="s">
        <v>713</v>
      </c>
      <c r="D321" s="95" t="s">
        <v>53</v>
      </c>
      <c r="E321" s="96" t="str">
        <f ca="1" t="shared" si="4"/>
        <v>KD</v>
      </c>
      <c r="F321" s="86">
        <v>50</v>
      </c>
      <c r="G321" s="86" t="s">
        <v>54</v>
      </c>
      <c r="H321" s="86" t="e">
        <v>#N/A</v>
      </c>
    </row>
    <row r="322" s="86" customFormat="1" spans="1:8">
      <c r="A322" s="152" t="s">
        <v>714</v>
      </c>
      <c r="B322" s="94"/>
      <c r="C322" s="93" t="s">
        <v>715</v>
      </c>
      <c r="D322" s="95" t="s">
        <v>53</v>
      </c>
      <c r="E322" s="96" t="str">
        <f ca="1" t="shared" si="4"/>
        <v>KD</v>
      </c>
      <c r="F322" s="86">
        <v>50</v>
      </c>
      <c r="G322" s="86" t="s">
        <v>54</v>
      </c>
      <c r="H322" s="86" t="e">
        <v>#N/A</v>
      </c>
    </row>
    <row r="323" s="86" customFormat="1" spans="1:8">
      <c r="A323" s="152" t="s">
        <v>716</v>
      </c>
      <c r="B323" s="94"/>
      <c r="C323" s="93" t="s">
        <v>717</v>
      </c>
      <c r="D323" s="95" t="s">
        <v>53</v>
      </c>
      <c r="E323" s="96" t="str">
        <f ca="1" t="shared" ref="E323:E386" si="5">LEFT(A323,2)</f>
        <v>KD</v>
      </c>
      <c r="F323" s="86">
        <v>50</v>
      </c>
      <c r="G323" s="86" t="s">
        <v>54</v>
      </c>
      <c r="H323" s="86" t="e">
        <v>#N/A</v>
      </c>
    </row>
    <row r="324" s="86" customFormat="1" spans="1:8">
      <c r="A324" s="93" t="s">
        <v>718</v>
      </c>
      <c r="B324" s="94"/>
      <c r="C324" s="93" t="s">
        <v>719</v>
      </c>
      <c r="D324" s="95" t="s">
        <v>53</v>
      </c>
      <c r="E324" s="96" t="str">
        <f ca="1" t="shared" si="5"/>
        <v>KN</v>
      </c>
      <c r="F324" s="86">
        <v>50</v>
      </c>
      <c r="G324" s="86" t="s">
        <v>54</v>
      </c>
      <c r="H324" s="86" t="s">
        <v>53</v>
      </c>
    </row>
    <row r="325" s="86" customFormat="1" spans="1:8">
      <c r="A325" s="93" t="s">
        <v>720</v>
      </c>
      <c r="B325" s="94"/>
      <c r="C325" s="93" t="s">
        <v>721</v>
      </c>
      <c r="D325" s="95" t="s">
        <v>53</v>
      </c>
      <c r="E325" s="96" t="str">
        <f ca="1" t="shared" si="5"/>
        <v>KN</v>
      </c>
      <c r="F325" s="86">
        <v>50</v>
      </c>
      <c r="G325" s="86" t="s">
        <v>54</v>
      </c>
      <c r="H325" s="86">
        <v>0</v>
      </c>
    </row>
    <row r="326" s="86" customFormat="1" spans="1:8">
      <c r="A326" s="152" t="s">
        <v>722</v>
      </c>
      <c r="B326" s="94"/>
      <c r="C326" s="93" t="s">
        <v>723</v>
      </c>
      <c r="D326" s="95" t="s">
        <v>53</v>
      </c>
      <c r="E326" s="96" t="str">
        <f ca="1" t="shared" si="5"/>
        <v>KN</v>
      </c>
      <c r="F326" s="86">
        <v>50</v>
      </c>
      <c r="G326" s="86" t="s">
        <v>54</v>
      </c>
      <c r="H326" s="86">
        <v>0</v>
      </c>
    </row>
    <row r="327" s="86" customFormat="1" spans="1:8">
      <c r="A327" s="152" t="s">
        <v>724</v>
      </c>
      <c r="B327" s="94"/>
      <c r="C327" s="93" t="s">
        <v>725</v>
      </c>
      <c r="D327" s="95" t="s">
        <v>53</v>
      </c>
      <c r="E327" s="96" t="str">
        <f ca="1" t="shared" si="5"/>
        <v>KN</v>
      </c>
      <c r="F327" s="86">
        <v>50</v>
      </c>
      <c r="G327" s="86" t="s">
        <v>54</v>
      </c>
      <c r="H327" s="86">
        <v>0</v>
      </c>
    </row>
    <row r="328" s="86" customFormat="1" spans="1:8">
      <c r="A328" s="152" t="s">
        <v>726</v>
      </c>
      <c r="B328" s="94"/>
      <c r="C328" s="93" t="s">
        <v>727</v>
      </c>
      <c r="D328" s="95" t="s">
        <v>53</v>
      </c>
      <c r="E328" s="96" t="str">
        <f ca="1" t="shared" si="5"/>
        <v>KN</v>
      </c>
      <c r="F328" s="86">
        <v>50</v>
      </c>
      <c r="G328" s="86" t="s">
        <v>54</v>
      </c>
      <c r="H328" s="86">
        <v>0</v>
      </c>
    </row>
    <row r="329" s="86" customFormat="1" spans="1:8">
      <c r="A329" s="152" t="s">
        <v>728</v>
      </c>
      <c r="B329" s="94"/>
      <c r="C329" s="93" t="s">
        <v>729</v>
      </c>
      <c r="D329" s="95" t="s">
        <v>53</v>
      </c>
      <c r="E329" s="96" t="str">
        <f ca="1" t="shared" si="5"/>
        <v>KN</v>
      </c>
      <c r="F329" s="86">
        <v>50</v>
      </c>
      <c r="G329" s="86" t="s">
        <v>54</v>
      </c>
      <c r="H329" s="86">
        <v>0</v>
      </c>
    </row>
    <row r="330" s="86" customFormat="1" spans="1:8">
      <c r="A330" s="152" t="s">
        <v>730</v>
      </c>
      <c r="B330" s="94"/>
      <c r="C330" s="93" t="s">
        <v>731</v>
      </c>
      <c r="D330" s="95" t="s">
        <v>53</v>
      </c>
      <c r="E330" s="96" t="str">
        <f ca="1" t="shared" si="5"/>
        <v>KN</v>
      </c>
      <c r="F330" s="86">
        <v>50</v>
      </c>
      <c r="G330" s="86" t="s">
        <v>54</v>
      </c>
      <c r="H330" s="86">
        <v>0</v>
      </c>
    </row>
    <row r="331" s="86" customFormat="1" spans="1:8">
      <c r="A331" s="152" t="s">
        <v>732</v>
      </c>
      <c r="B331" s="94"/>
      <c r="C331" s="93" t="s">
        <v>733</v>
      </c>
      <c r="D331" s="95" t="s">
        <v>53</v>
      </c>
      <c r="E331" s="96" t="str">
        <f ca="1" t="shared" si="5"/>
        <v>KN</v>
      </c>
      <c r="F331" s="86">
        <v>50</v>
      </c>
      <c r="G331" s="86" t="s">
        <v>54</v>
      </c>
      <c r="H331" s="86">
        <v>0</v>
      </c>
    </row>
    <row r="332" s="86" customFormat="1" spans="1:8">
      <c r="A332" s="152" t="s">
        <v>734</v>
      </c>
      <c r="B332" s="94"/>
      <c r="C332" s="93" t="s">
        <v>735</v>
      </c>
      <c r="D332" s="95" t="s">
        <v>53</v>
      </c>
      <c r="E332" s="96" t="str">
        <f ca="1" t="shared" si="5"/>
        <v>KN</v>
      </c>
      <c r="F332" s="86">
        <v>50</v>
      </c>
      <c r="G332" s="86" t="s">
        <v>54</v>
      </c>
      <c r="H332" s="86" t="e">
        <v>#N/A</v>
      </c>
    </row>
    <row r="333" s="86" customFormat="1" spans="1:8">
      <c r="A333" s="152" t="s">
        <v>736</v>
      </c>
      <c r="B333" s="94"/>
      <c r="C333" s="93" t="s">
        <v>737</v>
      </c>
      <c r="D333" s="95" t="s">
        <v>53</v>
      </c>
      <c r="E333" s="96" t="str">
        <f ca="1" t="shared" si="5"/>
        <v>KN</v>
      </c>
      <c r="F333" s="86">
        <v>50</v>
      </c>
      <c r="G333" s="86" t="s">
        <v>54</v>
      </c>
      <c r="H333" s="86" t="e">
        <v>#N/A</v>
      </c>
    </row>
    <row r="334" s="86" customFormat="1" spans="1:8">
      <c r="A334" s="152" t="s">
        <v>738</v>
      </c>
      <c r="B334" s="94"/>
      <c r="C334" s="93" t="s">
        <v>739</v>
      </c>
      <c r="D334" s="95" t="s">
        <v>53</v>
      </c>
      <c r="E334" s="96" t="str">
        <f ca="1" t="shared" si="5"/>
        <v>KN</v>
      </c>
      <c r="F334" s="86">
        <v>50</v>
      </c>
      <c r="G334" s="86" t="s">
        <v>54</v>
      </c>
      <c r="H334" s="86" t="e">
        <v>#N/A</v>
      </c>
    </row>
    <row r="335" spans="1:8">
      <c r="A335" s="93" t="s">
        <v>740</v>
      </c>
      <c r="B335" s="94"/>
      <c r="C335" s="93" t="s">
        <v>741</v>
      </c>
      <c r="D335" s="95" t="s">
        <v>53</v>
      </c>
      <c r="E335" s="96" t="str">
        <f ca="1" t="shared" si="5"/>
        <v>GN</v>
      </c>
      <c r="F335" s="86">
        <v>50</v>
      </c>
      <c r="G335" s="86" t="s">
        <v>54</v>
      </c>
      <c r="H335" s="86">
        <v>0</v>
      </c>
    </row>
    <row r="336" spans="1:8">
      <c r="A336" s="93" t="s">
        <v>742</v>
      </c>
      <c r="B336" s="94"/>
      <c r="C336" s="93" t="s">
        <v>743</v>
      </c>
      <c r="D336" s="95" t="s">
        <v>53</v>
      </c>
      <c r="E336" s="96" t="str">
        <f ca="1" t="shared" si="5"/>
        <v>MA</v>
      </c>
      <c r="F336" s="86">
        <v>50</v>
      </c>
      <c r="G336" s="86" t="s">
        <v>54</v>
      </c>
      <c r="H336" s="86">
        <v>1</v>
      </c>
    </row>
    <row r="337" spans="1:8">
      <c r="A337" s="93" t="s">
        <v>744</v>
      </c>
      <c r="B337" s="94"/>
      <c r="C337" s="93" t="s">
        <v>745</v>
      </c>
      <c r="D337" s="95" t="s">
        <v>53</v>
      </c>
      <c r="E337" s="96" t="str">
        <f ca="1" t="shared" si="5"/>
        <v>MN</v>
      </c>
      <c r="F337" s="86">
        <v>50</v>
      </c>
      <c r="G337" s="86" t="s">
        <v>54</v>
      </c>
      <c r="H337" s="86">
        <v>0</v>
      </c>
    </row>
    <row r="338" spans="1:8">
      <c r="A338" s="93" t="s">
        <v>746</v>
      </c>
      <c r="B338" s="94"/>
      <c r="C338" s="93" t="s">
        <v>747</v>
      </c>
      <c r="D338" s="95" t="s">
        <v>53</v>
      </c>
      <c r="E338" s="96" t="str">
        <f ca="1" t="shared" si="5"/>
        <v>MN</v>
      </c>
      <c r="F338" s="86">
        <v>50</v>
      </c>
      <c r="G338" s="86" t="s">
        <v>54</v>
      </c>
      <c r="H338" s="86" t="e">
        <v>#N/A</v>
      </c>
    </row>
    <row r="339" spans="1:8">
      <c r="A339" s="93" t="s">
        <v>748</v>
      </c>
      <c r="B339" s="94"/>
      <c r="C339" s="93" t="s">
        <v>749</v>
      </c>
      <c r="D339" s="95" t="s">
        <v>53</v>
      </c>
      <c r="E339" s="96" t="str">
        <f ca="1" t="shared" si="5"/>
        <v>MT</v>
      </c>
      <c r="F339" s="86">
        <v>50</v>
      </c>
      <c r="G339" s="86" t="s">
        <v>54</v>
      </c>
      <c r="H339" s="86">
        <v>1</v>
      </c>
    </row>
    <row r="340" spans="1:8">
      <c r="A340" s="93" t="s">
        <v>750</v>
      </c>
      <c r="B340" s="94"/>
      <c r="C340" s="93" t="s">
        <v>751</v>
      </c>
      <c r="D340" s="95" t="s">
        <v>53</v>
      </c>
      <c r="E340" s="96" t="str">
        <f ca="1" t="shared" si="5"/>
        <v>MT</v>
      </c>
      <c r="F340" s="86">
        <v>50</v>
      </c>
      <c r="G340" s="86" t="s">
        <v>54</v>
      </c>
      <c r="H340" s="86" t="e">
        <v>#N/A</v>
      </c>
    </row>
    <row r="341" spans="1:8">
      <c r="A341" s="93" t="s">
        <v>752</v>
      </c>
      <c r="B341" s="94"/>
      <c r="C341" s="93" t="s">
        <v>753</v>
      </c>
      <c r="D341" s="95" t="s">
        <v>53</v>
      </c>
      <c r="E341" s="96" t="str">
        <f ca="1" t="shared" si="5"/>
        <v>VT</v>
      </c>
      <c r="F341" s="86">
        <v>50</v>
      </c>
      <c r="G341" s="86" t="s">
        <v>54</v>
      </c>
      <c r="H341" s="86">
        <v>0</v>
      </c>
    </row>
    <row r="342" s="86" customFormat="1" spans="1:8">
      <c r="A342" s="152" t="s">
        <v>754</v>
      </c>
      <c r="B342" s="94"/>
      <c r="C342" s="93" t="s">
        <v>755</v>
      </c>
      <c r="D342" s="95" t="s">
        <v>53</v>
      </c>
      <c r="E342" s="96" t="str">
        <f ca="1" t="shared" si="5"/>
        <v>ON</v>
      </c>
      <c r="F342" s="86">
        <v>50</v>
      </c>
      <c r="G342" s="86" t="s">
        <v>54</v>
      </c>
      <c r="H342" s="86" t="e">
        <v>#N/A</v>
      </c>
    </row>
    <row r="343" s="86" customFormat="1" spans="1:8">
      <c r="A343" s="152" t="s">
        <v>756</v>
      </c>
      <c r="B343" s="94"/>
      <c r="C343" s="93" t="s">
        <v>757</v>
      </c>
      <c r="D343" s="95" t="s">
        <v>53</v>
      </c>
      <c r="E343" s="96" t="str">
        <f ca="1" t="shared" si="5"/>
        <v>ON</v>
      </c>
      <c r="F343" s="86">
        <v>50</v>
      </c>
      <c r="G343" s="86" t="s">
        <v>54</v>
      </c>
      <c r="H343" s="86" t="e">
        <v>#N/A</v>
      </c>
    </row>
    <row r="344" s="86" customFormat="1" spans="1:8">
      <c r="A344" s="152" t="s">
        <v>758</v>
      </c>
      <c r="B344" s="94"/>
      <c r="C344" s="93" t="s">
        <v>759</v>
      </c>
      <c r="D344" s="95" t="s">
        <v>53</v>
      </c>
      <c r="E344" s="96" t="str">
        <f ca="1" t="shared" si="5"/>
        <v>ON</v>
      </c>
      <c r="F344" s="86">
        <v>50</v>
      </c>
      <c r="G344" s="86" t="s">
        <v>54</v>
      </c>
      <c r="H344" s="86" t="e">
        <v>#N/A</v>
      </c>
    </row>
    <row r="345" s="86" customFormat="1" spans="1:8">
      <c r="A345" s="93" t="s">
        <v>760</v>
      </c>
      <c r="B345" s="94"/>
      <c r="C345" s="93" t="s">
        <v>761</v>
      </c>
      <c r="D345" s="95" t="s">
        <v>53</v>
      </c>
      <c r="E345" s="96" t="str">
        <f ca="1" t="shared" si="5"/>
        <v>ON</v>
      </c>
      <c r="F345" s="86">
        <v>50</v>
      </c>
      <c r="G345" s="86" t="s">
        <v>54</v>
      </c>
      <c r="H345" s="86" t="e">
        <v>#N/A</v>
      </c>
    </row>
    <row r="346" s="86" customFormat="1" spans="1:8">
      <c r="A346" s="152" t="s">
        <v>762</v>
      </c>
      <c r="B346" s="94"/>
      <c r="C346" s="93" t="s">
        <v>763</v>
      </c>
      <c r="D346" s="95" t="s">
        <v>53</v>
      </c>
      <c r="E346" s="96" t="str">
        <f ca="1" t="shared" si="5"/>
        <v>ON</v>
      </c>
      <c r="F346" s="86">
        <v>50</v>
      </c>
      <c r="G346" s="86" t="s">
        <v>54</v>
      </c>
      <c r="H346" s="86" t="e">
        <v>#N/A</v>
      </c>
    </row>
    <row r="347" s="86" customFormat="1" spans="1:8">
      <c r="A347" s="152" t="s">
        <v>764</v>
      </c>
      <c r="B347" s="94"/>
      <c r="C347" s="93" t="s">
        <v>765</v>
      </c>
      <c r="D347" s="95" t="s">
        <v>53</v>
      </c>
      <c r="E347" s="96" t="str">
        <f ca="1" t="shared" si="5"/>
        <v>ON</v>
      </c>
      <c r="F347" s="86">
        <v>50</v>
      </c>
      <c r="G347" s="86" t="s">
        <v>54</v>
      </c>
      <c r="H347" s="86" t="e">
        <v>#N/A</v>
      </c>
    </row>
    <row r="348" s="86" customFormat="1" spans="1:8">
      <c r="A348" s="152" t="s">
        <v>766</v>
      </c>
      <c r="B348" s="94"/>
      <c r="C348" s="93" t="s">
        <v>767</v>
      </c>
      <c r="D348" s="95" t="s">
        <v>53</v>
      </c>
      <c r="E348" s="96" t="str">
        <f ca="1" t="shared" si="5"/>
        <v>ON</v>
      </c>
      <c r="F348" s="86">
        <v>50</v>
      </c>
      <c r="G348" s="86" t="s">
        <v>54</v>
      </c>
      <c r="H348" s="86" t="e">
        <v>#N/A</v>
      </c>
    </row>
    <row r="349" s="86" customFormat="1" spans="1:8">
      <c r="A349" s="152" t="s">
        <v>768</v>
      </c>
      <c r="B349" s="94"/>
      <c r="C349" s="93" t="s">
        <v>769</v>
      </c>
      <c r="D349" s="95" t="s">
        <v>53</v>
      </c>
      <c r="E349" s="96" t="str">
        <f ca="1" t="shared" si="5"/>
        <v>ON</v>
      </c>
      <c r="F349" s="86">
        <v>50</v>
      </c>
      <c r="G349" s="86" t="s">
        <v>54</v>
      </c>
      <c r="H349" s="86" t="e">
        <v>#N/A</v>
      </c>
    </row>
    <row r="350" s="86" customFormat="1" spans="1:8">
      <c r="A350" s="152" t="s">
        <v>770</v>
      </c>
      <c r="B350" s="94"/>
      <c r="C350" s="93" t="s">
        <v>771</v>
      </c>
      <c r="D350" s="95" t="s">
        <v>53</v>
      </c>
      <c r="E350" s="96" t="str">
        <f ca="1" t="shared" si="5"/>
        <v>ON</v>
      </c>
      <c r="F350" s="86">
        <v>50</v>
      </c>
      <c r="G350" s="86" t="s">
        <v>54</v>
      </c>
      <c r="H350" s="86">
        <v>0</v>
      </c>
    </row>
    <row r="351" s="86" customFormat="1" spans="1:8">
      <c r="A351" s="152" t="s">
        <v>772</v>
      </c>
      <c r="B351" s="94"/>
      <c r="C351" s="93" t="s">
        <v>773</v>
      </c>
      <c r="D351" s="95" t="s">
        <v>53</v>
      </c>
      <c r="E351" s="96" t="str">
        <f ca="1" t="shared" si="5"/>
        <v>ON</v>
      </c>
      <c r="F351" s="86">
        <v>50</v>
      </c>
      <c r="G351" s="86" t="s">
        <v>54</v>
      </c>
      <c r="H351" s="86">
        <v>0</v>
      </c>
    </row>
    <row r="352" s="86" customFormat="1" spans="1:8">
      <c r="A352" s="93" t="s">
        <v>774</v>
      </c>
      <c r="B352" s="94"/>
      <c r="C352" s="93" t="s">
        <v>775</v>
      </c>
      <c r="D352" s="95" t="s">
        <v>53</v>
      </c>
      <c r="E352" s="96" t="str">
        <f ca="1" t="shared" si="5"/>
        <v>ON</v>
      </c>
      <c r="F352" s="86">
        <v>50</v>
      </c>
      <c r="G352" s="86" t="s">
        <v>54</v>
      </c>
      <c r="H352" s="86">
        <v>0</v>
      </c>
    </row>
    <row r="353" s="86" customFormat="1" spans="1:8">
      <c r="A353" s="152" t="s">
        <v>776</v>
      </c>
      <c r="B353" s="94"/>
      <c r="C353" s="93" t="s">
        <v>777</v>
      </c>
      <c r="D353" s="95" t="s">
        <v>53</v>
      </c>
      <c r="E353" s="96" t="str">
        <f ca="1" t="shared" si="5"/>
        <v>ON</v>
      </c>
      <c r="F353" s="86">
        <v>50</v>
      </c>
      <c r="G353" s="86" t="s">
        <v>54</v>
      </c>
      <c r="H353" s="86">
        <v>0</v>
      </c>
    </row>
    <row r="354" s="86" customFormat="1" spans="1:8">
      <c r="A354" s="152" t="s">
        <v>778</v>
      </c>
      <c r="B354" s="94"/>
      <c r="C354" s="93" t="s">
        <v>779</v>
      </c>
      <c r="D354" s="95" t="s">
        <v>53</v>
      </c>
      <c r="E354" s="96" t="str">
        <f ca="1" t="shared" si="5"/>
        <v>ON</v>
      </c>
      <c r="F354" s="86">
        <v>50</v>
      </c>
      <c r="G354" s="86" t="s">
        <v>54</v>
      </c>
      <c r="H354" s="86">
        <v>0</v>
      </c>
    </row>
    <row r="355" s="86" customFormat="1" spans="1:8">
      <c r="A355" s="152" t="s">
        <v>780</v>
      </c>
      <c r="B355" s="94"/>
      <c r="C355" s="93" t="s">
        <v>781</v>
      </c>
      <c r="D355" s="95" t="s">
        <v>53</v>
      </c>
      <c r="E355" s="96" t="str">
        <f ca="1" t="shared" si="5"/>
        <v>ON</v>
      </c>
      <c r="F355" s="86">
        <v>50</v>
      </c>
      <c r="G355" s="86" t="s">
        <v>54</v>
      </c>
      <c r="H355" s="86">
        <v>0</v>
      </c>
    </row>
    <row r="356" s="86" customFormat="1" spans="1:8">
      <c r="A356" s="152" t="s">
        <v>782</v>
      </c>
      <c r="B356" s="94"/>
      <c r="C356" s="93" t="s">
        <v>783</v>
      </c>
      <c r="D356" s="95" t="s">
        <v>53</v>
      </c>
      <c r="E356" s="96" t="str">
        <f ca="1" t="shared" si="5"/>
        <v>ON</v>
      </c>
      <c r="F356" s="86">
        <v>50</v>
      </c>
      <c r="G356" s="86" t="s">
        <v>54</v>
      </c>
      <c r="H356" s="86">
        <v>0</v>
      </c>
    </row>
    <row r="357" spans="1:8">
      <c r="A357" s="93" t="s">
        <v>784</v>
      </c>
      <c r="B357" s="94"/>
      <c r="C357" s="93" t="s">
        <v>785</v>
      </c>
      <c r="D357" s="95" t="s">
        <v>53</v>
      </c>
      <c r="E357" s="96" t="str">
        <f ca="1" t="shared" si="5"/>
        <v>ON</v>
      </c>
      <c r="F357" s="86">
        <v>50</v>
      </c>
      <c r="G357" s="86" t="s">
        <v>54</v>
      </c>
      <c r="H357" s="86" t="e">
        <v>#N/A</v>
      </c>
    </row>
    <row r="358" spans="1:8">
      <c r="A358" s="93" t="s">
        <v>786</v>
      </c>
      <c r="B358" s="94"/>
      <c r="C358" s="93" t="s">
        <v>787</v>
      </c>
      <c r="D358" s="95" t="s">
        <v>53</v>
      </c>
      <c r="E358" s="96" t="str">
        <f ca="1" t="shared" si="5"/>
        <v>PU</v>
      </c>
      <c r="F358" s="86">
        <v>50</v>
      </c>
      <c r="G358" s="86" t="s">
        <v>54</v>
      </c>
      <c r="H358" s="86" t="e">
        <v>#N/A</v>
      </c>
    </row>
    <row r="359" spans="1:8">
      <c r="A359" s="93" t="s">
        <v>788</v>
      </c>
      <c r="B359" s="94"/>
      <c r="C359" s="93" t="s">
        <v>789</v>
      </c>
      <c r="D359" s="95" t="s">
        <v>83</v>
      </c>
      <c r="E359" s="96" t="str">
        <f ca="1" t="shared" si="5"/>
        <v>R1</v>
      </c>
      <c r="F359" s="86">
        <v>50</v>
      </c>
      <c r="G359" s="86" t="s">
        <v>54</v>
      </c>
      <c r="H359" s="86">
        <v>0</v>
      </c>
    </row>
    <row r="360" spans="1:8">
      <c r="A360" s="93" t="s">
        <v>790</v>
      </c>
      <c r="B360" s="94"/>
      <c r="C360" s="93" t="s">
        <v>791</v>
      </c>
      <c r="D360" s="95" t="s">
        <v>83</v>
      </c>
      <c r="E360" s="96" t="str">
        <f ca="1" t="shared" si="5"/>
        <v>R2</v>
      </c>
      <c r="F360" s="86">
        <v>50</v>
      </c>
      <c r="G360" s="86" t="s">
        <v>54</v>
      </c>
      <c r="H360" s="86">
        <v>0</v>
      </c>
    </row>
    <row r="361" spans="1:8">
      <c r="A361" s="93" t="s">
        <v>792</v>
      </c>
      <c r="B361" s="94"/>
      <c r="C361" s="93" t="s">
        <v>793</v>
      </c>
      <c r="D361" s="95" t="s">
        <v>83</v>
      </c>
      <c r="E361" s="96" t="str">
        <f ca="1" t="shared" si="5"/>
        <v>R3</v>
      </c>
      <c r="F361" s="86">
        <v>50</v>
      </c>
      <c r="G361" s="86" t="s">
        <v>54</v>
      </c>
      <c r="H361" s="86">
        <v>0</v>
      </c>
    </row>
    <row r="362" spans="1:8">
      <c r="A362" s="93" t="s">
        <v>794</v>
      </c>
      <c r="B362" s="94"/>
      <c r="C362" s="152" t="s">
        <v>795</v>
      </c>
      <c r="D362" s="95" t="s">
        <v>53</v>
      </c>
      <c r="E362" s="96" t="str">
        <f ca="1" t="shared" si="5"/>
        <v>R4</v>
      </c>
      <c r="F362" s="86">
        <v>50</v>
      </c>
      <c r="G362" s="86" t="s">
        <v>54</v>
      </c>
      <c r="H362" s="86">
        <v>0</v>
      </c>
    </row>
    <row r="363" spans="1:8">
      <c r="A363" s="93" t="s">
        <v>796</v>
      </c>
      <c r="B363" s="94"/>
      <c r="C363" s="93" t="s">
        <v>797</v>
      </c>
      <c r="D363" s="95" t="s">
        <v>83</v>
      </c>
      <c r="E363" s="96" t="str">
        <f ca="1" t="shared" si="5"/>
        <v>R4</v>
      </c>
      <c r="F363" s="86">
        <v>50</v>
      </c>
      <c r="G363" s="86" t="s">
        <v>54</v>
      </c>
      <c r="H363" s="86">
        <v>0</v>
      </c>
    </row>
    <row r="364" spans="1:8">
      <c r="A364" s="93" t="s">
        <v>798</v>
      </c>
      <c r="B364" s="94"/>
      <c r="C364" s="93" t="s">
        <v>799</v>
      </c>
      <c r="D364" s="95" t="s">
        <v>53</v>
      </c>
      <c r="E364" s="96" t="str">
        <f ca="1" t="shared" si="5"/>
        <v>SD</v>
      </c>
      <c r="F364" s="86">
        <v>6</v>
      </c>
      <c r="G364" s="86" t="s">
        <v>54</v>
      </c>
      <c r="H364" s="86">
        <v>0</v>
      </c>
    </row>
    <row r="365" spans="1:8">
      <c r="A365" s="93" t="s">
        <v>800</v>
      </c>
      <c r="B365" s="94"/>
      <c r="C365" s="93" t="s">
        <v>801</v>
      </c>
      <c r="D365" s="95" t="s">
        <v>83</v>
      </c>
      <c r="E365" s="96" t="str">
        <f ca="1" t="shared" si="5"/>
        <v>SD</v>
      </c>
      <c r="F365" s="86">
        <v>6</v>
      </c>
      <c r="G365" s="86" t="s">
        <v>54</v>
      </c>
      <c r="H365" s="86" t="e">
        <v>#N/A</v>
      </c>
    </row>
    <row r="366" spans="1:8">
      <c r="A366" s="93" t="s">
        <v>802</v>
      </c>
      <c r="B366" s="94"/>
      <c r="C366" s="93" t="s">
        <v>803</v>
      </c>
      <c r="D366" s="95" t="s">
        <v>83</v>
      </c>
      <c r="E366" s="96" t="str">
        <f ca="1" t="shared" si="5"/>
        <v>SD</v>
      </c>
      <c r="F366" s="86">
        <v>6</v>
      </c>
      <c r="G366" s="86" t="s">
        <v>54</v>
      </c>
      <c r="H366" s="86" t="e">
        <v>#N/A</v>
      </c>
    </row>
    <row r="367" spans="1:8">
      <c r="A367" s="93" t="s">
        <v>804</v>
      </c>
      <c r="B367" s="94"/>
      <c r="C367" s="93" t="s">
        <v>805</v>
      </c>
      <c r="D367" s="95" t="s">
        <v>53</v>
      </c>
      <c r="E367" s="96" t="str">
        <f ca="1" t="shared" si="5"/>
        <v>SD</v>
      </c>
      <c r="F367" s="86">
        <v>6</v>
      </c>
      <c r="G367" s="86" t="s">
        <v>54</v>
      </c>
      <c r="H367" s="86" t="e">
        <v>#N/A</v>
      </c>
    </row>
    <row r="368" spans="1:8">
      <c r="A368" s="93" t="s">
        <v>806</v>
      </c>
      <c r="B368" s="94"/>
      <c r="C368" s="93" t="s">
        <v>807</v>
      </c>
      <c r="D368" s="95" t="s">
        <v>53</v>
      </c>
      <c r="E368" s="96" t="str">
        <f ca="1" t="shared" si="5"/>
        <v>SN</v>
      </c>
      <c r="F368" s="86">
        <v>50</v>
      </c>
      <c r="G368" s="86" t="s">
        <v>54</v>
      </c>
      <c r="H368" s="86">
        <v>1</v>
      </c>
    </row>
    <row r="369" spans="1:8">
      <c r="A369" s="93" t="s">
        <v>808</v>
      </c>
      <c r="B369" s="94"/>
      <c r="C369" s="93" t="s">
        <v>809</v>
      </c>
      <c r="D369" s="95" t="s">
        <v>53</v>
      </c>
      <c r="E369" s="96" t="str">
        <f ca="1" t="shared" si="5"/>
        <v>SO</v>
      </c>
      <c r="F369" s="86">
        <v>50</v>
      </c>
      <c r="G369" s="86" t="s">
        <v>54</v>
      </c>
      <c r="H369" s="86">
        <v>0</v>
      </c>
    </row>
    <row r="370" spans="1:8">
      <c r="A370" s="93" t="s">
        <v>810</v>
      </c>
      <c r="B370" s="94"/>
      <c r="C370" s="93" t="s">
        <v>811</v>
      </c>
      <c r="D370" s="95" t="s">
        <v>812</v>
      </c>
      <c r="E370" s="96" t="str">
        <f ca="1" t="shared" si="5"/>
        <v>ST</v>
      </c>
      <c r="F370" s="86">
        <v>50</v>
      </c>
      <c r="G370" s="86" t="s">
        <v>54</v>
      </c>
      <c r="H370" s="86">
        <v>0</v>
      </c>
    </row>
    <row r="371" spans="1:8">
      <c r="A371" s="93" t="s">
        <v>813</v>
      </c>
      <c r="B371" s="94"/>
      <c r="C371" s="93" t="s">
        <v>814</v>
      </c>
      <c r="D371" s="95" t="s">
        <v>812</v>
      </c>
      <c r="E371" s="96" t="str">
        <f ca="1" t="shared" si="5"/>
        <v>ST</v>
      </c>
      <c r="F371" s="86">
        <v>50</v>
      </c>
      <c r="G371" s="86" t="s">
        <v>54</v>
      </c>
      <c r="H371" s="86" t="e">
        <v>#N/A</v>
      </c>
    </row>
    <row r="372" spans="1:8">
      <c r="A372" s="93" t="s">
        <v>815</v>
      </c>
      <c r="B372" s="94"/>
      <c r="C372" s="93" t="s">
        <v>816</v>
      </c>
      <c r="D372" s="95" t="s">
        <v>817</v>
      </c>
      <c r="E372" s="96" t="str">
        <f ca="1" t="shared" si="5"/>
        <v>ST</v>
      </c>
      <c r="F372" s="86">
        <v>7</v>
      </c>
      <c r="G372" s="86" t="s">
        <v>54</v>
      </c>
      <c r="H372" s="86">
        <v>0</v>
      </c>
    </row>
    <row r="373" spans="1:8">
      <c r="A373" s="93" t="s">
        <v>818</v>
      </c>
      <c r="B373" s="94"/>
      <c r="C373" s="93" t="s">
        <v>819</v>
      </c>
      <c r="D373" s="95" t="s">
        <v>53</v>
      </c>
      <c r="E373" s="96" t="str">
        <f ca="1" t="shared" si="5"/>
        <v>St</v>
      </c>
      <c r="F373" s="86">
        <v>50</v>
      </c>
      <c r="G373" s="86" t="s">
        <v>54</v>
      </c>
      <c r="H373" s="86" t="e">
        <v>#N/A</v>
      </c>
    </row>
    <row r="374" spans="1:8">
      <c r="A374" s="93" t="s">
        <v>820</v>
      </c>
      <c r="B374" s="94"/>
      <c r="C374" s="93" t="s">
        <v>821</v>
      </c>
      <c r="D374" s="95" t="s">
        <v>253</v>
      </c>
      <c r="E374" s="96" t="str">
        <f ca="1" t="shared" si="5"/>
        <v>S4</v>
      </c>
      <c r="F374" s="86">
        <v>50</v>
      </c>
      <c r="G374" s="86" t="s">
        <v>54</v>
      </c>
      <c r="H374" s="86" t="e">
        <v>#N/A</v>
      </c>
    </row>
    <row r="375" spans="1:8">
      <c r="A375" s="93" t="s">
        <v>822</v>
      </c>
      <c r="B375" s="94"/>
      <c r="C375" s="93" t="s">
        <v>823</v>
      </c>
      <c r="D375" s="95" t="s">
        <v>253</v>
      </c>
      <c r="E375" s="96" t="str">
        <f ca="1" t="shared" si="5"/>
        <v>S5</v>
      </c>
      <c r="F375" s="86">
        <v>50</v>
      </c>
      <c r="G375" s="86" t="s">
        <v>54</v>
      </c>
      <c r="H375" s="86">
        <v>0.7852</v>
      </c>
    </row>
    <row r="376" spans="1:8">
      <c r="A376" s="93" t="s">
        <v>824</v>
      </c>
      <c r="B376" s="94"/>
      <c r="C376" s="93" t="s">
        <v>825</v>
      </c>
      <c r="D376" s="95" t="s">
        <v>253</v>
      </c>
      <c r="E376" s="96" t="str">
        <f ca="1" t="shared" si="5"/>
        <v>S6</v>
      </c>
      <c r="F376" s="86">
        <v>50</v>
      </c>
      <c r="G376" s="86" t="s">
        <v>54</v>
      </c>
      <c r="H376" s="86">
        <v>10.39968</v>
      </c>
    </row>
    <row r="377" spans="1:8">
      <c r="A377" s="93" t="s">
        <v>826</v>
      </c>
      <c r="B377" s="94"/>
      <c r="C377" s="93" t="s">
        <v>827</v>
      </c>
      <c r="D377" s="95" t="s">
        <v>253</v>
      </c>
      <c r="E377" s="96" t="str">
        <f ca="1" t="shared" si="5"/>
        <v>S7</v>
      </c>
      <c r="F377" s="86">
        <v>50</v>
      </c>
      <c r="G377" s="86" t="s">
        <v>54</v>
      </c>
      <c r="H377" s="86" t="e">
        <v>#N/A</v>
      </c>
    </row>
    <row r="378" spans="1:8">
      <c r="A378" s="152" t="s">
        <v>828</v>
      </c>
      <c r="B378" s="94"/>
      <c r="C378" s="93" t="s">
        <v>829</v>
      </c>
      <c r="D378" s="95" t="s">
        <v>253</v>
      </c>
      <c r="E378" s="96" t="str">
        <f ca="1" t="shared" si="5"/>
        <v>S8</v>
      </c>
      <c r="F378" s="86">
        <v>50</v>
      </c>
      <c r="G378" s="86" t="s">
        <v>54</v>
      </c>
      <c r="H378" s="86" t="e">
        <v>#N/A</v>
      </c>
    </row>
    <row r="379" spans="1:8">
      <c r="A379" s="152" t="s">
        <v>830</v>
      </c>
      <c r="B379" s="94"/>
      <c r="C379" s="93" t="s">
        <v>831</v>
      </c>
      <c r="D379" s="95" t="s">
        <v>253</v>
      </c>
      <c r="E379" s="96" t="str">
        <f ca="1" t="shared" si="5"/>
        <v>S8</v>
      </c>
      <c r="F379" s="86">
        <v>50</v>
      </c>
      <c r="G379" s="86" t="s">
        <v>54</v>
      </c>
      <c r="H379" s="86" t="e">
        <v>#N/A</v>
      </c>
    </row>
    <row r="380" spans="1:8">
      <c r="A380" s="93" t="s">
        <v>832</v>
      </c>
      <c r="B380" s="94"/>
      <c r="C380" s="93" t="s">
        <v>833</v>
      </c>
      <c r="D380" s="95" t="s">
        <v>253</v>
      </c>
      <c r="E380" s="96" t="str">
        <f ca="1" t="shared" si="5"/>
        <v>S1</v>
      </c>
      <c r="F380" s="86">
        <v>50</v>
      </c>
      <c r="G380" s="86" t="s">
        <v>54</v>
      </c>
      <c r="H380" s="86" t="e">
        <v>#N/A</v>
      </c>
    </row>
    <row r="381" spans="1:8">
      <c r="A381" s="152" t="s">
        <v>834</v>
      </c>
      <c r="B381" s="94"/>
      <c r="C381" s="93" t="s">
        <v>835</v>
      </c>
      <c r="D381" s="95" t="s">
        <v>253</v>
      </c>
      <c r="E381" s="96" t="str">
        <f ca="1" t="shared" si="5"/>
        <v>SL</v>
      </c>
      <c r="F381" s="86">
        <v>50</v>
      </c>
      <c r="G381" s="86" t="s">
        <v>54</v>
      </c>
      <c r="H381" s="86" t="e">
        <v>#N/A</v>
      </c>
    </row>
    <row r="382" spans="1:8">
      <c r="A382" s="152" t="s">
        <v>836</v>
      </c>
      <c r="B382" s="94"/>
      <c r="C382" s="93" t="s">
        <v>837</v>
      </c>
      <c r="D382" s="95" t="s">
        <v>253</v>
      </c>
      <c r="E382" s="96" t="str">
        <f ca="1" t="shared" si="5"/>
        <v>SL</v>
      </c>
      <c r="F382" s="86">
        <v>50</v>
      </c>
      <c r="G382" s="86" t="s">
        <v>54</v>
      </c>
      <c r="H382" s="86" t="e">
        <v>#N/A</v>
      </c>
    </row>
    <row r="383" spans="1:8">
      <c r="A383" s="93" t="s">
        <v>838</v>
      </c>
      <c r="B383" s="94"/>
      <c r="C383" s="93" t="s">
        <v>839</v>
      </c>
      <c r="D383" s="95" t="s">
        <v>253</v>
      </c>
      <c r="E383" s="96" t="str">
        <f ca="1" t="shared" si="5"/>
        <v>SL</v>
      </c>
      <c r="F383" s="86">
        <v>50</v>
      </c>
      <c r="G383" s="86" t="s">
        <v>54</v>
      </c>
      <c r="H383" s="86">
        <v>26.3</v>
      </c>
    </row>
    <row r="384" spans="1:8">
      <c r="A384" s="152" t="s">
        <v>840</v>
      </c>
      <c r="B384" s="94"/>
      <c r="C384" s="93" t="s">
        <v>841</v>
      </c>
      <c r="D384" s="95" t="s">
        <v>253</v>
      </c>
      <c r="E384" s="96" t="str">
        <f ca="1" t="shared" si="5"/>
        <v>SL</v>
      </c>
      <c r="F384" s="86">
        <v>50</v>
      </c>
      <c r="G384" s="86" t="s">
        <v>54</v>
      </c>
      <c r="H384" s="86">
        <v>6.1074</v>
      </c>
    </row>
    <row r="385" spans="1:8">
      <c r="A385" s="93" t="s">
        <v>842</v>
      </c>
      <c r="B385" s="94"/>
      <c r="C385" s="93" t="s">
        <v>843</v>
      </c>
      <c r="D385" s="95" t="s">
        <v>253</v>
      </c>
      <c r="E385" s="96" t="str">
        <f ca="1" t="shared" si="5"/>
        <v>SL</v>
      </c>
      <c r="F385" s="86">
        <v>50</v>
      </c>
      <c r="G385" s="86" t="s">
        <v>54</v>
      </c>
      <c r="H385" s="86" t="e">
        <v>#N/A</v>
      </c>
    </row>
    <row r="386" spans="1:8">
      <c r="A386" s="93" t="s">
        <v>844</v>
      </c>
      <c r="B386" s="94"/>
      <c r="C386" s="93" t="s">
        <v>845</v>
      </c>
      <c r="D386" s="95" t="s">
        <v>253</v>
      </c>
      <c r="E386" s="96" t="str">
        <f ca="1" t="shared" si="5"/>
        <v>SL</v>
      </c>
      <c r="F386" s="86">
        <v>50</v>
      </c>
      <c r="G386" s="86" t="s">
        <v>54</v>
      </c>
      <c r="H386" s="86">
        <v>16.236</v>
      </c>
    </row>
    <row r="387" spans="1:8">
      <c r="A387" s="93" t="s">
        <v>846</v>
      </c>
      <c r="B387" s="94"/>
      <c r="C387" s="93" t="s">
        <v>847</v>
      </c>
      <c r="D387" s="95" t="s">
        <v>253</v>
      </c>
      <c r="E387" s="96" t="str">
        <f ca="1" t="shared" ref="E387:E450" si="6">LEFT(A387,2)</f>
        <v>SO</v>
      </c>
      <c r="F387" s="86">
        <v>50</v>
      </c>
      <c r="G387" s="86" t="s">
        <v>54</v>
      </c>
      <c r="H387" s="86">
        <v>193.05</v>
      </c>
    </row>
    <row r="388" spans="1:8">
      <c r="A388" s="93" t="s">
        <v>848</v>
      </c>
      <c r="B388" s="94"/>
      <c r="C388" s="93" t="s">
        <v>849</v>
      </c>
      <c r="D388" s="95" t="s">
        <v>253</v>
      </c>
      <c r="E388" s="96" t="str">
        <f ca="1" t="shared" si="6"/>
        <v>SO</v>
      </c>
      <c r="F388" s="86">
        <v>50</v>
      </c>
      <c r="G388" s="86" t="s">
        <v>54</v>
      </c>
      <c r="H388" s="86">
        <v>0</v>
      </c>
    </row>
    <row r="389" spans="1:8">
      <c r="A389" s="93" t="s">
        <v>850</v>
      </c>
      <c r="B389" s="94"/>
      <c r="C389" s="93" t="s">
        <v>851</v>
      </c>
      <c r="D389" s="95" t="s">
        <v>253</v>
      </c>
      <c r="E389" s="96" t="str">
        <f ca="1" t="shared" si="6"/>
        <v>SO</v>
      </c>
      <c r="F389" s="86">
        <v>50</v>
      </c>
      <c r="G389" s="86" t="s">
        <v>54</v>
      </c>
      <c r="H389" s="86">
        <v>0</v>
      </c>
    </row>
    <row r="390" spans="1:8">
      <c r="A390" s="93" t="s">
        <v>852</v>
      </c>
      <c r="B390" s="94"/>
      <c r="C390" s="93" t="s">
        <v>853</v>
      </c>
      <c r="D390" s="95" t="s">
        <v>253</v>
      </c>
      <c r="E390" s="96" t="str">
        <f ca="1" t="shared" si="6"/>
        <v>SO</v>
      </c>
      <c r="F390" s="86">
        <v>50</v>
      </c>
      <c r="G390" s="86" t="s">
        <v>54</v>
      </c>
      <c r="H390" s="86">
        <v>0</v>
      </c>
    </row>
    <row r="391" spans="1:8">
      <c r="A391" s="93" t="s">
        <v>854</v>
      </c>
      <c r="B391" s="94"/>
      <c r="C391" s="93" t="s">
        <v>855</v>
      </c>
      <c r="D391" s="95" t="s">
        <v>253</v>
      </c>
      <c r="E391" s="96" t="str">
        <f ca="1" t="shared" si="6"/>
        <v>SO</v>
      </c>
      <c r="F391" s="86">
        <v>50</v>
      </c>
      <c r="G391" s="86" t="s">
        <v>54</v>
      </c>
      <c r="H391" s="86">
        <v>53.24</v>
      </c>
    </row>
    <row r="392" spans="1:8">
      <c r="A392" s="93" t="s">
        <v>856</v>
      </c>
      <c r="B392" s="94"/>
      <c r="C392" s="93" t="s">
        <v>857</v>
      </c>
      <c r="D392" s="95" t="s">
        <v>253</v>
      </c>
      <c r="E392" s="96" t="str">
        <f ca="1" t="shared" si="6"/>
        <v>SO</v>
      </c>
      <c r="F392" s="86">
        <v>50</v>
      </c>
      <c r="G392" s="86" t="s">
        <v>54</v>
      </c>
      <c r="H392" s="86" t="e">
        <v>#N/A</v>
      </c>
    </row>
    <row r="393" spans="1:8">
      <c r="A393" s="93" t="s">
        <v>858</v>
      </c>
      <c r="B393" s="94"/>
      <c r="C393" s="93" t="s">
        <v>859</v>
      </c>
      <c r="D393" s="95" t="s">
        <v>253</v>
      </c>
      <c r="E393" s="96" t="str">
        <f ca="1" t="shared" si="6"/>
        <v>EK</v>
      </c>
      <c r="F393" s="86">
        <v>50</v>
      </c>
      <c r="G393" s="86" t="s">
        <v>54</v>
      </c>
      <c r="H393" s="86">
        <v>3.5</v>
      </c>
    </row>
    <row r="394" spans="1:8">
      <c r="A394" s="93" t="s">
        <v>860</v>
      </c>
      <c r="B394" s="94"/>
      <c r="C394" s="105" t="s">
        <v>861</v>
      </c>
      <c r="D394" s="95" t="s">
        <v>253</v>
      </c>
      <c r="E394" s="96" t="str">
        <f ca="1" t="shared" si="6"/>
        <v>th</v>
      </c>
      <c r="F394" s="86">
        <v>50</v>
      </c>
      <c r="G394" s="86" t="s">
        <v>54</v>
      </c>
      <c r="H394" s="86">
        <v>2.92</v>
      </c>
    </row>
    <row r="395" spans="1:8">
      <c r="A395" s="93" t="s">
        <v>862</v>
      </c>
      <c r="B395" s="94"/>
      <c r="C395" s="105" t="s">
        <v>863</v>
      </c>
      <c r="D395" s="95" t="s">
        <v>253</v>
      </c>
      <c r="E395" s="96" t="str">
        <f ca="1" t="shared" si="6"/>
        <v>th</v>
      </c>
      <c r="F395" s="86">
        <v>50</v>
      </c>
      <c r="G395" s="86" t="s">
        <v>54</v>
      </c>
      <c r="H395" s="86" t="e">
        <v>#N/A</v>
      </c>
    </row>
    <row r="396" spans="1:8">
      <c r="A396" s="93" t="s">
        <v>864</v>
      </c>
      <c r="B396" s="94"/>
      <c r="C396" s="105" t="s">
        <v>865</v>
      </c>
      <c r="D396" s="95" t="s">
        <v>253</v>
      </c>
      <c r="E396" s="96" t="str">
        <f ca="1" t="shared" si="6"/>
        <v>th</v>
      </c>
      <c r="F396" s="86">
        <v>50</v>
      </c>
      <c r="G396" s="86" t="s">
        <v>54</v>
      </c>
      <c r="H396" s="86">
        <v>3.14</v>
      </c>
    </row>
    <row r="397" spans="1:8">
      <c r="A397" s="93" t="s">
        <v>866</v>
      </c>
      <c r="B397" s="94"/>
      <c r="C397" s="105" t="s">
        <v>867</v>
      </c>
      <c r="D397" s="95" t="s">
        <v>253</v>
      </c>
      <c r="E397" s="96" t="str">
        <f ca="1" t="shared" si="6"/>
        <v>th</v>
      </c>
      <c r="F397" s="86">
        <v>50</v>
      </c>
      <c r="G397" s="86" t="s">
        <v>54</v>
      </c>
      <c r="H397" s="86">
        <v>45.22</v>
      </c>
    </row>
    <row r="398" spans="1:8">
      <c r="A398" s="93" t="s">
        <v>868</v>
      </c>
      <c r="B398" s="94"/>
      <c r="C398" s="93" t="s">
        <v>869</v>
      </c>
      <c r="D398" s="95" t="s">
        <v>83</v>
      </c>
      <c r="E398" s="96" t="str">
        <f ca="1" t="shared" si="6"/>
        <v>CL</v>
      </c>
      <c r="F398" s="86">
        <v>50</v>
      </c>
      <c r="G398" s="86" t="s">
        <v>54</v>
      </c>
      <c r="H398" s="86">
        <v>1</v>
      </c>
    </row>
    <row r="399" spans="1:8">
      <c r="A399" s="93" t="s">
        <v>870</v>
      </c>
      <c r="B399" s="94"/>
      <c r="C399" s="93" t="s">
        <v>871</v>
      </c>
      <c r="D399" s="95" t="s">
        <v>83</v>
      </c>
      <c r="E399" s="96" t="str">
        <f ca="1" t="shared" si="6"/>
        <v>CL</v>
      </c>
      <c r="F399" s="86">
        <v>50</v>
      </c>
      <c r="G399" s="86" t="s">
        <v>54</v>
      </c>
      <c r="H399" s="86">
        <v>1</v>
      </c>
    </row>
    <row r="400" spans="1:8">
      <c r="A400" s="152" t="s">
        <v>872</v>
      </c>
      <c r="B400" s="94"/>
      <c r="C400" s="152" t="s">
        <v>873</v>
      </c>
      <c r="D400" s="95" t="s">
        <v>53</v>
      </c>
      <c r="E400" s="96" t="str">
        <f ca="1" t="shared" si="6"/>
        <v>TN</v>
      </c>
      <c r="F400" s="86">
        <v>50</v>
      </c>
      <c r="G400" s="86" t="s">
        <v>54</v>
      </c>
      <c r="H400" s="86">
        <v>1</v>
      </c>
    </row>
    <row r="401" spans="1:8">
      <c r="A401" s="152" t="s">
        <v>874</v>
      </c>
      <c r="B401" s="94"/>
      <c r="C401" s="152" t="s">
        <v>875</v>
      </c>
      <c r="D401" s="95" t="s">
        <v>53</v>
      </c>
      <c r="E401" s="96" t="str">
        <f ca="1" t="shared" si="6"/>
        <v>TN</v>
      </c>
      <c r="F401" s="86">
        <v>50</v>
      </c>
      <c r="G401" s="86" t="s">
        <v>54</v>
      </c>
      <c r="H401" s="86" t="e">
        <v>#N/A</v>
      </c>
    </row>
    <row r="402" spans="1:8">
      <c r="A402" s="152" t="s">
        <v>876</v>
      </c>
      <c r="B402" s="94"/>
      <c r="C402" s="152" t="s">
        <v>877</v>
      </c>
      <c r="D402" s="95" t="s">
        <v>53</v>
      </c>
      <c r="E402" s="96" t="str">
        <f ca="1" t="shared" si="6"/>
        <v>TN</v>
      </c>
      <c r="F402" s="86">
        <v>50</v>
      </c>
      <c r="G402" s="86" t="s">
        <v>54</v>
      </c>
      <c r="H402" s="86" t="e">
        <v>#N/A</v>
      </c>
    </row>
    <row r="403" spans="1:8">
      <c r="A403" s="152" t="s">
        <v>878</v>
      </c>
      <c r="B403" s="94"/>
      <c r="C403" s="152" t="s">
        <v>879</v>
      </c>
      <c r="D403" s="95" t="s">
        <v>53</v>
      </c>
      <c r="E403" s="96" t="str">
        <f ca="1" t="shared" si="6"/>
        <v>TN</v>
      </c>
      <c r="F403" s="86">
        <v>50</v>
      </c>
      <c r="G403" s="86" t="s">
        <v>54</v>
      </c>
      <c r="H403" s="86">
        <v>1</v>
      </c>
    </row>
    <row r="404" spans="1:8">
      <c r="A404" s="152" t="s">
        <v>880</v>
      </c>
      <c r="B404" s="94"/>
      <c r="C404" s="152" t="s">
        <v>881</v>
      </c>
      <c r="D404" s="95" t="s">
        <v>53</v>
      </c>
      <c r="E404" s="96" t="str">
        <f ca="1" t="shared" si="6"/>
        <v>TN</v>
      </c>
      <c r="F404" s="86">
        <v>50</v>
      </c>
      <c r="G404" s="86" t="s">
        <v>54</v>
      </c>
      <c r="H404" s="86">
        <v>1</v>
      </c>
    </row>
    <row r="405" spans="1:8">
      <c r="A405" s="152" t="s">
        <v>882</v>
      </c>
      <c r="B405" s="94"/>
      <c r="C405" s="152" t="s">
        <v>883</v>
      </c>
      <c r="D405" s="95" t="s">
        <v>53</v>
      </c>
      <c r="E405" s="96" t="str">
        <f ca="1" t="shared" si="6"/>
        <v>TN</v>
      </c>
      <c r="F405" s="86">
        <v>50</v>
      </c>
      <c r="G405" s="86" t="s">
        <v>54</v>
      </c>
      <c r="H405" s="86">
        <v>1</v>
      </c>
    </row>
    <row r="406" spans="1:8">
      <c r="A406" s="93" t="s">
        <v>884</v>
      </c>
      <c r="B406" s="151" t="s">
        <v>51</v>
      </c>
      <c r="C406" s="93" t="s">
        <v>885</v>
      </c>
      <c r="D406" s="95" t="s">
        <v>53</v>
      </c>
      <c r="E406" s="96" t="str">
        <f ca="1" t="shared" si="6"/>
        <v>NX</v>
      </c>
      <c r="F406" s="86">
        <v>50</v>
      </c>
      <c r="G406" s="86" t="s">
        <v>54</v>
      </c>
      <c r="H406" s="86">
        <v>1</v>
      </c>
    </row>
    <row r="407" spans="1:8">
      <c r="A407" s="93" t="s">
        <v>886</v>
      </c>
      <c r="B407" s="94" t="s">
        <v>887</v>
      </c>
      <c r="C407" s="93" t="s">
        <v>888</v>
      </c>
      <c r="D407" s="95" t="s">
        <v>83</v>
      </c>
      <c r="E407" s="96" t="str">
        <f ca="1" t="shared" si="6"/>
        <v>CD</v>
      </c>
      <c r="F407" s="86">
        <v>50</v>
      </c>
      <c r="G407" s="86" t="s">
        <v>54</v>
      </c>
      <c r="H407" s="86" t="e">
        <v>#N/A</v>
      </c>
    </row>
    <row r="408" spans="1:8">
      <c r="A408" s="93" t="s">
        <v>889</v>
      </c>
      <c r="B408" s="94" t="s">
        <v>887</v>
      </c>
      <c r="C408" s="93" t="s">
        <v>890</v>
      </c>
      <c r="D408" s="95" t="s">
        <v>83</v>
      </c>
      <c r="E408" s="96" t="str">
        <f ca="1" t="shared" si="6"/>
        <v>CD</v>
      </c>
      <c r="F408" s="86">
        <v>50</v>
      </c>
      <c r="G408" s="86" t="s">
        <v>54</v>
      </c>
      <c r="H408" s="86" t="e">
        <v>#N/A</v>
      </c>
    </row>
    <row r="409" spans="1:8">
      <c r="A409" s="93" t="s">
        <v>891</v>
      </c>
      <c r="B409" s="94" t="s">
        <v>887</v>
      </c>
      <c r="C409" s="93" t="s">
        <v>892</v>
      </c>
      <c r="D409" s="95" t="s">
        <v>83</v>
      </c>
      <c r="E409" s="96" t="str">
        <f ca="1" t="shared" si="6"/>
        <v>CD</v>
      </c>
      <c r="F409" s="86">
        <v>50</v>
      </c>
      <c r="G409" s="86" t="s">
        <v>54</v>
      </c>
      <c r="H409" s="86" t="e">
        <v>#N/A</v>
      </c>
    </row>
    <row r="410" spans="1:8">
      <c r="A410" s="93" t="s">
        <v>893</v>
      </c>
      <c r="B410" s="94" t="s">
        <v>887</v>
      </c>
      <c r="C410" s="93" t="s">
        <v>894</v>
      </c>
      <c r="D410" s="95" t="s">
        <v>83</v>
      </c>
      <c r="E410" s="96" t="str">
        <f ca="1" t="shared" si="6"/>
        <v>CD</v>
      </c>
      <c r="F410" s="86">
        <v>50</v>
      </c>
      <c r="G410" s="86" t="s">
        <v>54</v>
      </c>
      <c r="H410" s="86" t="e">
        <v>#N/A</v>
      </c>
    </row>
    <row r="411" spans="1:8">
      <c r="A411" s="93" t="s">
        <v>895</v>
      </c>
      <c r="B411" s="94" t="s">
        <v>887</v>
      </c>
      <c r="C411" s="93" t="s">
        <v>896</v>
      </c>
      <c r="D411" s="95" t="s">
        <v>83</v>
      </c>
      <c r="E411" s="96" t="str">
        <f ca="1" t="shared" si="6"/>
        <v>CD</v>
      </c>
      <c r="F411" s="86">
        <v>50</v>
      </c>
      <c r="G411" s="86" t="s">
        <v>54</v>
      </c>
      <c r="H411" s="86" t="e">
        <v>#N/A</v>
      </c>
    </row>
    <row r="412" spans="1:8">
      <c r="A412" s="93" t="s">
        <v>897</v>
      </c>
      <c r="B412" s="94" t="s">
        <v>898</v>
      </c>
      <c r="C412" s="93" t="s">
        <v>899</v>
      </c>
      <c r="D412" s="95" t="s">
        <v>83</v>
      </c>
      <c r="E412" s="96" t="str">
        <f ca="1" t="shared" si="6"/>
        <v>LC</v>
      </c>
      <c r="F412" s="86">
        <v>2000</v>
      </c>
      <c r="G412" s="86" t="s">
        <v>54</v>
      </c>
      <c r="H412" s="86" t="s">
        <v>83</v>
      </c>
    </row>
    <row r="413" spans="1:8">
      <c r="A413" s="93" t="s">
        <v>900</v>
      </c>
      <c r="B413" s="94" t="s">
        <v>887</v>
      </c>
      <c r="C413" s="93" t="s">
        <v>901</v>
      </c>
      <c r="D413" s="95" t="s">
        <v>83</v>
      </c>
      <c r="E413" s="96" t="str">
        <f ca="1" t="shared" si="6"/>
        <v>CD</v>
      </c>
      <c r="F413" s="86">
        <v>50</v>
      </c>
      <c r="G413" s="86" t="s">
        <v>54</v>
      </c>
      <c r="H413" s="86">
        <v>3</v>
      </c>
    </row>
    <row r="414" spans="1:8">
      <c r="A414" s="93" t="s">
        <v>902</v>
      </c>
      <c r="B414" s="94" t="s">
        <v>887</v>
      </c>
      <c r="C414" s="93" t="s">
        <v>903</v>
      </c>
      <c r="D414" s="95" t="s">
        <v>83</v>
      </c>
      <c r="E414" s="96" t="str">
        <f ca="1" t="shared" si="6"/>
        <v>CD</v>
      </c>
      <c r="F414" s="86">
        <v>50</v>
      </c>
      <c r="G414" s="86" t="s">
        <v>54</v>
      </c>
      <c r="H414" s="86" t="s">
        <v>83</v>
      </c>
    </row>
    <row r="415" spans="1:8">
      <c r="A415" s="93" t="s">
        <v>904</v>
      </c>
      <c r="B415" s="94" t="s">
        <v>887</v>
      </c>
      <c r="C415" s="93" t="s">
        <v>905</v>
      </c>
      <c r="D415" s="95" t="s">
        <v>83</v>
      </c>
      <c r="E415" s="96" t="str">
        <f ca="1" t="shared" si="6"/>
        <v>CD</v>
      </c>
      <c r="F415" s="86">
        <v>50</v>
      </c>
      <c r="G415" s="86" t="s">
        <v>54</v>
      </c>
      <c r="H415" s="86">
        <v>0</v>
      </c>
    </row>
    <row r="416" spans="1:8">
      <c r="A416" s="93" t="s">
        <v>906</v>
      </c>
      <c r="B416" s="94" t="s">
        <v>887</v>
      </c>
      <c r="C416" s="93" t="s">
        <v>907</v>
      </c>
      <c r="D416" s="95" t="s">
        <v>83</v>
      </c>
      <c r="E416" s="96" t="str">
        <f ca="1" t="shared" si="6"/>
        <v>CD</v>
      </c>
      <c r="F416" s="86">
        <v>50</v>
      </c>
      <c r="G416" s="86" t="s">
        <v>54</v>
      </c>
      <c r="H416" s="86">
        <v>0</v>
      </c>
    </row>
    <row r="417" spans="1:8">
      <c r="A417" s="93" t="s">
        <v>908</v>
      </c>
      <c r="B417" s="94" t="s">
        <v>887</v>
      </c>
      <c r="C417" s="93" t="s">
        <v>909</v>
      </c>
      <c r="D417" s="95" t="s">
        <v>83</v>
      </c>
      <c r="E417" s="96" t="str">
        <f ca="1" t="shared" si="6"/>
        <v>CD</v>
      </c>
      <c r="F417" s="86">
        <v>50</v>
      </c>
      <c r="G417" s="86" t="s">
        <v>54</v>
      </c>
      <c r="H417" s="86">
        <v>0</v>
      </c>
    </row>
    <row r="418" spans="1:8">
      <c r="A418" s="93" t="s">
        <v>910</v>
      </c>
      <c r="B418" s="94" t="s">
        <v>887</v>
      </c>
      <c r="C418" s="93" t="s">
        <v>911</v>
      </c>
      <c r="D418" s="95" t="s">
        <v>83</v>
      </c>
      <c r="E418" s="96" t="str">
        <f ca="1" t="shared" si="6"/>
        <v>CD</v>
      </c>
      <c r="F418" s="86">
        <v>50</v>
      </c>
      <c r="G418" s="86" t="s">
        <v>54</v>
      </c>
      <c r="H418" s="86" t="s">
        <v>83</v>
      </c>
    </row>
    <row r="419" spans="1:8">
      <c r="A419" s="93" t="s">
        <v>912</v>
      </c>
      <c r="B419" s="94" t="s">
        <v>887</v>
      </c>
      <c r="C419" s="93" t="s">
        <v>913</v>
      </c>
      <c r="D419" s="95" t="s">
        <v>83</v>
      </c>
      <c r="E419" s="96" t="str">
        <f ca="1" t="shared" si="6"/>
        <v>CD</v>
      </c>
      <c r="F419" s="86">
        <v>50</v>
      </c>
      <c r="G419" s="86" t="s">
        <v>54</v>
      </c>
      <c r="H419" s="86" t="e">
        <v>#N/A</v>
      </c>
    </row>
    <row r="420" spans="1:8">
      <c r="A420" s="93" t="s">
        <v>914</v>
      </c>
      <c r="B420" s="94" t="s">
        <v>887</v>
      </c>
      <c r="C420" s="93" t="s">
        <v>915</v>
      </c>
      <c r="D420" s="95" t="s">
        <v>83</v>
      </c>
      <c r="E420" s="96" t="str">
        <f ca="1" t="shared" si="6"/>
        <v>CD</v>
      </c>
      <c r="F420" s="86">
        <v>50</v>
      </c>
      <c r="G420" s="86" t="s">
        <v>54</v>
      </c>
      <c r="H420" s="86">
        <v>1</v>
      </c>
    </row>
    <row r="421" spans="1:8">
      <c r="A421" s="93" t="s">
        <v>916</v>
      </c>
      <c r="B421" s="94" t="s">
        <v>887</v>
      </c>
      <c r="C421" s="93" t="s">
        <v>917</v>
      </c>
      <c r="D421" s="95" t="s">
        <v>83</v>
      </c>
      <c r="E421" s="96" t="str">
        <f ca="1" t="shared" si="6"/>
        <v>CD</v>
      </c>
      <c r="F421" s="86">
        <v>50</v>
      </c>
      <c r="G421" s="86" t="s">
        <v>54</v>
      </c>
      <c r="H421" s="86" t="e">
        <v>#N/A</v>
      </c>
    </row>
    <row r="422" spans="1:8">
      <c r="A422" s="93" t="s">
        <v>918</v>
      </c>
      <c r="B422" s="94" t="s">
        <v>887</v>
      </c>
      <c r="C422" s="93" t="s">
        <v>919</v>
      </c>
      <c r="D422" s="95" t="s">
        <v>83</v>
      </c>
      <c r="E422" s="96" t="str">
        <f ca="1" t="shared" si="6"/>
        <v>CD</v>
      </c>
      <c r="F422" s="86">
        <v>50</v>
      </c>
      <c r="G422" s="86" t="s">
        <v>54</v>
      </c>
      <c r="H422" s="86">
        <v>1</v>
      </c>
    </row>
    <row r="423" spans="1:8">
      <c r="A423" s="93" t="s">
        <v>920</v>
      </c>
      <c r="B423" s="94" t="s">
        <v>887</v>
      </c>
      <c r="C423" s="93" t="s">
        <v>921</v>
      </c>
      <c r="D423" s="95" t="s">
        <v>83</v>
      </c>
      <c r="E423" s="96" t="str">
        <f ca="1" t="shared" si="6"/>
        <v>CD</v>
      </c>
      <c r="F423" s="86">
        <v>50</v>
      </c>
      <c r="G423" s="86" t="s">
        <v>54</v>
      </c>
      <c r="H423" s="86">
        <v>2</v>
      </c>
    </row>
    <row r="424" spans="1:8">
      <c r="A424" s="93" t="s">
        <v>922</v>
      </c>
      <c r="B424" s="94" t="s">
        <v>887</v>
      </c>
      <c r="C424" s="93" t="s">
        <v>923</v>
      </c>
      <c r="D424" s="95" t="s">
        <v>83</v>
      </c>
      <c r="E424" s="96" t="str">
        <f ca="1" t="shared" si="6"/>
        <v>CD</v>
      </c>
      <c r="F424" s="86">
        <v>50</v>
      </c>
      <c r="G424" s="86" t="s">
        <v>54</v>
      </c>
      <c r="H424" s="86">
        <v>2</v>
      </c>
    </row>
    <row r="425" spans="1:8">
      <c r="A425" s="93" t="s">
        <v>924</v>
      </c>
      <c r="B425" s="94" t="s">
        <v>887</v>
      </c>
      <c r="C425" s="93" t="s">
        <v>925</v>
      </c>
      <c r="D425" s="95" t="s">
        <v>83</v>
      </c>
      <c r="E425" s="96" t="str">
        <f ca="1" t="shared" si="6"/>
        <v>CD</v>
      </c>
      <c r="F425" s="86">
        <v>50</v>
      </c>
      <c r="G425" s="86" t="s">
        <v>54</v>
      </c>
      <c r="H425" s="86">
        <v>0</v>
      </c>
    </row>
    <row r="426" s="86" customFormat="1" spans="1:8">
      <c r="A426" s="93" t="s">
        <v>926</v>
      </c>
      <c r="B426" s="94" t="s">
        <v>887</v>
      </c>
      <c r="C426" s="106" t="s">
        <v>927</v>
      </c>
      <c r="D426" s="95" t="s">
        <v>83</v>
      </c>
      <c r="E426" s="96" t="str">
        <f ca="1" t="shared" si="6"/>
        <v>Cd</v>
      </c>
      <c r="F426" s="86">
        <v>50</v>
      </c>
      <c r="G426" s="86" t="s">
        <v>54</v>
      </c>
      <c r="H426" s="86">
        <v>0</v>
      </c>
    </row>
    <row r="427" s="86" customFormat="1" spans="1:8">
      <c r="A427" s="93" t="s">
        <v>928</v>
      </c>
      <c r="B427" s="94" t="s">
        <v>887</v>
      </c>
      <c r="C427" s="106" t="s">
        <v>929</v>
      </c>
      <c r="D427" s="95" t="s">
        <v>83</v>
      </c>
      <c r="E427" s="96" t="str">
        <f ca="1" t="shared" si="6"/>
        <v>Cd</v>
      </c>
      <c r="F427" s="86">
        <v>50</v>
      </c>
      <c r="G427" s="86" t="s">
        <v>54</v>
      </c>
      <c r="H427" s="86">
        <v>0</v>
      </c>
    </row>
    <row r="428" spans="1:8">
      <c r="A428" s="93" t="s">
        <v>930</v>
      </c>
      <c r="B428" s="94" t="s">
        <v>887</v>
      </c>
      <c r="C428" s="106" t="s">
        <v>931</v>
      </c>
      <c r="D428" s="95" t="s">
        <v>83</v>
      </c>
      <c r="E428" s="96" t="str">
        <f ca="1" t="shared" si="6"/>
        <v>Cd</v>
      </c>
      <c r="F428" s="86">
        <v>50</v>
      </c>
      <c r="G428" s="86" t="s">
        <v>54</v>
      </c>
      <c r="H428" s="86" t="e">
        <v>#N/A</v>
      </c>
    </row>
    <row r="429" spans="1:8">
      <c r="A429" s="93" t="s">
        <v>932</v>
      </c>
      <c r="B429" s="94" t="s">
        <v>887</v>
      </c>
      <c r="C429" s="106" t="s">
        <v>933</v>
      </c>
      <c r="D429" s="95" t="s">
        <v>83</v>
      </c>
      <c r="E429" s="96" t="str">
        <f ca="1" t="shared" si="6"/>
        <v>Cd</v>
      </c>
      <c r="F429" s="86">
        <v>50</v>
      </c>
      <c r="G429" s="86" t="s">
        <v>54</v>
      </c>
      <c r="H429" s="86" t="e">
        <v>#N/A</v>
      </c>
    </row>
    <row r="430" spans="1:8">
      <c r="A430" s="93" t="s">
        <v>934</v>
      </c>
      <c r="B430" s="94" t="s">
        <v>887</v>
      </c>
      <c r="C430" s="106" t="s">
        <v>935</v>
      </c>
      <c r="D430" s="95" t="s">
        <v>83</v>
      </c>
      <c r="E430" s="96" t="str">
        <f ca="1" t="shared" si="6"/>
        <v>Cd</v>
      </c>
      <c r="F430" s="86">
        <v>50</v>
      </c>
      <c r="G430" s="86" t="s">
        <v>54</v>
      </c>
      <c r="H430" s="86">
        <v>0</v>
      </c>
    </row>
    <row r="431" spans="1:8">
      <c r="A431" s="93" t="s">
        <v>936</v>
      </c>
      <c r="B431" s="94" t="s">
        <v>887</v>
      </c>
      <c r="C431" s="106" t="s">
        <v>937</v>
      </c>
      <c r="D431" s="95" t="s">
        <v>83</v>
      </c>
      <c r="E431" s="96" t="str">
        <f ca="1" t="shared" si="6"/>
        <v>Cd</v>
      </c>
      <c r="F431" s="86">
        <v>50</v>
      </c>
      <c r="G431" s="86" t="s">
        <v>54</v>
      </c>
      <c r="H431" s="86" t="e">
        <v>#N/A</v>
      </c>
    </row>
    <row r="432" spans="1:8">
      <c r="A432" s="93" t="s">
        <v>938</v>
      </c>
      <c r="B432" s="94" t="s">
        <v>887</v>
      </c>
      <c r="C432" s="107" t="s">
        <v>939</v>
      </c>
      <c r="D432" s="95" t="s">
        <v>83</v>
      </c>
      <c r="E432" s="96" t="str">
        <f ca="1" t="shared" si="6"/>
        <v>CD</v>
      </c>
      <c r="F432" s="86">
        <v>50</v>
      </c>
      <c r="G432" s="86" t="s">
        <v>54</v>
      </c>
      <c r="H432" s="86">
        <v>0</v>
      </c>
    </row>
    <row r="433" spans="1:8">
      <c r="A433" s="93" t="s">
        <v>940</v>
      </c>
      <c r="B433" s="94" t="s">
        <v>887</v>
      </c>
      <c r="C433" s="106" t="s">
        <v>941</v>
      </c>
      <c r="D433" s="95" t="s">
        <v>83</v>
      </c>
      <c r="E433" s="96" t="str">
        <f ca="1" t="shared" si="6"/>
        <v>CD</v>
      </c>
      <c r="F433" s="86">
        <v>50</v>
      </c>
      <c r="G433" s="86" t="s">
        <v>54</v>
      </c>
      <c r="H433" s="86" t="e">
        <v>#N/A</v>
      </c>
    </row>
    <row r="434" spans="1:8">
      <c r="A434" s="93" t="s">
        <v>942</v>
      </c>
      <c r="B434" s="94" t="s">
        <v>887</v>
      </c>
      <c r="C434" s="106" t="s">
        <v>943</v>
      </c>
      <c r="D434" s="95" t="s">
        <v>83</v>
      </c>
      <c r="E434" s="96" t="str">
        <f ca="1" t="shared" si="6"/>
        <v>CD</v>
      </c>
      <c r="F434" s="86">
        <v>50</v>
      </c>
      <c r="G434" s="86" t="s">
        <v>54</v>
      </c>
      <c r="H434" s="86">
        <v>0</v>
      </c>
    </row>
    <row r="435" spans="1:8">
      <c r="A435" s="93" t="s">
        <v>944</v>
      </c>
      <c r="B435" s="94" t="s">
        <v>887</v>
      </c>
      <c r="C435" s="93" t="s">
        <v>945</v>
      </c>
      <c r="D435" s="95" t="s">
        <v>83</v>
      </c>
      <c r="E435" s="96" t="str">
        <f ca="1" t="shared" si="6"/>
        <v>CD</v>
      </c>
      <c r="F435" s="86">
        <v>50</v>
      </c>
      <c r="G435" s="86" t="s">
        <v>54</v>
      </c>
      <c r="H435" s="86" t="e">
        <v>#N/A</v>
      </c>
    </row>
    <row r="436" spans="1:8">
      <c r="A436" s="93" t="s">
        <v>946</v>
      </c>
      <c r="B436" s="94" t="s">
        <v>887</v>
      </c>
      <c r="C436" s="106" t="s">
        <v>947</v>
      </c>
      <c r="D436" s="95" t="s">
        <v>83</v>
      </c>
      <c r="E436" s="96" t="str">
        <f ca="1" t="shared" si="6"/>
        <v>Cd</v>
      </c>
      <c r="F436" s="86">
        <v>50</v>
      </c>
      <c r="G436" s="86" t="s">
        <v>54</v>
      </c>
      <c r="H436" s="86" t="s">
        <v>83</v>
      </c>
    </row>
    <row r="437" spans="1:8">
      <c r="A437" s="93" t="s">
        <v>948</v>
      </c>
      <c r="B437" s="94" t="s">
        <v>887</v>
      </c>
      <c r="C437" s="106" t="s">
        <v>949</v>
      </c>
      <c r="D437" s="95" t="s">
        <v>83</v>
      </c>
      <c r="E437" s="96" t="str">
        <f ca="1" t="shared" si="6"/>
        <v>Cd</v>
      </c>
      <c r="F437" s="86">
        <v>50</v>
      </c>
      <c r="G437" s="86" t="s">
        <v>54</v>
      </c>
      <c r="H437" s="86" t="e">
        <v>#N/A</v>
      </c>
    </row>
    <row r="438" spans="1:8">
      <c r="A438" s="93" t="s">
        <v>950</v>
      </c>
      <c r="B438" s="94" t="s">
        <v>887</v>
      </c>
      <c r="C438" s="106" t="s">
        <v>951</v>
      </c>
      <c r="D438" s="95" t="s">
        <v>83</v>
      </c>
      <c r="E438" s="96" t="str">
        <f ca="1" t="shared" si="6"/>
        <v>Cd</v>
      </c>
      <c r="F438" s="86">
        <v>50</v>
      </c>
      <c r="G438" s="86" t="s">
        <v>54</v>
      </c>
      <c r="H438" s="86" t="s">
        <v>83</v>
      </c>
    </row>
    <row r="439" spans="1:8">
      <c r="A439" s="93" t="s">
        <v>952</v>
      </c>
      <c r="B439" s="94" t="s">
        <v>887</v>
      </c>
      <c r="C439" s="106" t="s">
        <v>953</v>
      </c>
      <c r="D439" s="95" t="s">
        <v>83</v>
      </c>
      <c r="E439" s="96" t="str">
        <f ca="1" t="shared" si="6"/>
        <v>CD</v>
      </c>
      <c r="F439" s="86">
        <v>50</v>
      </c>
      <c r="G439" s="86" t="s">
        <v>54</v>
      </c>
      <c r="H439" s="86" t="s">
        <v>83</v>
      </c>
    </row>
    <row r="440" spans="1:8">
      <c r="A440" s="93" t="s">
        <v>954</v>
      </c>
      <c r="B440" s="94" t="s">
        <v>887</v>
      </c>
      <c r="C440" s="106" t="s">
        <v>955</v>
      </c>
      <c r="D440" s="95" t="s">
        <v>83</v>
      </c>
      <c r="E440" s="96" t="str">
        <f ca="1" t="shared" si="6"/>
        <v>CD</v>
      </c>
      <c r="F440" s="86">
        <v>50</v>
      </c>
      <c r="G440" s="86" t="s">
        <v>54</v>
      </c>
      <c r="H440" s="86">
        <v>0</v>
      </c>
    </row>
    <row r="441" spans="1:8">
      <c r="A441" s="93" t="s">
        <v>956</v>
      </c>
      <c r="B441" s="94"/>
      <c r="C441" s="106" t="s">
        <v>957</v>
      </c>
      <c r="D441" s="95" t="s">
        <v>53</v>
      </c>
      <c r="E441" s="96" t="str">
        <f ca="1" t="shared" si="6"/>
        <v>CO</v>
      </c>
      <c r="F441" s="86">
        <v>50</v>
      </c>
      <c r="G441" s="86" t="s">
        <v>54</v>
      </c>
      <c r="H441" s="86">
        <v>1</v>
      </c>
    </row>
    <row r="442" spans="1:8">
      <c r="A442" s="93" t="s">
        <v>958</v>
      </c>
      <c r="B442" s="94"/>
      <c r="C442" s="106" t="s">
        <v>959</v>
      </c>
      <c r="D442" s="95" t="s">
        <v>53</v>
      </c>
      <c r="E442" s="96" t="str">
        <f ca="1" t="shared" si="6"/>
        <v>CO</v>
      </c>
      <c r="F442" s="86">
        <v>50</v>
      </c>
      <c r="G442" s="86" t="s">
        <v>54</v>
      </c>
      <c r="H442" s="86" t="s">
        <v>53</v>
      </c>
    </row>
    <row r="443" spans="1:8">
      <c r="A443" s="93" t="s">
        <v>960</v>
      </c>
      <c r="B443" s="94"/>
      <c r="C443" s="106" t="s">
        <v>961</v>
      </c>
      <c r="D443" s="95" t="s">
        <v>53</v>
      </c>
      <c r="E443" s="96" t="str">
        <f ca="1" t="shared" si="6"/>
        <v>CO</v>
      </c>
      <c r="F443" s="86">
        <v>50</v>
      </c>
      <c r="G443" s="86" t="s">
        <v>54</v>
      </c>
      <c r="H443" s="86" t="s">
        <v>53</v>
      </c>
    </row>
    <row r="444" spans="1:8">
      <c r="A444" s="93" t="s">
        <v>962</v>
      </c>
      <c r="B444" s="94"/>
      <c r="C444" s="106" t="s">
        <v>963</v>
      </c>
      <c r="D444" s="95" t="s">
        <v>53</v>
      </c>
      <c r="E444" s="96" t="str">
        <f ca="1" t="shared" si="6"/>
        <v>CO</v>
      </c>
      <c r="F444" s="86">
        <v>50</v>
      </c>
      <c r="G444" s="86" t="s">
        <v>54</v>
      </c>
      <c r="H444" s="86" t="s">
        <v>53</v>
      </c>
    </row>
    <row r="445" spans="1:8">
      <c r="A445" s="93" t="s">
        <v>964</v>
      </c>
      <c r="B445" s="94"/>
      <c r="C445" s="106" t="s">
        <v>965</v>
      </c>
      <c r="D445" s="95" t="s">
        <v>53</v>
      </c>
      <c r="E445" s="96" t="str">
        <f ca="1" t="shared" si="6"/>
        <v>CO</v>
      </c>
      <c r="F445" s="86">
        <v>50</v>
      </c>
      <c r="G445" s="86" t="s">
        <v>54</v>
      </c>
      <c r="H445" s="86" t="s">
        <v>53</v>
      </c>
    </row>
    <row r="446" spans="1:8">
      <c r="A446" s="93" t="s">
        <v>966</v>
      </c>
      <c r="B446" s="94"/>
      <c r="C446" s="106" t="s">
        <v>967</v>
      </c>
      <c r="D446" s="95" t="s">
        <v>968</v>
      </c>
      <c r="E446" s="96" t="str">
        <f ca="1" t="shared" si="6"/>
        <v>CO</v>
      </c>
      <c r="F446" s="86">
        <v>50</v>
      </c>
      <c r="G446" s="86" t="s">
        <v>54</v>
      </c>
      <c r="H446" s="86">
        <v>0</v>
      </c>
    </row>
    <row r="447" spans="1:8">
      <c r="A447" s="93" t="s">
        <v>969</v>
      </c>
      <c r="B447" s="94"/>
      <c r="C447" s="106" t="s">
        <v>970</v>
      </c>
      <c r="D447" s="95" t="s">
        <v>53</v>
      </c>
      <c r="E447" s="96" t="str">
        <f ca="1" t="shared" si="6"/>
        <v>CO</v>
      </c>
      <c r="F447" s="86">
        <v>50</v>
      </c>
      <c r="G447" s="86" t="s">
        <v>54</v>
      </c>
      <c r="H447" s="86">
        <v>2</v>
      </c>
    </row>
    <row r="448" spans="1:8">
      <c r="A448" s="93" t="s">
        <v>971</v>
      </c>
      <c r="B448" s="94"/>
      <c r="C448" s="93" t="s">
        <v>972</v>
      </c>
      <c r="D448" s="95" t="s">
        <v>533</v>
      </c>
      <c r="E448" s="96" t="str">
        <f ca="1" t="shared" si="6"/>
        <v>T7</v>
      </c>
      <c r="F448" s="86">
        <v>2</v>
      </c>
      <c r="G448" s="86" t="s">
        <v>54</v>
      </c>
      <c r="H448" s="86">
        <v>1</v>
      </c>
    </row>
    <row r="449" spans="1:8">
      <c r="A449" s="93" t="s">
        <v>973</v>
      </c>
      <c r="B449" s="94"/>
      <c r="C449" s="93" t="s">
        <v>974</v>
      </c>
      <c r="D449" s="95" t="s">
        <v>533</v>
      </c>
      <c r="E449" s="96" t="str">
        <f ca="1" t="shared" si="6"/>
        <v>T8</v>
      </c>
      <c r="F449" s="86">
        <v>2</v>
      </c>
      <c r="G449" s="86" t="s">
        <v>54</v>
      </c>
      <c r="H449" s="86">
        <v>1</v>
      </c>
    </row>
    <row r="450" spans="1:8">
      <c r="A450" s="93" t="s">
        <v>975</v>
      </c>
      <c r="B450" s="94"/>
      <c r="C450" s="93" t="s">
        <v>976</v>
      </c>
      <c r="D450" s="95" t="s">
        <v>533</v>
      </c>
      <c r="E450" s="96" t="str">
        <f ca="1" t="shared" si="6"/>
        <v>T8</v>
      </c>
      <c r="F450" s="86">
        <v>2</v>
      </c>
      <c r="G450" s="86" t="s">
        <v>54</v>
      </c>
      <c r="H450" s="86">
        <v>1</v>
      </c>
    </row>
    <row r="451" spans="1:8">
      <c r="A451" s="93" t="s">
        <v>977</v>
      </c>
      <c r="B451" s="94"/>
      <c r="C451" s="93" t="s">
        <v>978</v>
      </c>
      <c r="D451" s="95" t="s">
        <v>533</v>
      </c>
      <c r="E451" s="96" t="str">
        <f ca="1" t="shared" ref="E451:E514" si="7">LEFT(A451,2)</f>
        <v>T8</v>
      </c>
      <c r="F451" s="86">
        <v>2</v>
      </c>
      <c r="G451" s="86" t="s">
        <v>54</v>
      </c>
      <c r="H451" s="86" t="e">
        <v>#N/A</v>
      </c>
    </row>
    <row r="452" spans="1:8">
      <c r="A452" s="93" t="s">
        <v>979</v>
      </c>
      <c r="B452" s="94"/>
      <c r="C452" s="93" t="s">
        <v>980</v>
      </c>
      <c r="D452" s="95" t="s">
        <v>533</v>
      </c>
      <c r="E452" s="96" t="str">
        <f ca="1" t="shared" si="7"/>
        <v>T1</v>
      </c>
      <c r="F452" s="86">
        <v>2</v>
      </c>
      <c r="G452" s="86" t="s">
        <v>54</v>
      </c>
      <c r="H452" s="86" t="e">
        <v>#N/A</v>
      </c>
    </row>
    <row r="453" spans="1:8">
      <c r="A453" s="93" t="s">
        <v>981</v>
      </c>
      <c r="B453" s="94"/>
      <c r="C453" s="93" t="s">
        <v>982</v>
      </c>
      <c r="D453" s="95" t="s">
        <v>533</v>
      </c>
      <c r="E453" s="96" t="str">
        <f ca="1" t="shared" si="7"/>
        <v>T1</v>
      </c>
      <c r="F453" s="86">
        <v>2</v>
      </c>
      <c r="G453" s="86" t="s">
        <v>54</v>
      </c>
      <c r="H453" s="86">
        <v>1</v>
      </c>
    </row>
    <row r="454" spans="1:8">
      <c r="A454" s="93" t="s">
        <v>983</v>
      </c>
      <c r="B454" s="94"/>
      <c r="C454" s="93" t="s">
        <v>984</v>
      </c>
      <c r="D454" s="95" t="s">
        <v>533</v>
      </c>
      <c r="E454" s="96" t="str">
        <f ca="1" t="shared" si="7"/>
        <v>T1</v>
      </c>
      <c r="F454" s="86">
        <v>2</v>
      </c>
      <c r="G454" s="86" t="s">
        <v>54</v>
      </c>
      <c r="H454" s="86">
        <v>1</v>
      </c>
    </row>
    <row r="455" spans="1:8">
      <c r="A455" s="93" t="s">
        <v>985</v>
      </c>
      <c r="B455" s="94"/>
      <c r="C455" s="93" t="s">
        <v>986</v>
      </c>
      <c r="D455" s="95" t="s">
        <v>533</v>
      </c>
      <c r="E455" s="96" t="str">
        <f ca="1" t="shared" si="7"/>
        <v>T1</v>
      </c>
      <c r="F455" s="86">
        <v>2</v>
      </c>
      <c r="G455" s="86" t="s">
        <v>54</v>
      </c>
      <c r="H455" s="86">
        <v>1</v>
      </c>
    </row>
    <row r="456" spans="1:8">
      <c r="A456" s="93" t="s">
        <v>987</v>
      </c>
      <c r="B456" s="94"/>
      <c r="C456" s="93" t="s">
        <v>988</v>
      </c>
      <c r="D456" s="95" t="s">
        <v>533</v>
      </c>
      <c r="E456" s="96" t="str">
        <f ca="1" t="shared" si="7"/>
        <v>T1</v>
      </c>
      <c r="F456" s="86">
        <v>2</v>
      </c>
      <c r="G456" s="86" t="s">
        <v>54</v>
      </c>
      <c r="H456" s="86">
        <v>1</v>
      </c>
    </row>
    <row r="457" spans="1:8">
      <c r="A457" s="93" t="s">
        <v>989</v>
      </c>
      <c r="B457" s="94"/>
      <c r="C457" s="93" t="s">
        <v>990</v>
      </c>
      <c r="D457" s="95" t="s">
        <v>533</v>
      </c>
      <c r="E457" s="96" t="str">
        <f ca="1" t="shared" si="7"/>
        <v>T2</v>
      </c>
      <c r="F457" s="86">
        <v>2</v>
      </c>
      <c r="G457" s="86" t="s">
        <v>54</v>
      </c>
      <c r="H457" s="86">
        <v>1</v>
      </c>
    </row>
    <row r="458" spans="1:8">
      <c r="A458" s="93" t="s">
        <v>991</v>
      </c>
      <c r="B458" s="94"/>
      <c r="C458" s="93" t="s">
        <v>992</v>
      </c>
      <c r="D458" s="95" t="s">
        <v>253</v>
      </c>
      <c r="E458" s="96" t="str">
        <f ca="1" t="shared" si="7"/>
        <v>SO</v>
      </c>
      <c r="F458" s="86">
        <v>50</v>
      </c>
      <c r="G458" s="86" t="s">
        <v>54</v>
      </c>
      <c r="H458" s="86">
        <v>1</v>
      </c>
    </row>
    <row r="459" spans="1:8">
      <c r="A459" s="93" t="s">
        <v>993</v>
      </c>
      <c r="B459" s="94"/>
      <c r="C459" s="93" t="s">
        <v>994</v>
      </c>
      <c r="D459" s="95" t="s">
        <v>253</v>
      </c>
      <c r="E459" s="96" t="str">
        <f ca="1" t="shared" si="7"/>
        <v>SO</v>
      </c>
      <c r="F459" s="86">
        <v>50</v>
      </c>
      <c r="G459" s="86" t="s">
        <v>54</v>
      </c>
      <c r="H459" s="86">
        <v>1.5</v>
      </c>
    </row>
    <row r="460" spans="1:8">
      <c r="A460" s="93" t="s">
        <v>995</v>
      </c>
      <c r="B460" s="94"/>
      <c r="C460" s="93" t="s">
        <v>996</v>
      </c>
      <c r="D460" s="95" t="s">
        <v>626</v>
      </c>
      <c r="E460" s="96" t="str">
        <f ca="1" t="shared" si="7"/>
        <v>NU</v>
      </c>
      <c r="F460" s="86">
        <v>50</v>
      </c>
      <c r="G460" s="86" t="s">
        <v>54</v>
      </c>
      <c r="H460" s="86">
        <v>0.5</v>
      </c>
    </row>
    <row r="461" spans="1:8">
      <c r="A461" s="93" t="s">
        <v>997</v>
      </c>
      <c r="B461" s="94"/>
      <c r="C461" s="93" t="s">
        <v>998</v>
      </c>
      <c r="D461" s="95" t="s">
        <v>626</v>
      </c>
      <c r="E461" s="96" t="str">
        <f ca="1" t="shared" si="7"/>
        <v>GO</v>
      </c>
      <c r="F461" s="86">
        <v>50</v>
      </c>
      <c r="G461" s="86" t="s">
        <v>54</v>
      </c>
      <c r="H461" s="86">
        <v>0</v>
      </c>
    </row>
    <row r="462" spans="1:8">
      <c r="A462" s="93" t="s">
        <v>999</v>
      </c>
      <c r="B462" s="94"/>
      <c r="C462" s="93" t="s">
        <v>1000</v>
      </c>
      <c r="D462" s="95" t="s">
        <v>253</v>
      </c>
      <c r="E462" s="96" t="str">
        <f ca="1" t="shared" si="7"/>
        <v>DI</v>
      </c>
      <c r="F462" s="86">
        <v>997</v>
      </c>
      <c r="G462" s="86" t="s">
        <v>54</v>
      </c>
      <c r="H462" s="86" t="e">
        <v>#N/A</v>
      </c>
    </row>
    <row r="463" spans="1:8">
      <c r="A463" s="93" t="s">
        <v>1001</v>
      </c>
      <c r="B463" s="94"/>
      <c r="C463" s="93" t="s">
        <v>1002</v>
      </c>
      <c r="D463" s="95" t="s">
        <v>626</v>
      </c>
      <c r="E463" s="96" t="str">
        <f ca="1" t="shared" si="7"/>
        <v>D1</v>
      </c>
      <c r="F463" s="86">
        <v>999</v>
      </c>
      <c r="G463" s="86" t="s">
        <v>54</v>
      </c>
      <c r="H463" s="86">
        <v>0.344</v>
      </c>
    </row>
    <row r="464" spans="1:8">
      <c r="A464" s="93" t="s">
        <v>1003</v>
      </c>
      <c r="B464" s="94"/>
      <c r="C464" s="93" t="s">
        <v>1004</v>
      </c>
      <c r="D464" s="95" t="s">
        <v>626</v>
      </c>
      <c r="E464" s="96" t="str">
        <f ca="1" t="shared" si="7"/>
        <v>D0</v>
      </c>
      <c r="F464" s="86">
        <v>999</v>
      </c>
      <c r="G464" s="86" t="s">
        <v>54</v>
      </c>
      <c r="H464" s="86" t="e">
        <v>#N/A</v>
      </c>
    </row>
    <row r="465" spans="1:8">
      <c r="A465" s="93" t="s">
        <v>1005</v>
      </c>
      <c r="B465" s="94"/>
      <c r="C465" s="93" t="s">
        <v>1006</v>
      </c>
      <c r="D465" s="95" t="s">
        <v>626</v>
      </c>
      <c r="E465" s="96" t="str">
        <f ca="1" t="shared" si="7"/>
        <v>D2</v>
      </c>
      <c r="F465" s="86">
        <v>999</v>
      </c>
      <c r="G465" s="86" t="s">
        <v>54</v>
      </c>
      <c r="H465" s="86">
        <v>0.155</v>
      </c>
    </row>
    <row r="466" spans="1:8">
      <c r="A466" s="93" t="s">
        <v>1007</v>
      </c>
      <c r="B466" s="94"/>
      <c r="C466" s="93" t="s">
        <v>1008</v>
      </c>
      <c r="D466" s="95" t="s">
        <v>626</v>
      </c>
      <c r="E466" s="96" t="str">
        <f ca="1" t="shared" si="7"/>
        <v>D4</v>
      </c>
      <c r="F466" s="86">
        <v>999</v>
      </c>
      <c r="G466" s="86" t="s">
        <v>54</v>
      </c>
      <c r="H466" s="86">
        <v>0</v>
      </c>
    </row>
    <row r="467" spans="1:8">
      <c r="A467" s="108" t="s">
        <v>1009</v>
      </c>
      <c r="B467" s="94"/>
      <c r="C467" s="93" t="s">
        <v>1010</v>
      </c>
      <c r="D467" s="95" t="s">
        <v>626</v>
      </c>
      <c r="E467" s="96" t="str">
        <f ca="1" t="shared" si="7"/>
        <v>ca</v>
      </c>
      <c r="F467" s="86">
        <v>997</v>
      </c>
      <c r="G467" s="86" t="s">
        <v>54</v>
      </c>
      <c r="H467" s="86">
        <v>0.186</v>
      </c>
    </row>
    <row r="468" spans="1:8">
      <c r="A468" s="93" t="s">
        <v>1011</v>
      </c>
      <c r="B468" s="94"/>
      <c r="C468" s="93" t="s">
        <v>1012</v>
      </c>
      <c r="D468" s="95" t="s">
        <v>1013</v>
      </c>
      <c r="E468" s="96" t="str">
        <f ca="1" t="shared" si="7"/>
        <v>ga</v>
      </c>
      <c r="F468" s="86">
        <v>50</v>
      </c>
      <c r="G468" s="86" t="s">
        <v>54</v>
      </c>
      <c r="H468" s="86" t="e">
        <v>#N/A</v>
      </c>
    </row>
    <row r="469" spans="1:8">
      <c r="A469" s="93" t="s">
        <v>1014</v>
      </c>
      <c r="B469" s="94"/>
      <c r="C469" s="93" t="s">
        <v>1015</v>
      </c>
      <c r="D469" s="95" t="s">
        <v>1013</v>
      </c>
      <c r="E469" s="96" t="str">
        <f ca="1" t="shared" si="7"/>
        <v>ga</v>
      </c>
      <c r="F469" s="86">
        <v>50</v>
      </c>
      <c r="G469" s="86" t="s">
        <v>54</v>
      </c>
      <c r="H469" s="86" t="s">
        <v>1013</v>
      </c>
    </row>
    <row r="470" spans="1:8">
      <c r="A470" s="93" t="s">
        <v>1016</v>
      </c>
      <c r="B470" s="94"/>
      <c r="C470" s="93" t="s">
        <v>1017</v>
      </c>
      <c r="D470" s="95" t="s">
        <v>1013</v>
      </c>
      <c r="E470" s="96" t="str">
        <f ca="1" t="shared" si="7"/>
        <v>ga</v>
      </c>
      <c r="F470" s="86">
        <v>50</v>
      </c>
      <c r="G470" s="86" t="s">
        <v>54</v>
      </c>
      <c r="H470" s="86" t="e">
        <v>#N/A</v>
      </c>
    </row>
    <row r="471" spans="1:8">
      <c r="A471" s="93" t="s">
        <v>1018</v>
      </c>
      <c r="B471" s="94"/>
      <c r="C471" s="93" t="s">
        <v>1019</v>
      </c>
      <c r="D471" s="95" t="s">
        <v>253</v>
      </c>
      <c r="E471" s="96" t="str">
        <f ca="1" t="shared" si="7"/>
        <v>XM</v>
      </c>
      <c r="F471" s="86">
        <v>996</v>
      </c>
      <c r="G471" s="86" t="s">
        <v>54</v>
      </c>
      <c r="H471" s="86">
        <v>116</v>
      </c>
    </row>
    <row r="472" spans="1:8">
      <c r="A472" s="93" t="s">
        <v>1020</v>
      </c>
      <c r="B472" s="94"/>
      <c r="C472" s="105" t="s">
        <v>1021</v>
      </c>
      <c r="D472" s="95" t="s">
        <v>253</v>
      </c>
      <c r="E472" s="96" t="str">
        <f ca="1" t="shared" si="7"/>
        <v>qh</v>
      </c>
      <c r="F472" s="86">
        <v>50</v>
      </c>
      <c r="G472" s="86" t="s">
        <v>54</v>
      </c>
      <c r="H472" s="86">
        <v>2.5</v>
      </c>
    </row>
    <row r="473" spans="1:8">
      <c r="A473" s="93" t="s">
        <v>1022</v>
      </c>
      <c r="B473" s="94"/>
      <c r="C473" s="105" t="s">
        <v>1023</v>
      </c>
      <c r="D473" s="95" t="s">
        <v>53</v>
      </c>
      <c r="E473" s="96" t="str">
        <f ca="1" t="shared" si="7"/>
        <v>co</v>
      </c>
      <c r="F473" s="86">
        <v>50</v>
      </c>
      <c r="G473" s="86" t="s">
        <v>54</v>
      </c>
      <c r="H473" s="86">
        <v>6</v>
      </c>
    </row>
    <row r="474" spans="1:8">
      <c r="A474" s="93" t="s">
        <v>1024</v>
      </c>
      <c r="B474" s="94"/>
      <c r="C474" s="106" t="s">
        <v>1025</v>
      </c>
      <c r="D474" s="95" t="s">
        <v>632</v>
      </c>
      <c r="E474" s="96" t="str">
        <f ca="1" t="shared" si="7"/>
        <v>Ni</v>
      </c>
      <c r="F474" s="86">
        <v>50</v>
      </c>
      <c r="G474" s="86" t="s">
        <v>54</v>
      </c>
      <c r="H474" s="86" t="s">
        <v>632</v>
      </c>
    </row>
    <row r="475" spans="1:8">
      <c r="A475" s="93" t="s">
        <v>1026</v>
      </c>
      <c r="B475" s="94"/>
      <c r="C475" s="105" t="s">
        <v>1027</v>
      </c>
      <c r="D475" s="95" t="s">
        <v>968</v>
      </c>
      <c r="E475" s="96" t="str">
        <f ca="1" t="shared" si="7"/>
        <v>NL</v>
      </c>
      <c r="F475" s="86">
        <v>50</v>
      </c>
      <c r="G475" s="86" t="s">
        <v>54</v>
      </c>
      <c r="H475" s="86" t="e">
        <v>#N/A</v>
      </c>
    </row>
    <row r="476" spans="1:8">
      <c r="A476" s="93" t="s">
        <v>1028</v>
      </c>
      <c r="B476" s="94"/>
      <c r="C476" s="93" t="s">
        <v>1029</v>
      </c>
      <c r="D476" s="95" t="s">
        <v>253</v>
      </c>
      <c r="E476" s="96" t="str">
        <f ca="1" t="shared" si="7"/>
        <v>th</v>
      </c>
      <c r="F476" s="86">
        <v>50</v>
      </c>
      <c r="G476" s="86" t="s">
        <v>54</v>
      </c>
      <c r="H476" s="86">
        <v>0.1</v>
      </c>
    </row>
    <row r="477" spans="1:8">
      <c r="A477" s="93" t="s">
        <v>1030</v>
      </c>
      <c r="B477" s="94"/>
      <c r="C477" s="93" t="s">
        <v>1031</v>
      </c>
      <c r="D477" s="95" t="s">
        <v>53</v>
      </c>
      <c r="E477" s="96" t="str">
        <f ca="1" t="shared" si="7"/>
        <v>da</v>
      </c>
      <c r="F477" s="86">
        <v>50</v>
      </c>
      <c r="G477" s="86" t="s">
        <v>54</v>
      </c>
      <c r="H477" s="86" t="s">
        <v>53</v>
      </c>
    </row>
    <row r="478" spans="1:8">
      <c r="A478" s="93" t="s">
        <v>1032</v>
      </c>
      <c r="B478" s="94"/>
      <c r="C478" s="93" t="s">
        <v>1033</v>
      </c>
      <c r="D478" s="95" t="s">
        <v>53</v>
      </c>
      <c r="E478" s="96" t="str">
        <f ca="1" t="shared" si="7"/>
        <v>da</v>
      </c>
      <c r="F478" s="86">
        <v>50</v>
      </c>
      <c r="G478" s="86" t="s">
        <v>54</v>
      </c>
      <c r="H478" s="86" t="e">
        <v>#N/A</v>
      </c>
    </row>
    <row r="479" spans="1:8">
      <c r="A479" s="93" t="s">
        <v>1034</v>
      </c>
      <c r="B479" s="94"/>
      <c r="C479" s="93" t="s">
        <v>1035</v>
      </c>
      <c r="D479" s="95" t="s">
        <v>53</v>
      </c>
      <c r="E479" s="96" t="str">
        <f ca="1" t="shared" si="7"/>
        <v>da</v>
      </c>
      <c r="F479" s="86">
        <v>50</v>
      </c>
      <c r="G479" s="86" t="s">
        <v>54</v>
      </c>
      <c r="H479" s="86" t="e">
        <v>#N/A</v>
      </c>
    </row>
    <row r="480" spans="1:8">
      <c r="A480" s="93" t="s">
        <v>1036</v>
      </c>
      <c r="B480" s="94"/>
      <c r="C480" s="93" t="s">
        <v>1037</v>
      </c>
      <c r="D480" s="95" t="s">
        <v>53</v>
      </c>
      <c r="E480" s="96" t="str">
        <f ca="1" t="shared" si="7"/>
        <v>da</v>
      </c>
      <c r="F480" s="86">
        <v>50</v>
      </c>
      <c r="G480" s="86" t="s">
        <v>54</v>
      </c>
      <c r="H480" s="86" t="e">
        <v>#N/A</v>
      </c>
    </row>
    <row r="481" spans="1:8">
      <c r="A481" s="93" t="s">
        <v>1038</v>
      </c>
      <c r="B481" s="94"/>
      <c r="C481" s="93" t="s">
        <v>1039</v>
      </c>
      <c r="D481" s="95" t="s">
        <v>53</v>
      </c>
      <c r="E481" s="96" t="str">
        <f ca="1" t="shared" si="7"/>
        <v>da</v>
      </c>
      <c r="F481" s="86">
        <v>50</v>
      </c>
      <c r="G481" s="86" t="s">
        <v>54</v>
      </c>
      <c r="H481" s="86" t="e">
        <v>#N/A</v>
      </c>
    </row>
    <row r="482" spans="1:8">
      <c r="A482" s="93" t="s">
        <v>1040</v>
      </c>
      <c r="B482" s="94"/>
      <c r="C482" s="93" t="s">
        <v>1041</v>
      </c>
      <c r="D482" s="95" t="s">
        <v>53</v>
      </c>
      <c r="E482" s="96" t="str">
        <f ca="1" t="shared" si="7"/>
        <v>da</v>
      </c>
      <c r="F482" s="86">
        <v>50</v>
      </c>
      <c r="G482" s="86" t="s">
        <v>54</v>
      </c>
      <c r="H482" s="86" t="e">
        <v>#N/A</v>
      </c>
    </row>
    <row r="483" spans="1:8">
      <c r="A483" s="93" t="s">
        <v>1042</v>
      </c>
      <c r="B483" s="94"/>
      <c r="C483" s="93" t="s">
        <v>1043</v>
      </c>
      <c r="D483" s="95" t="s">
        <v>53</v>
      </c>
      <c r="E483" s="96" t="str">
        <f ca="1" t="shared" si="7"/>
        <v>da</v>
      </c>
      <c r="F483" s="86">
        <v>50</v>
      </c>
      <c r="G483" s="86" t="s">
        <v>54</v>
      </c>
      <c r="H483" s="86" t="e">
        <v>#N/A</v>
      </c>
    </row>
    <row r="484" spans="1:8">
      <c r="A484" s="93" t="s">
        <v>1044</v>
      </c>
      <c r="B484" s="94"/>
      <c r="C484" s="93" t="s">
        <v>1045</v>
      </c>
      <c r="D484" s="95" t="s">
        <v>53</v>
      </c>
      <c r="E484" s="96" t="str">
        <f ca="1" t="shared" si="7"/>
        <v>da</v>
      </c>
      <c r="F484" s="86">
        <v>50</v>
      </c>
      <c r="G484" s="86" t="s">
        <v>54</v>
      </c>
      <c r="H484" s="86" t="s">
        <v>53</v>
      </c>
    </row>
    <row r="485" spans="1:8">
      <c r="A485" s="93" t="s">
        <v>1046</v>
      </c>
      <c r="B485" s="94"/>
      <c r="C485" s="93" t="s">
        <v>1047</v>
      </c>
      <c r="D485" s="95" t="s">
        <v>53</v>
      </c>
      <c r="E485" s="96" t="str">
        <f ca="1" t="shared" si="7"/>
        <v>da</v>
      </c>
      <c r="F485" s="86">
        <v>50</v>
      </c>
      <c r="G485" s="86" t="s">
        <v>54</v>
      </c>
      <c r="H485" s="86" t="e">
        <v>#N/A</v>
      </c>
    </row>
    <row r="486" spans="1:8">
      <c r="A486" s="93" t="s">
        <v>1048</v>
      </c>
      <c r="B486" s="94"/>
      <c r="C486" s="93" t="s">
        <v>1049</v>
      </c>
      <c r="D486" s="95" t="s">
        <v>53</v>
      </c>
      <c r="E486" s="96" t="str">
        <f ca="1" t="shared" si="7"/>
        <v>da</v>
      </c>
      <c r="F486" s="86">
        <v>50</v>
      </c>
      <c r="G486" s="86" t="s">
        <v>54</v>
      </c>
      <c r="H486" s="86" t="e">
        <v>#N/A</v>
      </c>
    </row>
    <row r="487" spans="1:8">
      <c r="A487" s="93" t="s">
        <v>1050</v>
      </c>
      <c r="B487" s="94"/>
      <c r="C487" s="93" t="s">
        <v>1051</v>
      </c>
      <c r="D487" s="95" t="s">
        <v>53</v>
      </c>
      <c r="E487" s="96" t="str">
        <f ca="1" t="shared" si="7"/>
        <v>da</v>
      </c>
      <c r="F487" s="86">
        <v>50</v>
      </c>
      <c r="G487" s="86" t="s">
        <v>54</v>
      </c>
      <c r="H487" s="86" t="e">
        <v>#N/A</v>
      </c>
    </row>
    <row r="488" spans="1:8">
      <c r="A488" s="93" t="s">
        <v>1052</v>
      </c>
      <c r="B488" s="94"/>
      <c r="C488" s="93" t="s">
        <v>1053</v>
      </c>
      <c r="D488" s="95" t="s">
        <v>53</v>
      </c>
      <c r="E488" s="96" t="str">
        <f ca="1" t="shared" si="7"/>
        <v>da</v>
      </c>
      <c r="F488" s="86">
        <v>50</v>
      </c>
      <c r="G488" s="86" t="s">
        <v>54</v>
      </c>
      <c r="H488" s="86" t="e">
        <v>#N/A</v>
      </c>
    </row>
    <row r="489" spans="1:8">
      <c r="A489" s="93" t="s">
        <v>1054</v>
      </c>
      <c r="B489" s="94"/>
      <c r="C489" s="93" t="s">
        <v>1055</v>
      </c>
      <c r="D489" s="95" t="s">
        <v>53</v>
      </c>
      <c r="E489" s="96" t="str">
        <f ca="1" t="shared" si="7"/>
        <v>da</v>
      </c>
      <c r="F489" s="86">
        <v>50</v>
      </c>
      <c r="G489" s="86" t="s">
        <v>54</v>
      </c>
      <c r="H489" s="86" t="e">
        <v>#N/A</v>
      </c>
    </row>
    <row r="490" spans="1:8">
      <c r="A490" s="93" t="s">
        <v>1056</v>
      </c>
      <c r="B490" s="94"/>
      <c r="C490" s="93" t="s">
        <v>1057</v>
      </c>
      <c r="D490" s="95" t="s">
        <v>53</v>
      </c>
      <c r="E490" s="96" t="str">
        <f ca="1" t="shared" si="7"/>
        <v>da</v>
      </c>
      <c r="F490" s="86">
        <v>50</v>
      </c>
      <c r="G490" s="86" t="s">
        <v>54</v>
      </c>
      <c r="H490" s="86" t="e">
        <v>#N/A</v>
      </c>
    </row>
    <row r="491" spans="1:8">
      <c r="A491" s="93" t="s">
        <v>1058</v>
      </c>
      <c r="B491" s="94"/>
      <c r="C491" s="93" t="s">
        <v>1059</v>
      </c>
      <c r="D491" s="95" t="s">
        <v>53</v>
      </c>
      <c r="E491" s="96" t="str">
        <f ca="1" t="shared" si="7"/>
        <v>DC</v>
      </c>
      <c r="F491" s="86">
        <v>50</v>
      </c>
      <c r="G491" s="86" t="s">
        <v>54</v>
      </c>
      <c r="H491" s="86" t="e">
        <v>#N/A</v>
      </c>
    </row>
    <row r="492" spans="1:8">
      <c r="A492" s="93" t="s">
        <v>1060</v>
      </c>
      <c r="B492" s="94"/>
      <c r="C492" s="93" t="s">
        <v>1061</v>
      </c>
      <c r="D492" s="95" t="s">
        <v>53</v>
      </c>
      <c r="E492" s="96" t="str">
        <f ca="1" t="shared" si="7"/>
        <v>DC</v>
      </c>
      <c r="F492" s="86">
        <v>50</v>
      </c>
      <c r="G492" s="86" t="s">
        <v>54</v>
      </c>
      <c r="H492" s="86" t="e">
        <v>#N/A</v>
      </c>
    </row>
    <row r="493" spans="1:8">
      <c r="A493" s="93" t="s">
        <v>1062</v>
      </c>
      <c r="B493" s="94"/>
      <c r="C493" s="93" t="s">
        <v>1063</v>
      </c>
      <c r="D493" s="95" t="s">
        <v>53</v>
      </c>
      <c r="E493" s="96" t="str">
        <f ca="1" t="shared" si="7"/>
        <v>DC</v>
      </c>
      <c r="F493" s="86">
        <v>50</v>
      </c>
      <c r="G493" s="86" t="s">
        <v>54</v>
      </c>
      <c r="H493" s="86" t="e">
        <v>#N/A</v>
      </c>
    </row>
    <row r="494" spans="1:8">
      <c r="A494" s="93" t="s">
        <v>1064</v>
      </c>
      <c r="B494" s="94"/>
      <c r="C494" s="93" t="s">
        <v>1065</v>
      </c>
      <c r="D494" s="95" t="s">
        <v>53</v>
      </c>
      <c r="E494" s="96" t="str">
        <f ca="1" t="shared" si="7"/>
        <v>DC</v>
      </c>
      <c r="F494" s="86">
        <v>50</v>
      </c>
      <c r="G494" s="86" t="s">
        <v>54</v>
      </c>
      <c r="H494" s="86" t="e">
        <v>#N/A</v>
      </c>
    </row>
    <row r="495" spans="1:8">
      <c r="A495" s="93" t="s">
        <v>1066</v>
      </c>
      <c r="B495" s="94"/>
      <c r="C495" s="93" t="s">
        <v>1067</v>
      </c>
      <c r="D495" s="95" t="s">
        <v>53</v>
      </c>
      <c r="E495" s="96" t="str">
        <f ca="1" t="shared" si="7"/>
        <v>DC</v>
      </c>
      <c r="F495" s="86">
        <v>50</v>
      </c>
      <c r="G495" s="86" t="s">
        <v>54</v>
      </c>
      <c r="H495" s="86" t="e">
        <v>#N/A</v>
      </c>
    </row>
    <row r="496" spans="1:8">
      <c r="A496" s="93" t="s">
        <v>1068</v>
      </c>
      <c r="B496" s="94"/>
      <c r="C496" s="93" t="s">
        <v>1069</v>
      </c>
      <c r="D496" s="95" t="s">
        <v>53</v>
      </c>
      <c r="E496" s="96" t="str">
        <f ca="1" t="shared" si="7"/>
        <v>DC</v>
      </c>
      <c r="F496" s="86">
        <v>50</v>
      </c>
      <c r="G496" s="86" t="s">
        <v>54</v>
      </c>
      <c r="H496" s="86">
        <v>0</v>
      </c>
    </row>
    <row r="497" spans="1:8">
      <c r="A497" s="93" t="s">
        <v>1070</v>
      </c>
      <c r="B497" s="94"/>
      <c r="C497" s="93" t="s">
        <v>1071</v>
      </c>
      <c r="D497" s="95" t="s">
        <v>267</v>
      </c>
      <c r="E497" s="96" t="str">
        <f ca="1" t="shared" si="7"/>
        <v>st</v>
      </c>
      <c r="F497" s="86">
        <v>50</v>
      </c>
      <c r="G497" s="86" t="s">
        <v>54</v>
      </c>
      <c r="H497" s="86">
        <v>0</v>
      </c>
    </row>
    <row r="498" spans="1:8">
      <c r="A498" s="93" t="s">
        <v>1072</v>
      </c>
      <c r="B498" s="94"/>
      <c r="C498" s="93" t="s">
        <v>1073</v>
      </c>
      <c r="D498" s="95" t="s">
        <v>267</v>
      </c>
      <c r="E498" s="96" t="str">
        <f ca="1" t="shared" si="7"/>
        <v>st</v>
      </c>
      <c r="F498" s="86">
        <v>50</v>
      </c>
      <c r="G498" s="86" t="s">
        <v>54</v>
      </c>
      <c r="H498" s="86">
        <v>0</v>
      </c>
    </row>
    <row r="499" spans="1:8">
      <c r="A499" s="93" t="s">
        <v>1074</v>
      </c>
      <c r="B499" s="151" t="s">
        <v>1075</v>
      </c>
      <c r="C499" s="93" t="s">
        <v>1076</v>
      </c>
      <c r="D499" s="95" t="s">
        <v>267</v>
      </c>
      <c r="E499" s="96" t="str">
        <f ca="1" t="shared" si="7"/>
        <v>st</v>
      </c>
      <c r="F499" s="86">
        <v>50</v>
      </c>
      <c r="G499" s="86" t="s">
        <v>54</v>
      </c>
      <c r="H499" s="86" t="e">
        <v>#N/A</v>
      </c>
    </row>
    <row r="500" spans="1:8">
      <c r="A500" s="93" t="s">
        <v>1077</v>
      </c>
      <c r="B500" s="151" t="s">
        <v>1075</v>
      </c>
      <c r="C500" s="93" t="s">
        <v>1078</v>
      </c>
      <c r="D500" s="95" t="s">
        <v>267</v>
      </c>
      <c r="E500" s="96" t="str">
        <f ca="1" t="shared" si="7"/>
        <v>st</v>
      </c>
      <c r="F500" s="86">
        <v>50</v>
      </c>
      <c r="G500" s="86" t="s">
        <v>54</v>
      </c>
      <c r="H500" s="86" t="e">
        <v>#N/A</v>
      </c>
    </row>
    <row r="501" spans="1:8">
      <c r="A501" s="93" t="s">
        <v>1079</v>
      </c>
      <c r="B501" s="151" t="s">
        <v>1075</v>
      </c>
      <c r="C501" s="93" t="s">
        <v>1080</v>
      </c>
      <c r="D501" s="95" t="s">
        <v>267</v>
      </c>
      <c r="E501" s="96" t="str">
        <f ca="1" t="shared" si="7"/>
        <v>st</v>
      </c>
      <c r="F501" s="86">
        <v>50</v>
      </c>
      <c r="G501" s="86" t="s">
        <v>54</v>
      </c>
      <c r="H501" s="86" t="s">
        <v>267</v>
      </c>
    </row>
    <row r="502" spans="1:8">
      <c r="A502" s="93" t="s">
        <v>1081</v>
      </c>
      <c r="B502" s="151" t="s">
        <v>1075</v>
      </c>
      <c r="C502" s="93" t="s">
        <v>1082</v>
      </c>
      <c r="D502" s="95" t="s">
        <v>267</v>
      </c>
      <c r="E502" s="96" t="str">
        <f ca="1" t="shared" si="7"/>
        <v>st</v>
      </c>
      <c r="F502" s="86">
        <v>50</v>
      </c>
      <c r="G502" s="86" t="s">
        <v>54</v>
      </c>
      <c r="H502" s="86" t="e">
        <v>#N/A</v>
      </c>
    </row>
    <row r="503" spans="1:8">
      <c r="A503" s="93" t="s">
        <v>1083</v>
      </c>
      <c r="B503" s="151" t="s">
        <v>1075</v>
      </c>
      <c r="C503" s="93" t="s">
        <v>1084</v>
      </c>
      <c r="D503" s="95" t="s">
        <v>267</v>
      </c>
      <c r="E503" s="96" t="str">
        <f ca="1" t="shared" si="7"/>
        <v>st</v>
      </c>
      <c r="F503" s="86">
        <v>50</v>
      </c>
      <c r="G503" s="86" t="s">
        <v>54</v>
      </c>
      <c r="H503" s="86" t="e">
        <v>#N/A</v>
      </c>
    </row>
    <row r="504" spans="1:8">
      <c r="A504" s="93" t="s">
        <v>1085</v>
      </c>
      <c r="B504" s="94"/>
      <c r="C504" s="93" t="s">
        <v>1086</v>
      </c>
      <c r="D504" s="95" t="s">
        <v>53</v>
      </c>
      <c r="E504" s="96" t="str">
        <f ca="1" t="shared" si="7"/>
        <v>co</v>
      </c>
      <c r="F504" s="86">
        <v>50</v>
      </c>
      <c r="G504" s="86" t="s">
        <v>54</v>
      </c>
      <c r="H504" s="86" t="e">
        <v>#N/A</v>
      </c>
    </row>
    <row r="505" spans="1:8">
      <c r="A505" s="93" t="s">
        <v>1087</v>
      </c>
      <c r="B505" s="94"/>
      <c r="C505" s="93" t="s">
        <v>1088</v>
      </c>
      <c r="D505" s="95" t="s">
        <v>53</v>
      </c>
      <c r="E505" s="96" t="str">
        <f ca="1" t="shared" si="7"/>
        <v>co</v>
      </c>
      <c r="F505" s="86">
        <v>50</v>
      </c>
      <c r="G505" s="86" t="s">
        <v>54</v>
      </c>
      <c r="H505" s="86" t="e">
        <v>#N/A</v>
      </c>
    </row>
    <row r="506" spans="1:8">
      <c r="A506" s="93" t="s">
        <v>1089</v>
      </c>
      <c r="B506" s="94"/>
      <c r="C506" s="93" t="s">
        <v>1090</v>
      </c>
      <c r="D506" s="95" t="s">
        <v>53</v>
      </c>
      <c r="E506" s="96" t="str">
        <f ca="1" t="shared" si="7"/>
        <v>YC</v>
      </c>
      <c r="F506" s="86">
        <v>50</v>
      </c>
      <c r="G506" s="86" t="s">
        <v>54</v>
      </c>
      <c r="H506" s="86">
        <v>2</v>
      </c>
    </row>
    <row r="507" spans="1:8">
      <c r="A507" s="96"/>
      <c r="C507" s="96"/>
      <c r="D507" s="109"/>
      <c r="E507" s="96" t="str">
        <f ca="1" t="shared" si="7"/>
        <v/>
      </c>
      <c r="F507" s="86">
        <v>50</v>
      </c>
      <c r="H507" s="86">
        <v>0</v>
      </c>
    </row>
    <row r="508" spans="1:8">
      <c r="A508" s="96"/>
      <c r="C508" s="96"/>
      <c r="D508" s="109"/>
      <c r="E508" s="96" t="str">
        <f ca="1" t="shared" si="7"/>
        <v/>
      </c>
      <c r="F508" s="86">
        <v>50</v>
      </c>
      <c r="H508" s="86">
        <v>0</v>
      </c>
    </row>
    <row r="509" spans="1:8">
      <c r="A509" s="96" t="s">
        <v>1091</v>
      </c>
      <c r="C509" s="96"/>
      <c r="D509" s="110"/>
      <c r="E509" s="96" t="str">
        <f ca="1" t="shared" si="7"/>
        <v>Bả</v>
      </c>
      <c r="F509" s="86">
        <v>50</v>
      </c>
      <c r="H509" s="86" t="e">
        <v>#N/A</v>
      </c>
    </row>
    <row r="510" spans="1:8">
      <c r="A510" s="96"/>
      <c r="C510" s="96"/>
      <c r="D510" s="109"/>
      <c r="E510" s="96" t="str">
        <f ca="1" t="shared" si="7"/>
        <v/>
      </c>
      <c r="F510" s="86">
        <v>50</v>
      </c>
      <c r="H510" s="86">
        <v>0</v>
      </c>
    </row>
    <row r="511" spans="1:8">
      <c r="A511" s="111" t="s">
        <v>1092</v>
      </c>
      <c r="B511" s="112" t="s">
        <v>44</v>
      </c>
      <c r="C511" s="111" t="s">
        <v>1093</v>
      </c>
      <c r="D511" s="113" t="s">
        <v>46</v>
      </c>
      <c r="E511" s="96" t="str">
        <f ca="1" t="shared" si="7"/>
        <v>Mã</v>
      </c>
      <c r="F511" s="86">
        <v>50</v>
      </c>
      <c r="H511" s="86" t="s">
        <v>1094</v>
      </c>
    </row>
    <row r="512" spans="1:8">
      <c r="A512" s="111">
        <v>1</v>
      </c>
      <c r="B512" s="112">
        <v>2</v>
      </c>
      <c r="C512" s="111">
        <v>3</v>
      </c>
      <c r="D512" s="113">
        <v>4</v>
      </c>
      <c r="E512" s="96" t="str">
        <f ca="1" t="shared" si="7"/>
        <v>1</v>
      </c>
      <c r="F512" s="86">
        <v>50</v>
      </c>
      <c r="H512" s="86">
        <v>0</v>
      </c>
    </row>
    <row r="513" spans="1:8">
      <c r="A513" s="152" t="s">
        <v>1095</v>
      </c>
      <c r="B513" s="151" t="s">
        <v>1096</v>
      </c>
      <c r="C513" s="93" t="s">
        <v>1097</v>
      </c>
      <c r="D513" s="95" t="s">
        <v>626</v>
      </c>
      <c r="E513" s="96" t="str">
        <f ca="1" t="shared" si="7"/>
        <v>MD</v>
      </c>
      <c r="F513" s="86">
        <v>2000</v>
      </c>
      <c r="H513" s="86">
        <v>1.65</v>
      </c>
    </row>
    <row r="514" spans="1:8">
      <c r="A514" s="152" t="s">
        <v>1098</v>
      </c>
      <c r="B514" s="151" t="s">
        <v>1096</v>
      </c>
      <c r="C514" s="93" t="s">
        <v>1099</v>
      </c>
      <c r="D514" s="95" t="s">
        <v>626</v>
      </c>
      <c r="E514" s="96" t="str">
        <f ca="1" t="shared" si="7"/>
        <v>MD</v>
      </c>
      <c r="F514" s="86">
        <v>2000</v>
      </c>
      <c r="H514" s="86" t="s">
        <v>626</v>
      </c>
    </row>
    <row r="515" spans="1:8">
      <c r="A515" s="152" t="s">
        <v>1100</v>
      </c>
      <c r="B515" s="151" t="s">
        <v>1101</v>
      </c>
      <c r="C515" s="93" t="s">
        <v>1102</v>
      </c>
      <c r="D515" s="95" t="s">
        <v>626</v>
      </c>
      <c r="E515" s="96" t="str">
        <f ca="1" t="shared" ref="E515:E578" si="8">LEFT(A515,2)</f>
        <v>MD</v>
      </c>
      <c r="F515" s="86">
        <v>2000</v>
      </c>
      <c r="H515" s="86" t="e">
        <v>#N/A</v>
      </c>
    </row>
    <row r="516" spans="1:8">
      <c r="A516" s="93" t="s">
        <v>1103</v>
      </c>
      <c r="B516" s="151" t="s">
        <v>1104</v>
      </c>
      <c r="C516" s="93" t="s">
        <v>1105</v>
      </c>
      <c r="D516" s="95" t="s">
        <v>626</v>
      </c>
      <c r="E516" s="96" t="str">
        <f ca="1" t="shared" si="8"/>
        <v>MD</v>
      </c>
      <c r="F516" s="86">
        <v>2000</v>
      </c>
      <c r="H516" s="86" t="e">
        <v>#N/A</v>
      </c>
    </row>
    <row r="517" spans="1:8">
      <c r="A517" s="152" t="s">
        <v>1106</v>
      </c>
      <c r="B517" s="151" t="s">
        <v>1107</v>
      </c>
      <c r="C517" s="93" t="s">
        <v>1108</v>
      </c>
      <c r="D517" s="95" t="s">
        <v>626</v>
      </c>
      <c r="E517" s="96" t="str">
        <f ca="1" t="shared" si="8"/>
        <v>MD</v>
      </c>
      <c r="F517" s="86">
        <v>2000</v>
      </c>
      <c r="H517" s="86">
        <v>0.33</v>
      </c>
    </row>
    <row r="518" spans="1:8">
      <c r="A518" s="152" t="s">
        <v>1109</v>
      </c>
      <c r="B518" s="151" t="s">
        <v>1110</v>
      </c>
      <c r="C518" s="93" t="s">
        <v>1111</v>
      </c>
      <c r="D518" s="95" t="s">
        <v>626</v>
      </c>
      <c r="E518" s="96" t="str">
        <f ca="1" t="shared" si="8"/>
        <v>MD</v>
      </c>
      <c r="F518" s="86">
        <v>2000</v>
      </c>
      <c r="H518" s="86" t="e">
        <v>#N/A</v>
      </c>
    </row>
    <row r="519" spans="1:8">
      <c r="A519" s="152" t="s">
        <v>1112</v>
      </c>
      <c r="B519" s="151" t="s">
        <v>1113</v>
      </c>
      <c r="C519" s="93" t="s">
        <v>1114</v>
      </c>
      <c r="D519" s="95" t="s">
        <v>626</v>
      </c>
      <c r="E519" s="96" t="str">
        <f ca="1" t="shared" si="8"/>
        <v>MD</v>
      </c>
      <c r="F519" s="86">
        <v>2000</v>
      </c>
      <c r="H519" s="86">
        <v>15</v>
      </c>
    </row>
    <row r="520" spans="1:8">
      <c r="A520" s="152" t="s">
        <v>1115</v>
      </c>
      <c r="B520" s="155" t="s">
        <v>1116</v>
      </c>
      <c r="C520" s="93" t="s">
        <v>1117</v>
      </c>
      <c r="D520" s="95" t="s">
        <v>626</v>
      </c>
      <c r="E520" s="96" t="str">
        <f ca="1" t="shared" si="8"/>
        <v>MD</v>
      </c>
      <c r="F520" s="86">
        <v>2000</v>
      </c>
      <c r="H520" s="86">
        <v>0.163</v>
      </c>
    </row>
    <row r="521" spans="1:8">
      <c r="A521" s="93" t="s">
        <v>1118</v>
      </c>
      <c r="B521" s="151" t="s">
        <v>1119</v>
      </c>
      <c r="C521" s="93" t="s">
        <v>1120</v>
      </c>
      <c r="D521" s="95" t="s">
        <v>626</v>
      </c>
      <c r="E521" s="96" t="str">
        <f ca="1" t="shared" si="8"/>
        <v>AH</v>
      </c>
      <c r="F521" s="86">
        <v>2000</v>
      </c>
      <c r="H521" s="86">
        <v>0.025</v>
      </c>
    </row>
    <row r="522" spans="1:8">
      <c r="A522" s="152" t="s">
        <v>1121</v>
      </c>
      <c r="B522" s="151" t="s">
        <v>1122</v>
      </c>
      <c r="C522" s="93" t="s">
        <v>1123</v>
      </c>
      <c r="D522" s="95" t="s">
        <v>626</v>
      </c>
      <c r="E522" s="96" t="str">
        <f ca="1" t="shared" si="8"/>
        <v>MD</v>
      </c>
      <c r="F522" s="86">
        <v>2000</v>
      </c>
      <c r="H522" s="86">
        <v>2.09</v>
      </c>
    </row>
    <row r="523" spans="1:8">
      <c r="A523" s="152" t="s">
        <v>1124</v>
      </c>
      <c r="B523" s="151" t="s">
        <v>1125</v>
      </c>
      <c r="C523" s="93" t="s">
        <v>1126</v>
      </c>
      <c r="D523" s="95" t="s">
        <v>626</v>
      </c>
      <c r="E523" s="96" t="str">
        <f ca="1" t="shared" si="8"/>
        <v>MD</v>
      </c>
      <c r="F523" s="86">
        <v>2000</v>
      </c>
      <c r="H523" s="86" t="e">
        <v>#N/A</v>
      </c>
    </row>
    <row r="524" spans="1:8">
      <c r="A524" s="152" t="s">
        <v>1127</v>
      </c>
      <c r="B524" s="151" t="s">
        <v>1128</v>
      </c>
      <c r="C524" s="93" t="s">
        <v>1129</v>
      </c>
      <c r="D524" s="95" t="s">
        <v>626</v>
      </c>
      <c r="E524" s="96" t="str">
        <f ca="1" t="shared" si="8"/>
        <v>MD</v>
      </c>
      <c r="F524" s="86">
        <v>2000</v>
      </c>
      <c r="H524" s="86">
        <v>15</v>
      </c>
    </row>
    <row r="525" spans="1:8">
      <c r="A525" s="152" t="s">
        <v>1130</v>
      </c>
      <c r="B525" s="155" t="s">
        <v>1131</v>
      </c>
      <c r="C525" s="93" t="s">
        <v>1132</v>
      </c>
      <c r="D525" s="95" t="s">
        <v>626</v>
      </c>
      <c r="E525" s="96" t="str">
        <f ca="1" t="shared" si="8"/>
        <v>MD</v>
      </c>
      <c r="F525" s="86">
        <v>2000</v>
      </c>
      <c r="H525" s="86">
        <v>0.131</v>
      </c>
    </row>
    <row r="526" spans="1:8">
      <c r="A526" s="152" t="s">
        <v>1133</v>
      </c>
      <c r="B526" s="151" t="s">
        <v>1134</v>
      </c>
      <c r="C526" s="93" t="s">
        <v>1135</v>
      </c>
      <c r="D526" s="95" t="s">
        <v>626</v>
      </c>
      <c r="E526" s="96" t="str">
        <f ca="1" t="shared" si="8"/>
        <v>MD</v>
      </c>
      <c r="F526" s="86">
        <v>2000</v>
      </c>
      <c r="H526" s="86">
        <v>2.05</v>
      </c>
    </row>
    <row r="527" spans="1:8">
      <c r="A527" s="93" t="s">
        <v>1136</v>
      </c>
      <c r="B527" s="151" t="s">
        <v>1137</v>
      </c>
      <c r="C527" s="93" t="s">
        <v>1138</v>
      </c>
      <c r="D527" s="95" t="s">
        <v>626</v>
      </c>
      <c r="E527" s="96" t="str">
        <f ca="1" t="shared" si="8"/>
        <v>DM</v>
      </c>
      <c r="F527" s="86">
        <v>2000</v>
      </c>
      <c r="H527" s="86" t="e">
        <v>#N/A</v>
      </c>
    </row>
    <row r="528" spans="1:8">
      <c r="A528" s="93" t="s">
        <v>1139</v>
      </c>
      <c r="B528" s="151" t="s">
        <v>1140</v>
      </c>
      <c r="C528" s="93" t="s">
        <v>1141</v>
      </c>
      <c r="D528" s="95" t="s">
        <v>626</v>
      </c>
      <c r="E528" s="96" t="str">
        <f ca="1" t="shared" si="8"/>
        <v>DM</v>
      </c>
      <c r="F528" s="86">
        <v>2000</v>
      </c>
      <c r="H528" s="86" t="s">
        <v>626</v>
      </c>
    </row>
    <row r="529" spans="1:8">
      <c r="A529" s="93" t="s">
        <v>1142</v>
      </c>
      <c r="B529" s="151" t="s">
        <v>1143</v>
      </c>
      <c r="C529" s="93" t="s">
        <v>1144</v>
      </c>
      <c r="D529" s="95" t="s">
        <v>626</v>
      </c>
      <c r="E529" s="96" t="str">
        <f ca="1" t="shared" si="8"/>
        <v>DM</v>
      </c>
      <c r="F529" s="86">
        <v>2000</v>
      </c>
      <c r="H529" s="86" t="e">
        <v>#N/A</v>
      </c>
    </row>
    <row r="530" spans="1:8">
      <c r="A530" s="93" t="s">
        <v>1145</v>
      </c>
      <c r="B530" s="151" t="s">
        <v>1146</v>
      </c>
      <c r="C530" s="93" t="s">
        <v>1147</v>
      </c>
      <c r="D530" s="95" t="s">
        <v>626</v>
      </c>
      <c r="E530" s="96" t="str">
        <f ca="1" t="shared" si="8"/>
        <v>DD</v>
      </c>
      <c r="F530" s="86">
        <v>2000</v>
      </c>
      <c r="H530" s="86" t="e">
        <v>#N/A</v>
      </c>
    </row>
    <row r="531" spans="1:8">
      <c r="A531" s="93" t="s">
        <v>1148</v>
      </c>
      <c r="B531" s="151" t="s">
        <v>1149</v>
      </c>
      <c r="C531" s="93" t="s">
        <v>1150</v>
      </c>
      <c r="D531" s="95" t="s">
        <v>626</v>
      </c>
      <c r="E531" s="96" t="str">
        <f ca="1" t="shared" si="8"/>
        <v>DD</v>
      </c>
      <c r="F531" s="86">
        <v>2000</v>
      </c>
      <c r="H531" s="86" t="s">
        <v>626</v>
      </c>
    </row>
    <row r="532" spans="1:8">
      <c r="A532" s="93" t="s">
        <v>1151</v>
      </c>
      <c r="B532" s="151" t="s">
        <v>1149</v>
      </c>
      <c r="C532" s="93" t="s">
        <v>1152</v>
      </c>
      <c r="D532" s="95" t="s">
        <v>626</v>
      </c>
      <c r="E532" s="96" t="str">
        <f ca="1" t="shared" si="8"/>
        <v>DD</v>
      </c>
      <c r="F532" s="86">
        <v>2000</v>
      </c>
      <c r="H532" s="86" t="e">
        <v>#N/A</v>
      </c>
    </row>
    <row r="533" spans="1:8">
      <c r="A533" s="93" t="s">
        <v>1153</v>
      </c>
      <c r="B533" s="151" t="s">
        <v>1154</v>
      </c>
      <c r="C533" s="93" t="s">
        <v>1155</v>
      </c>
      <c r="D533" s="95" t="s">
        <v>626</v>
      </c>
      <c r="E533" s="96" t="str">
        <f ca="1" t="shared" si="8"/>
        <v>DC</v>
      </c>
      <c r="F533" s="86">
        <v>2000</v>
      </c>
      <c r="H533" s="86">
        <v>0.24</v>
      </c>
    </row>
    <row r="534" spans="1:8">
      <c r="A534" s="93" t="s">
        <v>1156</v>
      </c>
      <c r="B534" s="151" t="s">
        <v>1154</v>
      </c>
      <c r="C534" s="93" t="s">
        <v>1157</v>
      </c>
      <c r="D534" s="95" t="s">
        <v>626</v>
      </c>
      <c r="E534" s="96" t="str">
        <f ca="1" t="shared" si="8"/>
        <v>DD</v>
      </c>
      <c r="F534" s="86">
        <v>2000</v>
      </c>
      <c r="H534" s="86" t="e">
        <v>#N/A</v>
      </c>
    </row>
    <row r="535" spans="1:8">
      <c r="A535" s="93" t="s">
        <v>1158</v>
      </c>
      <c r="B535" s="151" t="s">
        <v>1154</v>
      </c>
      <c r="C535" s="93" t="s">
        <v>1159</v>
      </c>
      <c r="D535" s="95" t="s">
        <v>626</v>
      </c>
      <c r="E535" s="96" t="str">
        <f ca="1" t="shared" si="8"/>
        <v>DD</v>
      </c>
      <c r="F535" s="86">
        <v>2000</v>
      </c>
      <c r="H535" s="86" t="e">
        <v>#N/A</v>
      </c>
    </row>
    <row r="536" spans="1:8">
      <c r="A536" s="93" t="s">
        <v>1160</v>
      </c>
      <c r="B536" s="151" t="s">
        <v>1137</v>
      </c>
      <c r="C536" s="93" t="s">
        <v>1161</v>
      </c>
      <c r="D536" s="95" t="s">
        <v>626</v>
      </c>
      <c r="E536" s="96" t="str">
        <f ca="1" t="shared" si="8"/>
        <v>DT</v>
      </c>
      <c r="F536" s="86">
        <v>2000</v>
      </c>
      <c r="H536" s="86" t="e">
        <v>#N/A</v>
      </c>
    </row>
    <row r="537" spans="1:8">
      <c r="A537" s="93" t="s">
        <v>1162</v>
      </c>
      <c r="B537" s="151" t="s">
        <v>1163</v>
      </c>
      <c r="C537" s="93" t="s">
        <v>1164</v>
      </c>
      <c r="D537" s="95" t="s">
        <v>626</v>
      </c>
      <c r="E537" s="96" t="str">
        <f ca="1" t="shared" si="8"/>
        <v>DT</v>
      </c>
      <c r="F537" s="86">
        <v>2000</v>
      </c>
      <c r="H537" s="86">
        <v>0.24</v>
      </c>
    </row>
    <row r="538" spans="1:8">
      <c r="A538" s="93" t="s">
        <v>1165</v>
      </c>
      <c r="B538" s="151" t="s">
        <v>1140</v>
      </c>
      <c r="C538" s="93" t="s">
        <v>1166</v>
      </c>
      <c r="D538" s="95" t="s">
        <v>626</v>
      </c>
      <c r="E538" s="96" t="str">
        <f ca="1" t="shared" si="8"/>
        <v>DT</v>
      </c>
      <c r="F538" s="86">
        <v>2000</v>
      </c>
      <c r="H538" s="86" t="e">
        <v>#N/A</v>
      </c>
    </row>
    <row r="539" spans="1:8">
      <c r="A539" s="93" t="s">
        <v>1167</v>
      </c>
      <c r="B539" s="151" t="s">
        <v>1146</v>
      </c>
      <c r="C539" s="93" t="s">
        <v>1168</v>
      </c>
      <c r="D539" s="95" t="s">
        <v>626</v>
      </c>
      <c r="E539" s="96" t="str">
        <f ca="1" t="shared" si="8"/>
        <v>DA</v>
      </c>
      <c r="F539" s="86">
        <v>2000</v>
      </c>
      <c r="H539" s="86" t="e">
        <v>#N/A</v>
      </c>
    </row>
    <row r="540" spans="1:8">
      <c r="A540" s="93" t="s">
        <v>1169</v>
      </c>
      <c r="B540" s="151" t="s">
        <v>1170</v>
      </c>
      <c r="C540" s="93" t="s">
        <v>1171</v>
      </c>
      <c r="D540" s="95" t="s">
        <v>626</v>
      </c>
      <c r="E540" s="96" t="str">
        <f ca="1" t="shared" si="8"/>
        <v>DA</v>
      </c>
      <c r="F540" s="86">
        <v>2000</v>
      </c>
      <c r="H540" s="86">
        <v>0.09</v>
      </c>
    </row>
    <row r="541" spans="1:8">
      <c r="A541" s="93" t="s">
        <v>1172</v>
      </c>
      <c r="B541" s="151" t="s">
        <v>1149</v>
      </c>
      <c r="C541" s="93" t="s">
        <v>1173</v>
      </c>
      <c r="D541" s="95" t="s">
        <v>626</v>
      </c>
      <c r="E541" s="96" t="str">
        <f ca="1" t="shared" si="8"/>
        <v>DA</v>
      </c>
      <c r="F541" s="86">
        <v>2000</v>
      </c>
      <c r="H541" s="86" t="e">
        <v>#N/A</v>
      </c>
    </row>
    <row r="542" spans="1:8">
      <c r="A542" s="93" t="s">
        <v>1174</v>
      </c>
      <c r="B542" s="151" t="s">
        <v>1175</v>
      </c>
      <c r="C542" s="100" t="s">
        <v>1176</v>
      </c>
      <c r="D542" s="95" t="s">
        <v>83</v>
      </c>
      <c r="E542" s="96" t="str">
        <f ca="1" t="shared" si="8"/>
        <v>LG</v>
      </c>
      <c r="F542" s="86">
        <v>2000</v>
      </c>
      <c r="H542" s="86" t="s">
        <v>83</v>
      </c>
    </row>
    <row r="543" spans="1:8">
      <c r="A543" s="93" t="s">
        <v>1177</v>
      </c>
      <c r="B543" s="94" t="s">
        <v>1178</v>
      </c>
      <c r="C543" s="100" t="s">
        <v>1179</v>
      </c>
      <c r="D543" s="95" t="s">
        <v>83</v>
      </c>
      <c r="E543" s="96" t="str">
        <f ca="1" t="shared" si="8"/>
        <v>la</v>
      </c>
      <c r="F543" s="86">
        <v>2000</v>
      </c>
      <c r="H543" s="86" t="e">
        <v>#N/A</v>
      </c>
    </row>
    <row r="544" spans="1:8">
      <c r="A544" s="93" t="s">
        <v>1180</v>
      </c>
      <c r="B544" s="151" t="s">
        <v>1181</v>
      </c>
      <c r="C544" s="93" t="s">
        <v>1182</v>
      </c>
      <c r="D544" s="95" t="s">
        <v>1013</v>
      </c>
      <c r="E544" s="96" t="str">
        <f ca="1" t="shared" si="8"/>
        <v>LG</v>
      </c>
      <c r="F544" s="86">
        <v>2000</v>
      </c>
      <c r="H544" s="86" t="e">
        <v>#N/A</v>
      </c>
    </row>
    <row r="545" spans="1:8">
      <c r="A545" s="93" t="s">
        <v>1183</v>
      </c>
      <c r="B545" s="94"/>
      <c r="C545" s="93" t="s">
        <v>1184</v>
      </c>
      <c r="D545" s="95" t="s">
        <v>626</v>
      </c>
      <c r="E545" s="96" t="str">
        <f ca="1" t="shared" si="8"/>
        <v>LN</v>
      </c>
      <c r="F545" s="86">
        <v>2000</v>
      </c>
      <c r="H545" s="86" t="e">
        <v>#N/A</v>
      </c>
    </row>
    <row r="546" spans="1:8">
      <c r="A546" s="152" t="s">
        <v>1185</v>
      </c>
      <c r="B546" s="151" t="s">
        <v>56</v>
      </c>
      <c r="C546" s="93" t="s">
        <v>1186</v>
      </c>
      <c r="D546" s="95" t="s">
        <v>53</v>
      </c>
      <c r="E546" s="96" t="str">
        <f ca="1" t="shared" si="8"/>
        <v>M1</v>
      </c>
      <c r="F546" s="86">
        <v>2000</v>
      </c>
      <c r="H546" s="86">
        <v>0</v>
      </c>
    </row>
    <row r="547" spans="1:8">
      <c r="A547" s="93" t="s">
        <v>1187</v>
      </c>
      <c r="B547" s="151" t="s">
        <v>56</v>
      </c>
      <c r="C547" s="93" t="s">
        <v>1188</v>
      </c>
      <c r="D547" s="95" t="s">
        <v>53</v>
      </c>
      <c r="E547" s="96" t="str">
        <f ca="1" t="shared" si="8"/>
        <v>M1</v>
      </c>
      <c r="F547" s="86">
        <v>2000</v>
      </c>
      <c r="H547" s="86" t="e">
        <v>#N/A</v>
      </c>
    </row>
    <row r="548" spans="1:8">
      <c r="A548" s="93" t="s">
        <v>1189</v>
      </c>
      <c r="B548" s="151" t="s">
        <v>59</v>
      </c>
      <c r="C548" s="93" t="s">
        <v>1190</v>
      </c>
      <c r="D548" s="95" t="s">
        <v>53</v>
      </c>
      <c r="E548" s="96" t="str">
        <f ca="1" t="shared" si="8"/>
        <v>MD</v>
      </c>
      <c r="F548" s="86">
        <v>2000</v>
      </c>
      <c r="H548" s="86" t="e">
        <v>#N/A</v>
      </c>
    </row>
    <row r="549" spans="1:8">
      <c r="A549" s="93" t="s">
        <v>1191</v>
      </c>
      <c r="B549" s="151" t="s">
        <v>237</v>
      </c>
      <c r="C549" s="93" t="s">
        <v>1192</v>
      </c>
      <c r="D549" s="95" t="s">
        <v>239</v>
      </c>
      <c r="E549" s="96" t="str">
        <f ca="1" t="shared" si="8"/>
        <v>DC</v>
      </c>
      <c r="F549" s="86">
        <v>2000</v>
      </c>
      <c r="H549" s="86" t="e">
        <v>#N/A</v>
      </c>
    </row>
    <row r="550" spans="1:8">
      <c r="A550" s="93" t="s">
        <v>1193</v>
      </c>
      <c r="B550" s="151" t="s">
        <v>237</v>
      </c>
      <c r="C550" s="93" t="s">
        <v>1194</v>
      </c>
      <c r="D550" s="95" t="s">
        <v>239</v>
      </c>
      <c r="E550" s="96" t="str">
        <f ca="1" t="shared" si="8"/>
        <v>DC</v>
      </c>
      <c r="F550" s="86">
        <v>2000</v>
      </c>
      <c r="H550" s="86" t="e">
        <v>#N/A</v>
      </c>
    </row>
    <row r="551" spans="1:8">
      <c r="A551" s="93" t="s">
        <v>1195</v>
      </c>
      <c r="B551" s="151" t="s">
        <v>237</v>
      </c>
      <c r="C551" s="93" t="s">
        <v>1196</v>
      </c>
      <c r="D551" s="95" t="s">
        <v>239</v>
      </c>
      <c r="E551" s="96" t="str">
        <f ca="1" t="shared" si="8"/>
        <v>DC</v>
      </c>
      <c r="F551" s="86">
        <v>2000</v>
      </c>
      <c r="H551" s="86" t="e">
        <v>#N/A</v>
      </c>
    </row>
    <row r="552" spans="1:8">
      <c r="A552" s="93" t="s">
        <v>1197</v>
      </c>
      <c r="B552" s="151" t="s">
        <v>637</v>
      </c>
      <c r="C552" s="93" t="s">
        <v>1198</v>
      </c>
      <c r="D552" s="95" t="s">
        <v>632</v>
      </c>
      <c r="E552" s="96" t="str">
        <f ca="1" t="shared" si="8"/>
        <v>QB</v>
      </c>
      <c r="F552" s="86">
        <v>2000</v>
      </c>
      <c r="H552" s="86" t="e">
        <v>#N/A</v>
      </c>
    </row>
    <row r="553" spans="1:8">
      <c r="A553" s="93" t="s">
        <v>1199</v>
      </c>
      <c r="B553" s="151" t="s">
        <v>1200</v>
      </c>
      <c r="C553" s="93" t="s">
        <v>1201</v>
      </c>
      <c r="D553" s="95" t="s">
        <v>1202</v>
      </c>
      <c r="E553" s="96" t="str">
        <f ca="1" t="shared" si="8"/>
        <v>VC</v>
      </c>
      <c r="F553" s="86">
        <v>2000</v>
      </c>
      <c r="H553" s="86" t="e">
        <v>#N/A</v>
      </c>
    </row>
    <row r="554" spans="1:8">
      <c r="A554" s="93" t="s">
        <v>1203</v>
      </c>
      <c r="B554" s="151" t="s">
        <v>1204</v>
      </c>
      <c r="C554" s="93" t="s">
        <v>1205</v>
      </c>
      <c r="D554" s="95" t="s">
        <v>1202</v>
      </c>
      <c r="E554" s="96" t="str">
        <f ca="1" t="shared" si="8"/>
        <v>VC</v>
      </c>
      <c r="F554" s="86">
        <v>2000</v>
      </c>
      <c r="H554" s="86" t="e">
        <v>#N/A</v>
      </c>
    </row>
    <row r="555" spans="1:8">
      <c r="A555" s="93" t="s">
        <v>1206</v>
      </c>
      <c r="B555" s="151" t="s">
        <v>1207</v>
      </c>
      <c r="C555" s="93" t="s">
        <v>1208</v>
      </c>
      <c r="D555" s="95" t="s">
        <v>1202</v>
      </c>
      <c r="E555" s="96" t="str">
        <f ca="1" t="shared" si="8"/>
        <v>VC</v>
      </c>
      <c r="F555" s="86">
        <v>2000</v>
      </c>
      <c r="H555" s="86" t="e">
        <v>#N/A</v>
      </c>
    </row>
    <row r="556" spans="1:8">
      <c r="A556" s="93" t="s">
        <v>1209</v>
      </c>
      <c r="B556" s="151" t="s">
        <v>1210</v>
      </c>
      <c r="C556" s="93" t="s">
        <v>1211</v>
      </c>
      <c r="D556" s="95" t="s">
        <v>1202</v>
      </c>
      <c r="E556" s="96" t="str">
        <f ca="1" t="shared" si="8"/>
        <v>VC</v>
      </c>
      <c r="F556" s="86">
        <v>2000</v>
      </c>
      <c r="H556" s="86" t="e">
        <v>#N/A</v>
      </c>
    </row>
    <row r="557" spans="1:8">
      <c r="A557" s="93" t="s">
        <v>1212</v>
      </c>
      <c r="B557" s="151" t="s">
        <v>1200</v>
      </c>
      <c r="C557" s="93" t="s">
        <v>1213</v>
      </c>
      <c r="D557" s="95" t="s">
        <v>1202</v>
      </c>
      <c r="E557" s="96" t="str">
        <f ca="1" t="shared" si="8"/>
        <v>VC</v>
      </c>
      <c r="F557" s="86">
        <v>2000</v>
      </c>
      <c r="H557" s="86" t="e">
        <v>#N/A</v>
      </c>
    </row>
    <row r="558" spans="1:8">
      <c r="A558" s="93" t="s">
        <v>1214</v>
      </c>
      <c r="B558" s="151" t="s">
        <v>1204</v>
      </c>
      <c r="C558" s="93" t="s">
        <v>1215</v>
      </c>
      <c r="D558" s="95" t="s">
        <v>1202</v>
      </c>
      <c r="E558" s="96" t="str">
        <f ca="1" t="shared" si="8"/>
        <v>VC</v>
      </c>
      <c r="F558" s="86">
        <v>2000</v>
      </c>
      <c r="H558" s="86" t="e">
        <v>#N/A</v>
      </c>
    </row>
    <row r="559" spans="1:8">
      <c r="A559" s="93" t="s">
        <v>1216</v>
      </c>
      <c r="B559" s="151" t="s">
        <v>1207</v>
      </c>
      <c r="C559" s="93" t="s">
        <v>1217</v>
      </c>
      <c r="D559" s="95" t="s">
        <v>1202</v>
      </c>
      <c r="E559" s="96" t="str">
        <f ca="1" t="shared" si="8"/>
        <v>VC</v>
      </c>
      <c r="F559" s="86">
        <v>2000</v>
      </c>
      <c r="H559" s="86" t="e">
        <v>#N/A</v>
      </c>
    </row>
    <row r="560" spans="1:8">
      <c r="A560" s="93" t="s">
        <v>1218</v>
      </c>
      <c r="B560" s="151" t="s">
        <v>1210</v>
      </c>
      <c r="C560" s="93" t="s">
        <v>1219</v>
      </c>
      <c r="D560" s="95" t="s">
        <v>1202</v>
      </c>
      <c r="E560" s="96" t="str">
        <f ca="1" t="shared" si="8"/>
        <v>VC</v>
      </c>
      <c r="F560" s="86">
        <v>2000</v>
      </c>
      <c r="H560" s="86" t="e">
        <v>#N/A</v>
      </c>
    </row>
    <row r="561" spans="1:8">
      <c r="A561" s="93" t="s">
        <v>1220</v>
      </c>
      <c r="B561" s="151" t="s">
        <v>1221</v>
      </c>
      <c r="C561" s="93" t="s">
        <v>1222</v>
      </c>
      <c r="D561" s="95" t="s">
        <v>1202</v>
      </c>
      <c r="E561" s="96" t="str">
        <f ca="1" t="shared" si="8"/>
        <v>VC</v>
      </c>
      <c r="F561" s="86">
        <v>2000</v>
      </c>
      <c r="H561" s="86" t="e">
        <v>#N/A</v>
      </c>
    </row>
    <row r="562" spans="1:8">
      <c r="A562" s="93" t="s">
        <v>1223</v>
      </c>
      <c r="B562" s="151" t="s">
        <v>1224</v>
      </c>
      <c r="C562" s="93" t="s">
        <v>1225</v>
      </c>
      <c r="D562" s="95" t="s">
        <v>1202</v>
      </c>
      <c r="E562" s="96" t="str">
        <f ca="1" t="shared" si="8"/>
        <v>VC</v>
      </c>
      <c r="F562" s="86">
        <v>2000</v>
      </c>
      <c r="H562" s="86" t="e">
        <v>#N/A</v>
      </c>
    </row>
    <row r="563" spans="1:8">
      <c r="A563" s="93" t="s">
        <v>1226</v>
      </c>
      <c r="B563" s="151" t="s">
        <v>1227</v>
      </c>
      <c r="C563" s="93" t="s">
        <v>1228</v>
      </c>
      <c r="D563" s="95" t="s">
        <v>1202</v>
      </c>
      <c r="E563" s="96" t="str">
        <f ca="1" t="shared" si="8"/>
        <v>VC</v>
      </c>
      <c r="F563" s="86">
        <v>2000</v>
      </c>
      <c r="H563" s="86" t="e">
        <v>#N/A</v>
      </c>
    </row>
    <row r="564" spans="1:8">
      <c r="A564" s="93" t="s">
        <v>1229</v>
      </c>
      <c r="B564" s="151" t="s">
        <v>1230</v>
      </c>
      <c r="C564" s="93" t="s">
        <v>1231</v>
      </c>
      <c r="D564" s="95" t="s">
        <v>1202</v>
      </c>
      <c r="E564" s="96" t="str">
        <f ca="1" t="shared" si="8"/>
        <v>VC</v>
      </c>
      <c r="F564" s="86">
        <v>2000</v>
      </c>
      <c r="H564" s="86" t="e">
        <v>#N/A</v>
      </c>
    </row>
    <row r="565" spans="1:8">
      <c r="A565" s="93" t="s">
        <v>1232</v>
      </c>
      <c r="B565" s="151" t="s">
        <v>1233</v>
      </c>
      <c r="C565" s="93" t="s">
        <v>1234</v>
      </c>
      <c r="D565" s="95" t="s">
        <v>1202</v>
      </c>
      <c r="E565" s="96" t="str">
        <f ca="1" t="shared" si="8"/>
        <v>VC</v>
      </c>
      <c r="F565" s="86">
        <v>2000</v>
      </c>
      <c r="H565" s="86" t="e">
        <v>#N/A</v>
      </c>
    </row>
    <row r="566" spans="1:8">
      <c r="A566" s="93" t="s">
        <v>1235</v>
      </c>
      <c r="B566" s="151" t="s">
        <v>1236</v>
      </c>
      <c r="C566" s="93" t="s">
        <v>1237</v>
      </c>
      <c r="D566" s="95" t="s">
        <v>1202</v>
      </c>
      <c r="E566" s="96" t="str">
        <f ca="1" t="shared" si="8"/>
        <v>VC</v>
      </c>
      <c r="F566" s="86">
        <v>2000</v>
      </c>
      <c r="H566" s="86" t="e">
        <v>#N/A</v>
      </c>
    </row>
    <row r="567" spans="1:8">
      <c r="A567" s="93" t="s">
        <v>1238</v>
      </c>
      <c r="B567" s="151" t="s">
        <v>1239</v>
      </c>
      <c r="C567" s="93" t="s">
        <v>1240</v>
      </c>
      <c r="D567" s="95" t="s">
        <v>1202</v>
      </c>
      <c r="E567" s="96" t="str">
        <f ca="1" t="shared" si="8"/>
        <v>VC</v>
      </c>
      <c r="F567" s="86">
        <v>2000</v>
      </c>
      <c r="H567" s="86" t="e">
        <v>#N/A</v>
      </c>
    </row>
    <row r="568" spans="1:8">
      <c r="A568" s="93" t="s">
        <v>1241</v>
      </c>
      <c r="B568" s="151" t="s">
        <v>1242</v>
      </c>
      <c r="C568" s="93" t="s">
        <v>1243</v>
      </c>
      <c r="D568" s="95" t="s">
        <v>1202</v>
      </c>
      <c r="E568" s="96" t="str">
        <f ca="1" t="shared" si="8"/>
        <v>VC</v>
      </c>
      <c r="F568" s="86">
        <v>2000</v>
      </c>
      <c r="H568" s="86" t="e">
        <v>#N/A</v>
      </c>
    </row>
    <row r="569" spans="1:8">
      <c r="A569" s="93" t="s">
        <v>1244</v>
      </c>
      <c r="B569" s="151" t="s">
        <v>1221</v>
      </c>
      <c r="C569" s="93" t="s">
        <v>1245</v>
      </c>
      <c r="D569" s="95" t="s">
        <v>1202</v>
      </c>
      <c r="E569" s="96" t="str">
        <f ca="1" t="shared" si="8"/>
        <v>VC</v>
      </c>
      <c r="F569" s="86">
        <v>2000</v>
      </c>
      <c r="H569" s="86" t="e">
        <v>#N/A</v>
      </c>
    </row>
    <row r="570" spans="1:8">
      <c r="A570" s="93" t="s">
        <v>1246</v>
      </c>
      <c r="B570" s="151" t="s">
        <v>1224</v>
      </c>
      <c r="C570" s="93" t="s">
        <v>1247</v>
      </c>
      <c r="D570" s="95" t="s">
        <v>1202</v>
      </c>
      <c r="E570" s="96" t="str">
        <f ca="1" t="shared" si="8"/>
        <v>VC</v>
      </c>
      <c r="F570" s="86">
        <v>2000</v>
      </c>
      <c r="H570" s="86" t="e">
        <v>#N/A</v>
      </c>
    </row>
    <row r="571" spans="1:8">
      <c r="A571" s="93" t="s">
        <v>1248</v>
      </c>
      <c r="B571" s="151" t="s">
        <v>1227</v>
      </c>
      <c r="C571" s="93" t="s">
        <v>1249</v>
      </c>
      <c r="D571" s="95" t="s">
        <v>1202</v>
      </c>
      <c r="E571" s="96" t="str">
        <f ca="1" t="shared" si="8"/>
        <v>VC</v>
      </c>
      <c r="F571" s="86">
        <v>2000</v>
      </c>
      <c r="H571" s="86" t="e">
        <v>#N/A</v>
      </c>
    </row>
    <row r="572" spans="1:8">
      <c r="A572" s="93" t="s">
        <v>1250</v>
      </c>
      <c r="B572" s="151" t="s">
        <v>1230</v>
      </c>
      <c r="C572" s="93" t="s">
        <v>1251</v>
      </c>
      <c r="D572" s="95" t="s">
        <v>1202</v>
      </c>
      <c r="E572" s="96" t="str">
        <f ca="1" t="shared" si="8"/>
        <v>VC</v>
      </c>
      <c r="F572" s="86">
        <v>2000</v>
      </c>
      <c r="H572" s="86" t="e">
        <v>#N/A</v>
      </c>
    </row>
    <row r="573" spans="1:8">
      <c r="A573" s="93" t="s">
        <v>1252</v>
      </c>
      <c r="B573" s="151" t="s">
        <v>1253</v>
      </c>
      <c r="C573" s="93" t="s">
        <v>1254</v>
      </c>
      <c r="D573" s="95" t="s">
        <v>1202</v>
      </c>
      <c r="E573" s="96" t="str">
        <f ca="1" t="shared" si="8"/>
        <v>VC</v>
      </c>
      <c r="F573" s="86">
        <v>2000</v>
      </c>
      <c r="H573" s="86" t="e">
        <v>#N/A</v>
      </c>
    </row>
    <row r="574" spans="1:8">
      <c r="A574" s="93" t="s">
        <v>1255</v>
      </c>
      <c r="B574" s="151" t="s">
        <v>1256</v>
      </c>
      <c r="C574" s="93" t="s">
        <v>1257</v>
      </c>
      <c r="D574" s="95" t="s">
        <v>1202</v>
      </c>
      <c r="E574" s="96" t="str">
        <f ca="1" t="shared" si="8"/>
        <v>VC</v>
      </c>
      <c r="F574" s="86">
        <v>2000</v>
      </c>
      <c r="H574" s="86" t="e">
        <v>#N/A</v>
      </c>
    </row>
    <row r="575" spans="1:8">
      <c r="A575" s="93" t="s">
        <v>1258</v>
      </c>
      <c r="B575" s="151" t="s">
        <v>1259</v>
      </c>
      <c r="C575" s="93" t="s">
        <v>1260</v>
      </c>
      <c r="D575" s="95" t="s">
        <v>1202</v>
      </c>
      <c r="E575" s="96" t="str">
        <f ca="1" t="shared" si="8"/>
        <v>VC</v>
      </c>
      <c r="F575" s="86">
        <v>2000</v>
      </c>
      <c r="H575" s="86" t="e">
        <v>#N/A</v>
      </c>
    </row>
    <row r="576" spans="1:8">
      <c r="A576" s="93" t="s">
        <v>1261</v>
      </c>
      <c r="B576" s="151" t="s">
        <v>1262</v>
      </c>
      <c r="C576" s="93" t="s">
        <v>1263</v>
      </c>
      <c r="D576" s="95" t="s">
        <v>1202</v>
      </c>
      <c r="E576" s="96" t="str">
        <f ca="1" t="shared" si="8"/>
        <v>VC</v>
      </c>
      <c r="F576" s="86">
        <v>2000</v>
      </c>
      <c r="H576" s="86" t="e">
        <v>#N/A</v>
      </c>
    </row>
    <row r="577" spans="1:8">
      <c r="A577" s="93" t="s">
        <v>1264</v>
      </c>
      <c r="B577" s="151" t="s">
        <v>1265</v>
      </c>
      <c r="C577" s="93" t="s">
        <v>1266</v>
      </c>
      <c r="D577" s="95" t="s">
        <v>1202</v>
      </c>
      <c r="E577" s="96" t="str">
        <f ca="1" t="shared" si="8"/>
        <v>VC</v>
      </c>
      <c r="F577" s="86">
        <v>2000</v>
      </c>
      <c r="H577" s="86" t="e">
        <v>#N/A</v>
      </c>
    </row>
    <row r="578" spans="1:8">
      <c r="A578" s="93" t="s">
        <v>1267</v>
      </c>
      <c r="B578" s="151" t="s">
        <v>1268</v>
      </c>
      <c r="C578" s="93" t="s">
        <v>1269</v>
      </c>
      <c r="D578" s="95" t="s">
        <v>1202</v>
      </c>
      <c r="E578" s="96" t="str">
        <f ca="1" t="shared" si="8"/>
        <v>VC</v>
      </c>
      <c r="F578" s="86">
        <v>2000</v>
      </c>
      <c r="H578" s="86" t="e">
        <v>#N/A</v>
      </c>
    </row>
    <row r="579" spans="1:8">
      <c r="A579" s="93" t="s">
        <v>1270</v>
      </c>
      <c r="B579" s="151" t="s">
        <v>1271</v>
      </c>
      <c r="C579" s="93" t="s">
        <v>1272</v>
      </c>
      <c r="D579" s="95" t="s">
        <v>1202</v>
      </c>
      <c r="E579" s="96" t="str">
        <f ca="1" t="shared" ref="E579:E642" si="9">LEFT(A579,2)</f>
        <v>VC</v>
      </c>
      <c r="F579" s="86">
        <v>2000</v>
      </c>
      <c r="H579" s="86" t="e">
        <v>#N/A</v>
      </c>
    </row>
    <row r="580" spans="1:8">
      <c r="A580" s="93" t="s">
        <v>1273</v>
      </c>
      <c r="B580" s="151" t="s">
        <v>1274</v>
      </c>
      <c r="C580" s="93" t="s">
        <v>1275</v>
      </c>
      <c r="D580" s="95" t="s">
        <v>1202</v>
      </c>
      <c r="E580" s="96" t="str">
        <f ca="1" t="shared" si="9"/>
        <v>VC</v>
      </c>
      <c r="F580" s="86">
        <v>2000</v>
      </c>
      <c r="H580" s="86" t="e">
        <v>#N/A</v>
      </c>
    </row>
    <row r="581" spans="1:8">
      <c r="A581" s="93" t="s">
        <v>1276</v>
      </c>
      <c r="B581" s="151" t="s">
        <v>1277</v>
      </c>
      <c r="C581" s="93" t="s">
        <v>1278</v>
      </c>
      <c r="D581" s="95" t="s">
        <v>1202</v>
      </c>
      <c r="E581" s="96" t="str">
        <f ca="1" t="shared" si="9"/>
        <v>VC</v>
      </c>
      <c r="F581" s="86">
        <v>2000</v>
      </c>
      <c r="H581" s="86" t="e">
        <v>#N/A</v>
      </c>
    </row>
    <row r="582" spans="1:8">
      <c r="A582" s="93" t="s">
        <v>1279</v>
      </c>
      <c r="B582" s="151" t="s">
        <v>1280</v>
      </c>
      <c r="C582" s="93" t="s">
        <v>1281</v>
      </c>
      <c r="D582" s="95" t="s">
        <v>1202</v>
      </c>
      <c r="E582" s="96" t="str">
        <f ca="1" t="shared" si="9"/>
        <v>VC</v>
      </c>
      <c r="F582" s="86">
        <v>2000</v>
      </c>
      <c r="H582" s="86" t="e">
        <v>#N/A</v>
      </c>
    </row>
    <row r="583" spans="1:8">
      <c r="A583" s="93" t="s">
        <v>1282</v>
      </c>
      <c r="B583" s="151" t="s">
        <v>1283</v>
      </c>
      <c r="C583" s="93" t="s">
        <v>1284</v>
      </c>
      <c r="D583" s="95" t="s">
        <v>1202</v>
      </c>
      <c r="E583" s="96" t="str">
        <f ca="1" t="shared" si="9"/>
        <v>VC</v>
      </c>
      <c r="F583" s="86">
        <v>2000</v>
      </c>
      <c r="H583" s="86" t="e">
        <v>#N/A</v>
      </c>
    </row>
    <row r="584" spans="1:8">
      <c r="A584" s="93" t="s">
        <v>1285</v>
      </c>
      <c r="B584" s="151" t="s">
        <v>1286</v>
      </c>
      <c r="C584" s="93" t="s">
        <v>1287</v>
      </c>
      <c r="D584" s="95" t="s">
        <v>1202</v>
      </c>
      <c r="E584" s="96" t="str">
        <f ca="1" t="shared" si="9"/>
        <v>VC</v>
      </c>
      <c r="F584" s="86">
        <v>2000</v>
      </c>
      <c r="H584" s="86" t="e">
        <v>#N/A</v>
      </c>
    </row>
    <row r="585" spans="1:8">
      <c r="A585" s="93" t="s">
        <v>1288</v>
      </c>
      <c r="B585" s="151" t="s">
        <v>1289</v>
      </c>
      <c r="C585" s="93" t="s">
        <v>1290</v>
      </c>
      <c r="D585" s="95" t="s">
        <v>1202</v>
      </c>
      <c r="E585" s="96" t="str">
        <f ca="1" t="shared" si="9"/>
        <v>VC</v>
      </c>
      <c r="F585" s="86">
        <v>2000</v>
      </c>
      <c r="H585" s="86" t="e">
        <v>#N/A</v>
      </c>
    </row>
    <row r="586" spans="1:8">
      <c r="A586" s="93" t="s">
        <v>1291</v>
      </c>
      <c r="B586" s="151" t="s">
        <v>1292</v>
      </c>
      <c r="C586" s="93" t="s">
        <v>1293</v>
      </c>
      <c r="D586" s="95" t="s">
        <v>1202</v>
      </c>
      <c r="E586" s="96" t="str">
        <f ca="1" t="shared" si="9"/>
        <v>VC</v>
      </c>
      <c r="F586" s="86">
        <v>2000</v>
      </c>
      <c r="H586" s="86" t="e">
        <v>#N/A</v>
      </c>
    </row>
    <row r="587" spans="1:8">
      <c r="A587" s="93" t="s">
        <v>1294</v>
      </c>
      <c r="B587" s="151" t="s">
        <v>1295</v>
      </c>
      <c r="C587" s="93" t="s">
        <v>1296</v>
      </c>
      <c r="D587" s="95" t="s">
        <v>1202</v>
      </c>
      <c r="E587" s="96" t="str">
        <f ca="1" t="shared" si="9"/>
        <v>VC</v>
      </c>
      <c r="F587" s="86">
        <v>2000</v>
      </c>
      <c r="H587" s="86" t="e">
        <v>#N/A</v>
      </c>
    </row>
    <row r="588" spans="1:8">
      <c r="A588" s="93" t="s">
        <v>1297</v>
      </c>
      <c r="B588" s="151" t="s">
        <v>1298</v>
      </c>
      <c r="C588" s="93" t="s">
        <v>1299</v>
      </c>
      <c r="D588" s="95" t="s">
        <v>1202</v>
      </c>
      <c r="E588" s="96" t="str">
        <f ca="1" t="shared" si="9"/>
        <v>VC</v>
      </c>
      <c r="F588" s="86">
        <v>2000</v>
      </c>
      <c r="H588" s="86" t="e">
        <v>#N/A</v>
      </c>
    </row>
    <row r="589" spans="1:8">
      <c r="A589" s="93" t="s">
        <v>1300</v>
      </c>
      <c r="B589" s="151" t="s">
        <v>1301</v>
      </c>
      <c r="C589" s="93" t="s">
        <v>1302</v>
      </c>
      <c r="D589" s="95" t="s">
        <v>1202</v>
      </c>
      <c r="E589" s="96" t="str">
        <f ca="1" t="shared" si="9"/>
        <v>VC</v>
      </c>
      <c r="F589" s="86">
        <v>2000</v>
      </c>
      <c r="H589" s="86">
        <v>0</v>
      </c>
    </row>
    <row r="590" spans="1:8">
      <c r="A590" s="93" t="s">
        <v>1303</v>
      </c>
      <c r="B590" s="151" t="s">
        <v>1304</v>
      </c>
      <c r="C590" s="93" t="s">
        <v>1305</v>
      </c>
      <c r="D590" s="95" t="s">
        <v>1202</v>
      </c>
      <c r="E590" s="96" t="str">
        <f ca="1" t="shared" si="9"/>
        <v>VC</v>
      </c>
      <c r="F590" s="86">
        <v>2000</v>
      </c>
      <c r="H590" s="86" t="e">
        <v>#N/A</v>
      </c>
    </row>
    <row r="591" spans="1:8">
      <c r="A591" s="93" t="s">
        <v>1306</v>
      </c>
      <c r="B591" s="151" t="s">
        <v>1307</v>
      </c>
      <c r="C591" s="93" t="s">
        <v>1308</v>
      </c>
      <c r="D591" s="95" t="s">
        <v>1202</v>
      </c>
      <c r="E591" s="96" t="str">
        <f ca="1" t="shared" si="9"/>
        <v>VC</v>
      </c>
      <c r="F591" s="86">
        <v>2000</v>
      </c>
      <c r="H591" s="86" t="e">
        <v>#N/A</v>
      </c>
    </row>
    <row r="592" spans="1:8">
      <c r="A592" s="93" t="s">
        <v>1309</v>
      </c>
      <c r="B592" s="151" t="s">
        <v>1310</v>
      </c>
      <c r="C592" s="93" t="s">
        <v>1311</v>
      </c>
      <c r="D592" s="95" t="s">
        <v>1202</v>
      </c>
      <c r="E592" s="96" t="str">
        <f ca="1" t="shared" si="9"/>
        <v>VC</v>
      </c>
      <c r="F592" s="86">
        <v>2000</v>
      </c>
      <c r="H592" s="86" t="e">
        <v>#N/A</v>
      </c>
    </row>
    <row r="593" spans="1:8">
      <c r="A593" s="93" t="s">
        <v>1312</v>
      </c>
      <c r="B593" s="151" t="s">
        <v>1313</v>
      </c>
      <c r="C593" s="93" t="s">
        <v>1314</v>
      </c>
      <c r="D593" s="95" t="s">
        <v>239</v>
      </c>
      <c r="E593" s="96" t="str">
        <f ca="1" t="shared" si="9"/>
        <v>VC</v>
      </c>
      <c r="F593" s="86">
        <v>2000</v>
      </c>
      <c r="H593" s="86" t="e">
        <v>#N/A</v>
      </c>
    </row>
    <row r="594" spans="1:8">
      <c r="A594" s="93" t="s">
        <v>1315</v>
      </c>
      <c r="B594" s="151" t="s">
        <v>1316</v>
      </c>
      <c r="C594" s="93" t="s">
        <v>1317</v>
      </c>
      <c r="D594" s="95" t="s">
        <v>239</v>
      </c>
      <c r="E594" s="96" t="str">
        <f ca="1" t="shared" si="9"/>
        <v>VC</v>
      </c>
      <c r="F594" s="86">
        <v>2000</v>
      </c>
      <c r="H594" s="86" t="e">
        <v>#N/A</v>
      </c>
    </row>
    <row r="595" spans="1:8">
      <c r="A595" s="93" t="s">
        <v>1318</v>
      </c>
      <c r="B595" s="151" t="s">
        <v>1319</v>
      </c>
      <c r="C595" s="93" t="s">
        <v>1320</v>
      </c>
      <c r="D595" s="95" t="s">
        <v>239</v>
      </c>
      <c r="E595" s="96" t="str">
        <f ca="1" t="shared" si="9"/>
        <v>VC</v>
      </c>
      <c r="F595" s="86">
        <v>2000</v>
      </c>
      <c r="H595" s="86" t="e">
        <v>#N/A</v>
      </c>
    </row>
    <row r="596" spans="1:8">
      <c r="A596" s="93" t="s">
        <v>1321</v>
      </c>
      <c r="B596" s="151" t="s">
        <v>1322</v>
      </c>
      <c r="C596" s="93" t="s">
        <v>1323</v>
      </c>
      <c r="D596" s="95" t="s">
        <v>239</v>
      </c>
      <c r="E596" s="96" t="str">
        <f ca="1" t="shared" si="9"/>
        <v>VC</v>
      </c>
      <c r="F596" s="86">
        <v>2000</v>
      </c>
      <c r="H596" s="86" t="e">
        <v>#N/A</v>
      </c>
    </row>
    <row r="597" spans="1:8">
      <c r="A597" s="93" t="s">
        <v>1324</v>
      </c>
      <c r="B597" s="151" t="s">
        <v>1325</v>
      </c>
      <c r="C597" s="93" t="s">
        <v>1326</v>
      </c>
      <c r="D597" s="95" t="s">
        <v>239</v>
      </c>
      <c r="E597" s="96" t="str">
        <f ca="1" t="shared" si="9"/>
        <v>VC</v>
      </c>
      <c r="F597" s="86">
        <v>2000</v>
      </c>
      <c r="H597" s="86" t="e">
        <v>#N/A</v>
      </c>
    </row>
    <row r="598" spans="1:8">
      <c r="A598" s="93" t="s">
        <v>1327</v>
      </c>
      <c r="B598" s="151" t="s">
        <v>1328</v>
      </c>
      <c r="C598" s="93" t="s">
        <v>1329</v>
      </c>
      <c r="D598" s="95" t="s">
        <v>239</v>
      </c>
      <c r="E598" s="96" t="str">
        <f ca="1" t="shared" si="9"/>
        <v>VC</v>
      </c>
      <c r="F598" s="86">
        <v>2000</v>
      </c>
      <c r="H598" s="86" t="e">
        <v>#N/A</v>
      </c>
    </row>
    <row r="599" spans="1:8">
      <c r="A599" s="93" t="s">
        <v>1330</v>
      </c>
      <c r="B599" s="151" t="s">
        <v>1331</v>
      </c>
      <c r="C599" s="93" t="s">
        <v>1332</v>
      </c>
      <c r="D599" s="95" t="s">
        <v>239</v>
      </c>
      <c r="E599" s="96" t="str">
        <f ca="1" t="shared" si="9"/>
        <v>VC</v>
      </c>
      <c r="F599" s="86">
        <v>2000</v>
      </c>
      <c r="H599" s="86" t="e">
        <v>#N/A</v>
      </c>
    </row>
    <row r="600" spans="1:8">
      <c r="A600" s="93" t="s">
        <v>1333</v>
      </c>
      <c r="B600" s="151" t="s">
        <v>1334</v>
      </c>
      <c r="C600" s="93" t="s">
        <v>1335</v>
      </c>
      <c r="D600" s="95" t="s">
        <v>239</v>
      </c>
      <c r="E600" s="96" t="str">
        <f ca="1" t="shared" si="9"/>
        <v>VC</v>
      </c>
      <c r="F600" s="86">
        <v>2000</v>
      </c>
      <c r="H600" s="86" t="e">
        <v>#N/A</v>
      </c>
    </row>
    <row r="601" spans="1:8">
      <c r="A601" s="93" t="s">
        <v>1336</v>
      </c>
      <c r="B601" s="151" t="s">
        <v>1337</v>
      </c>
      <c r="C601" s="93" t="s">
        <v>1338</v>
      </c>
      <c r="D601" s="95" t="s">
        <v>1202</v>
      </c>
      <c r="E601" s="96" t="str">
        <f ca="1" t="shared" si="9"/>
        <v>VC</v>
      </c>
      <c r="F601" s="86">
        <v>2000</v>
      </c>
      <c r="H601" s="86">
        <v>0</v>
      </c>
    </row>
    <row r="602" spans="1:8">
      <c r="A602" s="93" t="s">
        <v>1339</v>
      </c>
      <c r="B602" s="151" t="s">
        <v>1340</v>
      </c>
      <c r="C602" s="93" t="s">
        <v>1341</v>
      </c>
      <c r="D602" s="95" t="s">
        <v>1202</v>
      </c>
      <c r="E602" s="96" t="str">
        <f ca="1" t="shared" si="9"/>
        <v>VC</v>
      </c>
      <c r="F602" s="86">
        <v>2000</v>
      </c>
      <c r="H602" s="86" t="e">
        <v>#N/A</v>
      </c>
    </row>
    <row r="603" spans="1:8">
      <c r="A603" s="93" t="s">
        <v>1342</v>
      </c>
      <c r="B603" s="151" t="s">
        <v>1343</v>
      </c>
      <c r="C603" s="93" t="s">
        <v>1344</v>
      </c>
      <c r="D603" s="95" t="s">
        <v>1202</v>
      </c>
      <c r="E603" s="96" t="str">
        <f ca="1" t="shared" si="9"/>
        <v>VC</v>
      </c>
      <c r="F603" s="86">
        <v>2000</v>
      </c>
      <c r="H603" s="86" t="e">
        <v>#N/A</v>
      </c>
    </row>
    <row r="604" spans="1:8">
      <c r="A604" s="93" t="s">
        <v>1345</v>
      </c>
      <c r="B604" s="151" t="s">
        <v>1346</v>
      </c>
      <c r="C604" s="93" t="s">
        <v>1347</v>
      </c>
      <c r="D604" s="95" t="s">
        <v>1202</v>
      </c>
      <c r="E604" s="96" t="str">
        <f ca="1" t="shared" si="9"/>
        <v>VC</v>
      </c>
      <c r="F604" s="86">
        <v>2000</v>
      </c>
      <c r="H604" s="86" t="e">
        <v>#N/A</v>
      </c>
    </row>
    <row r="605" spans="1:8">
      <c r="A605" s="93" t="s">
        <v>1348</v>
      </c>
      <c r="B605" s="151" t="s">
        <v>1349</v>
      </c>
      <c r="C605" s="93" t="s">
        <v>1350</v>
      </c>
      <c r="D605" s="95" t="s">
        <v>626</v>
      </c>
      <c r="E605" s="96" t="str">
        <f ca="1" t="shared" si="9"/>
        <v>VC</v>
      </c>
      <c r="F605" s="86">
        <v>2000</v>
      </c>
      <c r="H605" s="86">
        <v>0</v>
      </c>
    </row>
    <row r="606" spans="1:8">
      <c r="A606" s="93" t="s">
        <v>1351</v>
      </c>
      <c r="B606" s="151" t="s">
        <v>1352</v>
      </c>
      <c r="C606" s="93" t="s">
        <v>1353</v>
      </c>
      <c r="D606" s="95" t="s">
        <v>626</v>
      </c>
      <c r="E606" s="96" t="str">
        <f ca="1" t="shared" si="9"/>
        <v>VC</v>
      </c>
      <c r="F606" s="86">
        <v>2000</v>
      </c>
      <c r="H606" s="86" t="e">
        <v>#N/A</v>
      </c>
    </row>
    <row r="607" spans="1:8">
      <c r="A607" s="93" t="s">
        <v>1354</v>
      </c>
      <c r="B607" s="151" t="s">
        <v>1355</v>
      </c>
      <c r="C607" s="93" t="s">
        <v>1356</v>
      </c>
      <c r="D607" s="95" t="s">
        <v>626</v>
      </c>
      <c r="E607" s="96" t="str">
        <f ca="1" t="shared" si="9"/>
        <v>VC</v>
      </c>
      <c r="F607" s="86">
        <v>2000</v>
      </c>
      <c r="H607" s="86" t="e">
        <v>#N/A</v>
      </c>
    </row>
    <row r="608" spans="1:8">
      <c r="A608" s="93" t="s">
        <v>1357</v>
      </c>
      <c r="B608" s="151" t="s">
        <v>1358</v>
      </c>
      <c r="C608" s="93" t="s">
        <v>1359</v>
      </c>
      <c r="D608" s="95" t="s">
        <v>626</v>
      </c>
      <c r="E608" s="96" t="str">
        <f ca="1" t="shared" si="9"/>
        <v>VC</v>
      </c>
      <c r="F608" s="86">
        <v>2000</v>
      </c>
      <c r="H608" s="86" t="e">
        <v>#N/A</v>
      </c>
    </row>
    <row r="609" s="86" customFormat="1" spans="1:8">
      <c r="A609" s="93" t="s">
        <v>1360</v>
      </c>
      <c r="B609" s="151" t="s">
        <v>1361</v>
      </c>
      <c r="C609" s="93" t="s">
        <v>1362</v>
      </c>
      <c r="D609" s="95" t="s">
        <v>626</v>
      </c>
      <c r="E609" s="96" t="str">
        <f ca="1" t="shared" si="9"/>
        <v>VC</v>
      </c>
      <c r="F609" s="86">
        <v>2000</v>
      </c>
      <c r="H609" s="86" t="e">
        <v>#N/A</v>
      </c>
    </row>
    <row r="610" s="86" customFormat="1" spans="1:8">
      <c r="A610" s="93" t="s">
        <v>1363</v>
      </c>
      <c r="B610" s="151" t="s">
        <v>1364</v>
      </c>
      <c r="C610" s="93" t="s">
        <v>1365</v>
      </c>
      <c r="D610" s="95" t="s">
        <v>626</v>
      </c>
      <c r="E610" s="96" t="str">
        <f ca="1" t="shared" si="9"/>
        <v>VC</v>
      </c>
      <c r="F610" s="86">
        <v>2000</v>
      </c>
      <c r="H610" s="86" t="e">
        <v>#N/A</v>
      </c>
    </row>
    <row r="611" s="86" customFormat="1" spans="1:8">
      <c r="A611" s="93" t="s">
        <v>1366</v>
      </c>
      <c r="B611" s="151" t="s">
        <v>1367</v>
      </c>
      <c r="C611" s="93" t="s">
        <v>1368</v>
      </c>
      <c r="D611" s="95" t="s">
        <v>626</v>
      </c>
      <c r="E611" s="96" t="str">
        <f ca="1" t="shared" si="9"/>
        <v>VC</v>
      </c>
      <c r="F611" s="86">
        <v>2000</v>
      </c>
      <c r="H611" s="86" t="e">
        <v>#N/A</v>
      </c>
    </row>
    <row r="612" s="86" customFormat="1" spans="1:8">
      <c r="A612" s="93" t="s">
        <v>1369</v>
      </c>
      <c r="B612" s="151" t="s">
        <v>1370</v>
      </c>
      <c r="C612" s="93" t="s">
        <v>1371</v>
      </c>
      <c r="D612" s="95" t="s">
        <v>626</v>
      </c>
      <c r="E612" s="96" t="str">
        <f ca="1" t="shared" si="9"/>
        <v>VC</v>
      </c>
      <c r="F612" s="86">
        <v>2000</v>
      </c>
      <c r="H612" s="86" t="e">
        <v>#N/A</v>
      </c>
    </row>
    <row r="613" s="86" customFormat="1" spans="1:8">
      <c r="A613" s="93" t="s">
        <v>1372</v>
      </c>
      <c r="B613" s="151" t="s">
        <v>1373</v>
      </c>
      <c r="C613" s="93" t="s">
        <v>1374</v>
      </c>
      <c r="D613" s="95" t="s">
        <v>626</v>
      </c>
      <c r="E613" s="96" t="str">
        <f ca="1" t="shared" si="9"/>
        <v>VC</v>
      </c>
      <c r="F613" s="86">
        <v>2000</v>
      </c>
      <c r="H613" s="86" t="e">
        <v>#N/A</v>
      </c>
    </row>
    <row r="614" s="86" customFormat="1" spans="1:8">
      <c r="A614" s="93" t="s">
        <v>1375</v>
      </c>
      <c r="B614" s="151" t="s">
        <v>1376</v>
      </c>
      <c r="C614" s="93" t="s">
        <v>1377</v>
      </c>
      <c r="D614" s="95" t="s">
        <v>626</v>
      </c>
      <c r="E614" s="96" t="str">
        <f ca="1" t="shared" si="9"/>
        <v>VC</v>
      </c>
      <c r="F614" s="86">
        <v>2000</v>
      </c>
      <c r="H614" s="86" t="e">
        <v>#N/A</v>
      </c>
    </row>
    <row r="615" s="86" customFormat="1" spans="1:8">
      <c r="A615" s="93" t="s">
        <v>1378</v>
      </c>
      <c r="B615" s="151" t="s">
        <v>1379</v>
      </c>
      <c r="C615" s="93" t="s">
        <v>1380</v>
      </c>
      <c r="D615" s="95" t="s">
        <v>626</v>
      </c>
      <c r="E615" s="96" t="str">
        <f ca="1" t="shared" si="9"/>
        <v>VC</v>
      </c>
      <c r="F615" s="86">
        <v>2000</v>
      </c>
      <c r="H615" s="86" t="e">
        <v>#N/A</v>
      </c>
    </row>
    <row r="616" s="86" customFormat="1" spans="1:8">
      <c r="A616" s="93" t="s">
        <v>1381</v>
      </c>
      <c r="B616" s="151" t="s">
        <v>1382</v>
      </c>
      <c r="C616" s="93" t="s">
        <v>1383</v>
      </c>
      <c r="D616" s="95" t="s">
        <v>626</v>
      </c>
      <c r="E616" s="96" t="str">
        <f ca="1" t="shared" si="9"/>
        <v>VC</v>
      </c>
      <c r="F616" s="86">
        <v>2000</v>
      </c>
      <c r="H616" s="86" t="e">
        <v>#N/A</v>
      </c>
    </row>
    <row r="617" spans="1:8">
      <c r="A617" s="93" t="s">
        <v>1384</v>
      </c>
      <c r="B617" s="151" t="s">
        <v>1385</v>
      </c>
      <c r="C617" s="93" t="s">
        <v>1386</v>
      </c>
      <c r="D617" s="95" t="s">
        <v>626</v>
      </c>
      <c r="E617" s="96" t="str">
        <f ca="1" t="shared" si="9"/>
        <v>VC</v>
      </c>
      <c r="F617" s="86">
        <v>2000</v>
      </c>
      <c r="H617" s="86">
        <v>0</v>
      </c>
    </row>
    <row r="618" spans="1:8">
      <c r="A618" s="93" t="s">
        <v>1387</v>
      </c>
      <c r="B618" s="151" t="s">
        <v>1388</v>
      </c>
      <c r="C618" s="93" t="s">
        <v>1389</v>
      </c>
      <c r="D618" s="95" t="s">
        <v>626</v>
      </c>
      <c r="E618" s="96" t="str">
        <f ca="1" t="shared" si="9"/>
        <v>VC</v>
      </c>
      <c r="F618" s="86">
        <v>2000</v>
      </c>
      <c r="H618" s="86" t="e">
        <v>#N/A</v>
      </c>
    </row>
    <row r="619" spans="1:8">
      <c r="A619" s="93" t="s">
        <v>1390</v>
      </c>
      <c r="B619" s="151" t="s">
        <v>1391</v>
      </c>
      <c r="C619" s="93" t="s">
        <v>1392</v>
      </c>
      <c r="D619" s="95" t="s">
        <v>626</v>
      </c>
      <c r="E619" s="96" t="str">
        <f ca="1" t="shared" si="9"/>
        <v>VC</v>
      </c>
      <c r="F619" s="86">
        <v>2000</v>
      </c>
      <c r="H619" s="86" t="e">
        <v>#N/A</v>
      </c>
    </row>
    <row r="620" spans="1:8">
      <c r="A620" s="93" t="s">
        <v>1393</v>
      </c>
      <c r="B620" s="151" t="s">
        <v>1394</v>
      </c>
      <c r="C620" s="93" t="s">
        <v>1395</v>
      </c>
      <c r="D620" s="95" t="s">
        <v>626</v>
      </c>
      <c r="E620" s="96" t="str">
        <f ca="1" t="shared" si="9"/>
        <v>VC</v>
      </c>
      <c r="F620" s="86">
        <v>2000</v>
      </c>
      <c r="H620" s="86" t="e">
        <v>#N/A</v>
      </c>
    </row>
    <row r="621" spans="1:8">
      <c r="A621" s="93" t="s">
        <v>1396</v>
      </c>
      <c r="B621" s="151" t="s">
        <v>1253</v>
      </c>
      <c r="C621" s="93" t="s">
        <v>1397</v>
      </c>
      <c r="D621" s="95" t="s">
        <v>1202</v>
      </c>
      <c r="E621" s="96" t="str">
        <f ca="1" t="shared" si="9"/>
        <v>VC</v>
      </c>
      <c r="F621" s="86">
        <v>2000</v>
      </c>
      <c r="H621" s="86" t="e">
        <v>#N/A</v>
      </c>
    </row>
    <row r="622" spans="1:8">
      <c r="A622" s="93" t="s">
        <v>1398</v>
      </c>
      <c r="B622" s="151" t="s">
        <v>1256</v>
      </c>
      <c r="C622" s="93" t="s">
        <v>1399</v>
      </c>
      <c r="D622" s="95" t="s">
        <v>1202</v>
      </c>
      <c r="E622" s="96" t="str">
        <f ca="1" t="shared" si="9"/>
        <v>VC</v>
      </c>
      <c r="F622" s="86">
        <v>2000</v>
      </c>
      <c r="H622" s="86" t="e">
        <v>#N/A</v>
      </c>
    </row>
    <row r="623" spans="1:8">
      <c r="A623" s="93" t="s">
        <v>1400</v>
      </c>
      <c r="B623" s="151" t="s">
        <v>1259</v>
      </c>
      <c r="C623" s="93" t="s">
        <v>1401</v>
      </c>
      <c r="D623" s="95" t="s">
        <v>1202</v>
      </c>
      <c r="E623" s="96" t="str">
        <f ca="1" t="shared" si="9"/>
        <v>VC</v>
      </c>
      <c r="F623" s="86">
        <v>2000</v>
      </c>
      <c r="H623" s="86" t="e">
        <v>#N/A</v>
      </c>
    </row>
    <row r="624" spans="1:8">
      <c r="A624" s="93" t="s">
        <v>1402</v>
      </c>
      <c r="B624" s="151" t="s">
        <v>1262</v>
      </c>
      <c r="C624" s="93" t="s">
        <v>1403</v>
      </c>
      <c r="D624" s="95" t="s">
        <v>1202</v>
      </c>
      <c r="E624" s="96" t="str">
        <f ca="1" t="shared" si="9"/>
        <v>VC</v>
      </c>
      <c r="F624" s="86">
        <v>2000</v>
      </c>
      <c r="H624" s="86" t="e">
        <v>#N/A</v>
      </c>
    </row>
    <row r="625" spans="1:8">
      <c r="A625" s="93" t="s">
        <v>1404</v>
      </c>
      <c r="B625" s="151" t="s">
        <v>1405</v>
      </c>
      <c r="C625" s="93" t="s">
        <v>1406</v>
      </c>
      <c r="D625" s="95" t="s">
        <v>1202</v>
      </c>
      <c r="E625" s="96" t="str">
        <f ca="1" t="shared" si="9"/>
        <v>BO</v>
      </c>
      <c r="F625" s="86">
        <v>2000</v>
      </c>
      <c r="H625" s="86">
        <v>0</v>
      </c>
    </row>
    <row r="626" spans="1:8">
      <c r="A626" s="93" t="s">
        <v>1407</v>
      </c>
      <c r="B626" s="151" t="s">
        <v>1408</v>
      </c>
      <c r="C626" s="93" t="s">
        <v>1409</v>
      </c>
      <c r="D626" s="95" t="s">
        <v>1202</v>
      </c>
      <c r="E626" s="96" t="str">
        <f ca="1" t="shared" si="9"/>
        <v>BO</v>
      </c>
      <c r="F626" s="86">
        <v>2000</v>
      </c>
      <c r="H626" s="86">
        <v>0</v>
      </c>
    </row>
    <row r="627" spans="1:8">
      <c r="A627" s="93" t="s">
        <v>1410</v>
      </c>
      <c r="B627" s="151" t="s">
        <v>1411</v>
      </c>
      <c r="C627" s="93" t="s">
        <v>1412</v>
      </c>
      <c r="D627" s="95" t="s">
        <v>1202</v>
      </c>
      <c r="E627" s="96" t="str">
        <f ca="1" t="shared" si="9"/>
        <v>BO</v>
      </c>
      <c r="F627" s="86">
        <v>2000</v>
      </c>
      <c r="H627" s="86">
        <v>0.2</v>
      </c>
    </row>
    <row r="628" spans="1:8">
      <c r="A628" s="93" t="s">
        <v>1413</v>
      </c>
      <c r="B628" s="151" t="s">
        <v>1414</v>
      </c>
      <c r="C628" s="93" t="s">
        <v>1415</v>
      </c>
      <c r="D628" s="95" t="s">
        <v>1202</v>
      </c>
      <c r="E628" s="96" t="str">
        <f ca="1" t="shared" si="9"/>
        <v>BO</v>
      </c>
      <c r="F628" s="86">
        <v>2000</v>
      </c>
      <c r="H628" s="86">
        <v>0</v>
      </c>
    </row>
    <row r="629" spans="1:8">
      <c r="A629" s="93" t="s">
        <v>1416</v>
      </c>
      <c r="B629" s="151" t="s">
        <v>1417</v>
      </c>
      <c r="C629" s="93" t="s">
        <v>1418</v>
      </c>
      <c r="D629" s="95" t="s">
        <v>1202</v>
      </c>
      <c r="E629" s="96" t="str">
        <f ca="1" t="shared" si="9"/>
        <v>BO</v>
      </c>
      <c r="F629" s="86">
        <v>2000</v>
      </c>
      <c r="H629" s="86">
        <v>0</v>
      </c>
    </row>
    <row r="630" spans="1:8">
      <c r="A630" s="93" t="s">
        <v>1419</v>
      </c>
      <c r="B630" s="151" t="s">
        <v>1420</v>
      </c>
      <c r="C630" s="93" t="s">
        <v>1421</v>
      </c>
      <c r="D630" s="95" t="s">
        <v>1202</v>
      </c>
      <c r="E630" s="96" t="str">
        <f ca="1" t="shared" si="9"/>
        <v>BO</v>
      </c>
      <c r="F630" s="86">
        <v>2000</v>
      </c>
      <c r="H630" s="86">
        <v>0</v>
      </c>
    </row>
    <row r="631" spans="1:8">
      <c r="A631" s="93" t="s">
        <v>1422</v>
      </c>
      <c r="B631" s="151" t="s">
        <v>1423</v>
      </c>
      <c r="C631" s="93" t="s">
        <v>1424</v>
      </c>
      <c r="D631" s="95" t="s">
        <v>1202</v>
      </c>
      <c r="E631" s="96" t="str">
        <f ca="1" t="shared" si="9"/>
        <v>BO</v>
      </c>
      <c r="F631" s="86">
        <v>2000</v>
      </c>
      <c r="H631" s="86" t="e">
        <v>#N/A</v>
      </c>
    </row>
    <row r="632" spans="1:8">
      <c r="A632" s="93" t="s">
        <v>1425</v>
      </c>
      <c r="B632" s="151" t="s">
        <v>1426</v>
      </c>
      <c r="C632" s="93" t="s">
        <v>1427</v>
      </c>
      <c r="D632" s="95" t="s">
        <v>1202</v>
      </c>
      <c r="E632" s="96" t="str">
        <f ca="1" t="shared" si="9"/>
        <v>BO</v>
      </c>
      <c r="F632" s="86">
        <v>2000</v>
      </c>
      <c r="H632" s="86" t="e">
        <v>#N/A</v>
      </c>
    </row>
    <row r="633" spans="1:8">
      <c r="A633" s="93" t="s">
        <v>1428</v>
      </c>
      <c r="B633" s="151" t="s">
        <v>1429</v>
      </c>
      <c r="C633" s="93" t="s">
        <v>1430</v>
      </c>
      <c r="D633" s="95" t="s">
        <v>1202</v>
      </c>
      <c r="E633" s="96" t="str">
        <f ca="1" t="shared" si="9"/>
        <v>BO</v>
      </c>
      <c r="F633" s="86">
        <v>2000</v>
      </c>
      <c r="H633" s="86">
        <v>0</v>
      </c>
    </row>
    <row r="634" spans="1:8">
      <c r="A634" s="93" t="s">
        <v>1431</v>
      </c>
      <c r="B634" s="151" t="s">
        <v>1432</v>
      </c>
      <c r="C634" s="93" t="s">
        <v>1433</v>
      </c>
      <c r="D634" s="95" t="s">
        <v>626</v>
      </c>
      <c r="E634" s="96" t="str">
        <f ca="1" t="shared" si="9"/>
        <v>BO</v>
      </c>
      <c r="F634" s="86">
        <v>2000</v>
      </c>
      <c r="H634" s="86">
        <v>0</v>
      </c>
    </row>
    <row r="635" spans="1:8">
      <c r="A635" s="93" t="s">
        <v>1434</v>
      </c>
      <c r="B635" s="151" t="s">
        <v>1435</v>
      </c>
      <c r="C635" s="93" t="s">
        <v>1436</v>
      </c>
      <c r="D635" s="95" t="s">
        <v>626</v>
      </c>
      <c r="E635" s="96" t="str">
        <f ca="1" t="shared" si="9"/>
        <v>BO</v>
      </c>
      <c r="F635" s="86">
        <v>2000</v>
      </c>
      <c r="H635" s="86">
        <v>0</v>
      </c>
    </row>
    <row r="636" spans="1:8">
      <c r="A636" s="93" t="s">
        <v>1437</v>
      </c>
      <c r="B636" s="151" t="s">
        <v>1438</v>
      </c>
      <c r="C636" s="93" t="s">
        <v>1439</v>
      </c>
      <c r="D636" s="95" t="s">
        <v>626</v>
      </c>
      <c r="E636" s="96" t="str">
        <f ca="1" t="shared" si="9"/>
        <v>BO</v>
      </c>
      <c r="F636" s="86">
        <v>2000</v>
      </c>
      <c r="H636" s="86" t="e">
        <v>#N/A</v>
      </c>
    </row>
    <row r="637" spans="1:8">
      <c r="A637" s="93" t="s">
        <v>1440</v>
      </c>
      <c r="B637" s="151" t="s">
        <v>1441</v>
      </c>
      <c r="C637" s="93" t="s">
        <v>1442</v>
      </c>
      <c r="D637" s="95" t="s">
        <v>239</v>
      </c>
      <c r="E637" s="96" t="str">
        <f ca="1" t="shared" si="9"/>
        <v>BO</v>
      </c>
      <c r="F637" s="86">
        <v>2000</v>
      </c>
      <c r="H637" s="86">
        <v>42</v>
      </c>
    </row>
    <row r="638" spans="1:8">
      <c r="A638" s="93" t="s">
        <v>1443</v>
      </c>
      <c r="B638" s="151" t="s">
        <v>1444</v>
      </c>
      <c r="C638" s="93" t="s">
        <v>1445</v>
      </c>
      <c r="D638" s="95" t="s">
        <v>267</v>
      </c>
      <c r="E638" s="96" t="str">
        <f ca="1" t="shared" si="9"/>
        <v>KT</v>
      </c>
      <c r="F638" s="86">
        <v>2000</v>
      </c>
      <c r="H638" s="86">
        <v>3.36</v>
      </c>
    </row>
    <row r="639" spans="1:8">
      <c r="A639" s="93" t="s">
        <v>1446</v>
      </c>
      <c r="B639" s="151" t="s">
        <v>1447</v>
      </c>
      <c r="C639" s="93" t="s">
        <v>1448</v>
      </c>
      <c r="D639" s="95" t="s">
        <v>267</v>
      </c>
      <c r="E639" s="96" t="str">
        <f ca="1" t="shared" si="9"/>
        <v>KT</v>
      </c>
      <c r="F639" s="86">
        <v>2000</v>
      </c>
      <c r="H639" s="86" t="s">
        <v>267</v>
      </c>
    </row>
    <row r="640" spans="1:8">
      <c r="A640" s="93" t="s">
        <v>1449</v>
      </c>
      <c r="B640" s="155" t="s">
        <v>1450</v>
      </c>
      <c r="C640" s="93" t="s">
        <v>1451</v>
      </c>
      <c r="D640" s="95" t="s">
        <v>538</v>
      </c>
      <c r="E640" s="96" t="str">
        <f ca="1" t="shared" si="9"/>
        <v>DC</v>
      </c>
      <c r="F640" s="86">
        <v>2000</v>
      </c>
      <c r="H640" s="86">
        <v>1</v>
      </c>
    </row>
    <row r="641" spans="1:8">
      <c r="A641" s="93" t="s">
        <v>1452</v>
      </c>
      <c r="B641" s="151" t="s">
        <v>1453</v>
      </c>
      <c r="C641" s="93" t="s">
        <v>1454</v>
      </c>
      <c r="D641" s="95" t="s">
        <v>538</v>
      </c>
      <c r="E641" s="96" t="str">
        <f ca="1" t="shared" si="9"/>
        <v>DC</v>
      </c>
      <c r="F641" s="86">
        <v>2000</v>
      </c>
      <c r="H641" s="86" t="e">
        <v>#N/A</v>
      </c>
    </row>
    <row r="642" spans="1:8">
      <c r="A642" s="93" t="s">
        <v>1455</v>
      </c>
      <c r="B642" s="151" t="s">
        <v>1456</v>
      </c>
      <c r="C642" s="93" t="s">
        <v>1457</v>
      </c>
      <c r="D642" s="95" t="s">
        <v>538</v>
      </c>
      <c r="E642" s="96" t="str">
        <f ca="1" t="shared" si="9"/>
        <v>DC</v>
      </c>
      <c r="F642" s="86">
        <v>2000</v>
      </c>
      <c r="H642" s="86" t="s">
        <v>538</v>
      </c>
    </row>
    <row r="643" spans="1:8">
      <c r="A643" s="93" t="s">
        <v>1458</v>
      </c>
      <c r="B643" s="151" t="s">
        <v>1459</v>
      </c>
      <c r="C643" s="93" t="s">
        <v>1460</v>
      </c>
      <c r="D643" s="95" t="s">
        <v>533</v>
      </c>
      <c r="E643" s="96" t="str">
        <f ca="1" t="shared" ref="E643:E706" si="10">LEFT(A643,2)</f>
        <v>C8</v>
      </c>
      <c r="F643" s="86">
        <v>2000</v>
      </c>
      <c r="H643" s="86" t="e">
        <v>#N/A</v>
      </c>
    </row>
    <row r="644" spans="1:8">
      <c r="A644" s="93" t="s">
        <v>1461</v>
      </c>
      <c r="B644" s="151" t="s">
        <v>1462</v>
      </c>
      <c r="C644" s="93" t="s">
        <v>1463</v>
      </c>
      <c r="D644" s="95" t="s">
        <v>533</v>
      </c>
      <c r="E644" s="96" t="str">
        <f ca="1" t="shared" si="10"/>
        <v>C1</v>
      </c>
      <c r="F644" s="86">
        <v>2000</v>
      </c>
      <c r="H644" s="86" t="e">
        <v>#N/A</v>
      </c>
    </row>
    <row r="645" spans="1:8">
      <c r="A645" s="93" t="s">
        <v>1464</v>
      </c>
      <c r="B645" s="151" t="s">
        <v>1465</v>
      </c>
      <c r="C645" s="93" t="s">
        <v>1466</v>
      </c>
      <c r="D645" s="95" t="s">
        <v>533</v>
      </c>
      <c r="E645" s="96" t="str">
        <f ca="1" t="shared" si="10"/>
        <v>C1</v>
      </c>
      <c r="F645" s="86">
        <v>2000</v>
      </c>
      <c r="H645" s="86" t="e">
        <v>#N/A</v>
      </c>
    </row>
    <row r="646" spans="1:8">
      <c r="A646" s="93" t="s">
        <v>1467</v>
      </c>
      <c r="B646" s="151" t="s">
        <v>1465</v>
      </c>
      <c r="C646" s="93" t="s">
        <v>1468</v>
      </c>
      <c r="D646" s="95" t="s">
        <v>533</v>
      </c>
      <c r="E646" s="96" t="str">
        <f ca="1" t="shared" si="10"/>
        <v>C1</v>
      </c>
      <c r="F646" s="86">
        <v>2000</v>
      </c>
      <c r="H646" s="86">
        <v>1</v>
      </c>
    </row>
    <row r="647" spans="1:8">
      <c r="A647" s="152" t="s">
        <v>1469</v>
      </c>
      <c r="B647" s="151" t="s">
        <v>1470</v>
      </c>
      <c r="C647" s="93" t="s">
        <v>1471</v>
      </c>
      <c r="D647" s="95" t="s">
        <v>533</v>
      </c>
      <c r="E647" s="96" t="str">
        <f ca="1" t="shared" si="10"/>
        <v>C1</v>
      </c>
      <c r="F647" s="86">
        <v>2000</v>
      </c>
      <c r="H647" s="86" t="e">
        <v>#N/A</v>
      </c>
    </row>
    <row r="648" spans="1:8">
      <c r="A648" s="93" t="s">
        <v>1472</v>
      </c>
      <c r="B648" s="151" t="s">
        <v>1473</v>
      </c>
      <c r="C648" s="93" t="s">
        <v>1474</v>
      </c>
      <c r="D648" s="95" t="s">
        <v>533</v>
      </c>
      <c r="E648" s="96" t="str">
        <f ca="1" t="shared" si="10"/>
        <v>C2</v>
      </c>
      <c r="F648" s="86">
        <v>2000</v>
      </c>
      <c r="H648" s="86" t="e">
        <v>#N/A</v>
      </c>
    </row>
    <row r="649" spans="1:8">
      <c r="A649" s="93" t="s">
        <v>1475</v>
      </c>
      <c r="B649" s="155" t="s">
        <v>1476</v>
      </c>
      <c r="C649" s="93" t="s">
        <v>1477</v>
      </c>
      <c r="D649" s="95" t="s">
        <v>533</v>
      </c>
      <c r="E649" s="96" t="str">
        <f ca="1" t="shared" si="10"/>
        <v>C8</v>
      </c>
      <c r="F649" s="86">
        <v>2000</v>
      </c>
      <c r="H649" s="86">
        <v>1</v>
      </c>
    </row>
    <row r="650" spans="1:8">
      <c r="A650" s="93" t="s">
        <v>1478</v>
      </c>
      <c r="B650" s="155" t="s">
        <v>1479</v>
      </c>
      <c r="C650" s="93" t="s">
        <v>1480</v>
      </c>
      <c r="D650" s="95" t="s">
        <v>533</v>
      </c>
      <c r="E650" s="96" t="str">
        <f ca="1" t="shared" si="10"/>
        <v>C1</v>
      </c>
      <c r="F650" s="86">
        <v>2000</v>
      </c>
      <c r="H650" s="86">
        <v>1</v>
      </c>
    </row>
    <row r="651" spans="1:8">
      <c r="A651" s="93" t="s">
        <v>1481</v>
      </c>
      <c r="B651" s="155" t="s">
        <v>1482</v>
      </c>
      <c r="C651" s="93" t="s">
        <v>1483</v>
      </c>
      <c r="D651" s="95" t="s">
        <v>533</v>
      </c>
      <c r="E651" s="96" t="str">
        <f ca="1" t="shared" si="10"/>
        <v>C1</v>
      </c>
      <c r="F651" s="86">
        <v>2000</v>
      </c>
      <c r="H651" s="86">
        <v>1</v>
      </c>
    </row>
    <row r="652" spans="1:8">
      <c r="A652" s="93" t="s">
        <v>1484</v>
      </c>
      <c r="B652" s="151" t="s">
        <v>1482</v>
      </c>
      <c r="C652" s="93" t="s">
        <v>1485</v>
      </c>
      <c r="D652" s="95" t="s">
        <v>533</v>
      </c>
      <c r="E652" s="96" t="str">
        <f ca="1" t="shared" si="10"/>
        <v>C1</v>
      </c>
      <c r="F652" s="86">
        <v>2000</v>
      </c>
      <c r="H652" s="86">
        <v>1</v>
      </c>
    </row>
    <row r="653" spans="1:8">
      <c r="A653" s="152" t="s">
        <v>1486</v>
      </c>
      <c r="B653" s="151" t="s">
        <v>1487</v>
      </c>
      <c r="C653" s="93" t="s">
        <v>1488</v>
      </c>
      <c r="D653" s="95" t="s">
        <v>533</v>
      </c>
      <c r="E653" s="96" t="str">
        <f ca="1" t="shared" si="10"/>
        <v>C1</v>
      </c>
      <c r="F653" s="86">
        <v>2000</v>
      </c>
      <c r="H653" s="86">
        <v>1</v>
      </c>
    </row>
    <row r="654" spans="1:8">
      <c r="A654" s="93" t="s">
        <v>1489</v>
      </c>
      <c r="B654" s="151" t="s">
        <v>1490</v>
      </c>
      <c r="C654" s="93" t="s">
        <v>1491</v>
      </c>
      <c r="D654" s="95" t="s">
        <v>533</v>
      </c>
      <c r="E654" s="96" t="str">
        <f ca="1" t="shared" si="10"/>
        <v>C2</v>
      </c>
      <c r="F654" s="86">
        <v>2000</v>
      </c>
      <c r="H654" s="86">
        <v>1</v>
      </c>
    </row>
    <row r="655" spans="1:8">
      <c r="A655" s="93" t="s">
        <v>1492</v>
      </c>
      <c r="B655" s="151" t="s">
        <v>1493</v>
      </c>
      <c r="C655" s="93" t="s">
        <v>1494</v>
      </c>
      <c r="D655" s="95" t="s">
        <v>533</v>
      </c>
      <c r="E655" s="96" t="str">
        <f ca="1" t="shared" si="10"/>
        <v>C1</v>
      </c>
      <c r="F655" s="86">
        <v>2000</v>
      </c>
      <c r="H655" s="86" t="s">
        <v>533</v>
      </c>
    </row>
    <row r="656" spans="1:8">
      <c r="A656" s="93" t="s">
        <v>1495</v>
      </c>
      <c r="B656" s="151" t="s">
        <v>1493</v>
      </c>
      <c r="C656" s="93" t="s">
        <v>1496</v>
      </c>
      <c r="D656" s="95" t="s">
        <v>533</v>
      </c>
      <c r="E656" s="96" t="str">
        <f ca="1" t="shared" si="10"/>
        <v>C1</v>
      </c>
      <c r="F656" s="86">
        <v>2000</v>
      </c>
      <c r="H656" s="86" t="s">
        <v>533</v>
      </c>
    </row>
    <row r="657" s="86" customFormat="1" spans="1:8">
      <c r="A657" s="93" t="s">
        <v>1497</v>
      </c>
      <c r="B657" s="151" t="s">
        <v>1498</v>
      </c>
      <c r="C657" s="100" t="s">
        <v>1499</v>
      </c>
      <c r="D657" s="95" t="s">
        <v>83</v>
      </c>
      <c r="E657" s="96" t="str">
        <f ca="1" t="shared" si="10"/>
        <v>LX</v>
      </c>
      <c r="F657" s="86">
        <v>2000</v>
      </c>
      <c r="H657" s="86">
        <v>1</v>
      </c>
    </row>
    <row r="658" s="86" customFormat="1" spans="1:8">
      <c r="A658" s="93" t="s">
        <v>1500</v>
      </c>
      <c r="B658" s="151" t="s">
        <v>1501</v>
      </c>
      <c r="C658" s="100" t="s">
        <v>1502</v>
      </c>
      <c r="D658" s="95" t="s">
        <v>83</v>
      </c>
      <c r="E658" s="96" t="str">
        <f ca="1" t="shared" si="10"/>
        <v>LX</v>
      </c>
      <c r="F658" s="86">
        <v>2000</v>
      </c>
      <c r="H658" s="86">
        <v>1</v>
      </c>
    </row>
    <row r="659" s="86" customFormat="1" spans="1:8">
      <c r="A659" s="93" t="s">
        <v>1503</v>
      </c>
      <c r="B659" s="151" t="s">
        <v>1504</v>
      </c>
      <c r="C659" s="100" t="s">
        <v>1505</v>
      </c>
      <c r="D659" s="95" t="s">
        <v>83</v>
      </c>
      <c r="E659" s="96" t="str">
        <f ca="1" t="shared" si="10"/>
        <v>LX</v>
      </c>
      <c r="F659" s="86">
        <v>2000</v>
      </c>
      <c r="H659" s="86">
        <v>1</v>
      </c>
    </row>
    <row r="660" s="86" customFormat="1" spans="1:8">
      <c r="A660" s="93" t="s">
        <v>1506</v>
      </c>
      <c r="B660" s="151" t="s">
        <v>1507</v>
      </c>
      <c r="C660" s="100" t="s">
        <v>1508</v>
      </c>
      <c r="D660" s="95" t="s">
        <v>83</v>
      </c>
      <c r="E660" s="96" t="str">
        <f ca="1" t="shared" si="10"/>
        <v>LX</v>
      </c>
      <c r="F660" s="86">
        <v>2000</v>
      </c>
      <c r="H660" s="86">
        <v>1</v>
      </c>
    </row>
    <row r="661" s="86" customFormat="1" spans="1:8">
      <c r="A661" s="93" t="s">
        <v>1509</v>
      </c>
      <c r="B661" s="151" t="s">
        <v>1510</v>
      </c>
      <c r="C661" s="100" t="s">
        <v>1511</v>
      </c>
      <c r="D661" s="95" t="s">
        <v>83</v>
      </c>
      <c r="E661" s="96" t="str">
        <f ca="1" t="shared" si="10"/>
        <v>LX</v>
      </c>
      <c r="F661" s="86">
        <v>2000</v>
      </c>
      <c r="H661" s="86">
        <v>1</v>
      </c>
    </row>
    <row r="662" s="86" customFormat="1" spans="1:8">
      <c r="A662" s="93" t="s">
        <v>1512</v>
      </c>
      <c r="B662" s="151" t="s">
        <v>1513</v>
      </c>
      <c r="C662" s="100" t="s">
        <v>1514</v>
      </c>
      <c r="D662" s="95" t="s">
        <v>83</v>
      </c>
      <c r="E662" s="96" t="str">
        <f ca="1" t="shared" si="10"/>
        <v>LX</v>
      </c>
      <c r="F662" s="86">
        <v>2000</v>
      </c>
      <c r="H662" s="86">
        <v>1</v>
      </c>
    </row>
    <row r="663" s="86" customFormat="1" spans="1:8">
      <c r="A663" s="93" t="s">
        <v>1515</v>
      </c>
      <c r="B663" s="151" t="s">
        <v>1516</v>
      </c>
      <c r="C663" s="100" t="s">
        <v>1517</v>
      </c>
      <c r="D663" s="95" t="s">
        <v>83</v>
      </c>
      <c r="E663" s="96" t="str">
        <f ca="1" t="shared" si="10"/>
        <v>LX</v>
      </c>
      <c r="F663" s="86">
        <v>2000</v>
      </c>
      <c r="H663" s="86" t="e">
        <v>#N/A</v>
      </c>
    </row>
    <row r="664" s="86" customFormat="1" spans="1:8">
      <c r="A664" s="93" t="s">
        <v>1518</v>
      </c>
      <c r="B664" s="151" t="s">
        <v>1519</v>
      </c>
      <c r="C664" s="100" t="s">
        <v>1520</v>
      </c>
      <c r="D664" s="95" t="s">
        <v>83</v>
      </c>
      <c r="E664" s="96" t="str">
        <f ca="1" t="shared" si="10"/>
        <v>LX</v>
      </c>
      <c r="F664" s="86">
        <v>2000</v>
      </c>
      <c r="H664" s="86">
        <v>1</v>
      </c>
    </row>
    <row r="665" s="86" customFormat="1" spans="1:8">
      <c r="A665" s="93" t="s">
        <v>1521</v>
      </c>
      <c r="B665" s="151" t="s">
        <v>1522</v>
      </c>
      <c r="C665" s="100" t="s">
        <v>1523</v>
      </c>
      <c r="D665" s="95" t="s">
        <v>83</v>
      </c>
      <c r="E665" s="96" t="str">
        <f ca="1" t="shared" si="10"/>
        <v>LX</v>
      </c>
      <c r="F665" s="86">
        <v>2000</v>
      </c>
      <c r="H665" s="86" t="e">
        <v>#N/A</v>
      </c>
    </row>
    <row r="666" s="86" customFormat="1" spans="1:8">
      <c r="A666" s="93" t="s">
        <v>1524</v>
      </c>
      <c r="B666" s="151" t="s">
        <v>1525</v>
      </c>
      <c r="C666" s="100" t="s">
        <v>1526</v>
      </c>
      <c r="D666" s="95" t="s">
        <v>83</v>
      </c>
      <c r="E666" s="96" t="str">
        <f ca="1" t="shared" si="10"/>
        <v>LX</v>
      </c>
      <c r="F666" s="86">
        <v>2000</v>
      </c>
      <c r="H666" s="86" t="e">
        <v>#N/A</v>
      </c>
    </row>
    <row r="667" spans="1:8">
      <c r="A667" s="93" t="s">
        <v>1527</v>
      </c>
      <c r="B667" s="151" t="s">
        <v>1528</v>
      </c>
      <c r="C667" s="100" t="s">
        <v>1529</v>
      </c>
      <c r="D667" s="95" t="s">
        <v>53</v>
      </c>
      <c r="E667" s="96" t="str">
        <f ca="1" t="shared" si="10"/>
        <v>LD</v>
      </c>
      <c r="F667" s="86">
        <v>2000</v>
      </c>
      <c r="H667" s="86" t="s">
        <v>53</v>
      </c>
    </row>
    <row r="668" spans="1:8">
      <c r="A668" s="93" t="s">
        <v>1530</v>
      </c>
      <c r="B668" s="151" t="s">
        <v>1531</v>
      </c>
      <c r="C668" s="100" t="s">
        <v>1532</v>
      </c>
      <c r="D668" s="95" t="s">
        <v>53</v>
      </c>
      <c r="E668" s="96" t="str">
        <f ca="1" t="shared" si="10"/>
        <v>LD</v>
      </c>
      <c r="F668" s="86">
        <v>2000</v>
      </c>
      <c r="H668" s="86" t="e">
        <v>#N/A</v>
      </c>
    </row>
    <row r="669" spans="1:8">
      <c r="A669" s="93" t="s">
        <v>1533</v>
      </c>
      <c r="B669" s="151" t="s">
        <v>1534</v>
      </c>
      <c r="C669" s="100" t="s">
        <v>1535</v>
      </c>
      <c r="D669" s="95" t="s">
        <v>53</v>
      </c>
      <c r="E669" s="96" t="str">
        <f ca="1" t="shared" si="10"/>
        <v>LD</v>
      </c>
      <c r="F669" s="86">
        <v>2000</v>
      </c>
      <c r="H669" s="86" t="e">
        <v>#N/A</v>
      </c>
    </row>
    <row r="670" spans="1:8">
      <c r="A670" s="93" t="s">
        <v>1536</v>
      </c>
      <c r="B670" s="151" t="s">
        <v>1537</v>
      </c>
      <c r="C670" s="100" t="s">
        <v>1538</v>
      </c>
      <c r="D670" s="95" t="s">
        <v>53</v>
      </c>
      <c r="E670" s="96" t="str">
        <f ca="1" t="shared" si="10"/>
        <v>LD</v>
      </c>
      <c r="F670" s="86">
        <v>2000</v>
      </c>
      <c r="H670" s="86" t="e">
        <v>#N/A</v>
      </c>
    </row>
    <row r="671" spans="1:8">
      <c r="A671" s="93" t="s">
        <v>1539</v>
      </c>
      <c r="B671" s="151" t="s">
        <v>1540</v>
      </c>
      <c r="C671" s="100" t="s">
        <v>1541</v>
      </c>
      <c r="D671" s="95" t="s">
        <v>53</v>
      </c>
      <c r="E671" s="96" t="str">
        <f ca="1" t="shared" si="10"/>
        <v>LD</v>
      </c>
      <c r="F671" s="86">
        <v>2000</v>
      </c>
      <c r="H671" s="86" t="e">
        <v>#N/A</v>
      </c>
    </row>
    <row r="672" spans="1:8">
      <c r="A672" s="93" t="s">
        <v>1542</v>
      </c>
      <c r="B672" s="151" t="s">
        <v>1543</v>
      </c>
      <c r="C672" s="100" t="s">
        <v>1544</v>
      </c>
      <c r="D672" s="95" t="s">
        <v>53</v>
      </c>
      <c r="E672" s="96" t="str">
        <f ca="1" t="shared" si="10"/>
        <v>LD</v>
      </c>
      <c r="F672" s="86">
        <v>2000</v>
      </c>
      <c r="H672" s="86" t="e">
        <v>#N/A</v>
      </c>
    </row>
    <row r="673" spans="1:8">
      <c r="A673" s="93" t="s">
        <v>1545</v>
      </c>
      <c r="B673" s="151" t="s">
        <v>898</v>
      </c>
      <c r="C673" s="100" t="s">
        <v>899</v>
      </c>
      <c r="D673" s="95" t="s">
        <v>53</v>
      </c>
      <c r="E673" s="96" t="str">
        <f ca="1" t="shared" si="10"/>
        <v>XL</v>
      </c>
      <c r="F673" s="86">
        <v>2000</v>
      </c>
      <c r="H673" s="86">
        <v>1</v>
      </c>
    </row>
    <row r="674" s="86" customFormat="1" spans="1:8">
      <c r="A674" s="93" t="s">
        <v>1546</v>
      </c>
      <c r="B674" s="94"/>
      <c r="C674" s="100" t="s">
        <v>1547</v>
      </c>
      <c r="D674" s="95"/>
      <c r="E674" s="96" t="str">
        <f ca="1" t="shared" si="10"/>
        <v>LB</v>
      </c>
      <c r="F674" s="86">
        <v>2000</v>
      </c>
      <c r="H674" s="86">
        <v>0</v>
      </c>
    </row>
    <row r="675" s="86" customFormat="1" spans="1:8">
      <c r="A675" s="93" t="s">
        <v>1548</v>
      </c>
      <c r="B675" s="94"/>
      <c r="C675" s="100" t="s">
        <v>1549</v>
      </c>
      <c r="D675" s="95"/>
      <c r="E675" s="96" t="str">
        <f ca="1" t="shared" si="10"/>
        <v>LC</v>
      </c>
      <c r="F675" s="86">
        <v>2000</v>
      </c>
      <c r="H675" s="86" t="e">
        <v>#N/A</v>
      </c>
    </row>
    <row r="676" spans="1:8">
      <c r="A676" s="93" t="s">
        <v>1550</v>
      </c>
      <c r="B676" s="151" t="s">
        <v>887</v>
      </c>
      <c r="C676" s="100" t="s">
        <v>1551</v>
      </c>
      <c r="D676" s="95" t="s">
        <v>53</v>
      </c>
      <c r="E676" s="96" t="str">
        <f ca="1" t="shared" si="10"/>
        <v>LC</v>
      </c>
      <c r="F676" s="86">
        <v>2000</v>
      </c>
      <c r="H676" s="86">
        <v>0</v>
      </c>
    </row>
    <row r="677" spans="1:8">
      <c r="A677" s="93" t="s">
        <v>1552</v>
      </c>
      <c r="B677" s="151" t="s">
        <v>1553</v>
      </c>
      <c r="C677" s="100" t="s">
        <v>1554</v>
      </c>
      <c r="D677" s="95" t="s">
        <v>83</v>
      </c>
      <c r="E677" s="96" t="str">
        <f ca="1" t="shared" si="10"/>
        <v>LC</v>
      </c>
      <c r="F677" s="86">
        <v>2000</v>
      </c>
      <c r="H677" s="86">
        <v>1</v>
      </c>
    </row>
    <row r="678" spans="1:8">
      <c r="A678" s="93" t="s">
        <v>1555</v>
      </c>
      <c r="B678" s="151" t="s">
        <v>1556</v>
      </c>
      <c r="C678" s="100" t="s">
        <v>1557</v>
      </c>
      <c r="D678" s="95" t="s">
        <v>83</v>
      </c>
      <c r="E678" s="96" t="str">
        <f ca="1" t="shared" si="10"/>
        <v>LD</v>
      </c>
      <c r="F678" s="86">
        <v>2000</v>
      </c>
      <c r="H678" s="86">
        <v>1</v>
      </c>
    </row>
    <row r="679" spans="1:8">
      <c r="A679" s="93" t="s">
        <v>1558</v>
      </c>
      <c r="B679" s="151" t="s">
        <v>56</v>
      </c>
      <c r="C679" s="100" t="s">
        <v>1559</v>
      </c>
      <c r="D679" s="95" t="s">
        <v>53</v>
      </c>
      <c r="E679" s="96" t="str">
        <f ca="1" t="shared" si="10"/>
        <v>NX</v>
      </c>
      <c r="F679" s="86">
        <v>2000</v>
      </c>
      <c r="H679" s="86" t="e">
        <v>#N/A</v>
      </c>
    </row>
    <row r="680" spans="1:8">
      <c r="A680" s="93" t="s">
        <v>1560</v>
      </c>
      <c r="B680" s="151" t="s">
        <v>56</v>
      </c>
      <c r="C680" s="100" t="s">
        <v>1561</v>
      </c>
      <c r="D680" s="95" t="s">
        <v>53</v>
      </c>
      <c r="E680" s="96" t="str">
        <f ca="1" t="shared" si="10"/>
        <v>LD</v>
      </c>
      <c r="F680" s="86">
        <v>2000</v>
      </c>
      <c r="H680" s="86" t="e">
        <v>#N/A</v>
      </c>
    </row>
    <row r="681" spans="1:8">
      <c r="A681" s="93" t="s">
        <v>1562</v>
      </c>
      <c r="B681" s="151" t="s">
        <v>56</v>
      </c>
      <c r="C681" s="100" t="s">
        <v>1563</v>
      </c>
      <c r="D681" s="95" t="s">
        <v>53</v>
      </c>
      <c r="E681" s="96" t="str">
        <f ca="1" t="shared" si="10"/>
        <v>LD</v>
      </c>
      <c r="F681" s="86">
        <v>2000</v>
      </c>
      <c r="H681" s="86" t="e">
        <v>#N/A</v>
      </c>
    </row>
    <row r="682" spans="1:8">
      <c r="A682" s="93" t="s">
        <v>1564</v>
      </c>
      <c r="B682" s="151" t="s">
        <v>59</v>
      </c>
      <c r="C682" s="100" t="s">
        <v>1565</v>
      </c>
      <c r="D682" s="95" t="s">
        <v>53</v>
      </c>
      <c r="E682" s="96" t="str">
        <f ca="1" t="shared" si="10"/>
        <v>LD</v>
      </c>
      <c r="F682" s="86">
        <v>2000</v>
      </c>
      <c r="H682" s="86" t="e">
        <v>#N/A</v>
      </c>
    </row>
    <row r="683" spans="1:8">
      <c r="A683" s="93" t="s">
        <v>1566</v>
      </c>
      <c r="B683" s="151" t="s">
        <v>59</v>
      </c>
      <c r="C683" s="100" t="s">
        <v>1567</v>
      </c>
      <c r="D683" s="95" t="s">
        <v>53</v>
      </c>
      <c r="E683" s="96" t="str">
        <f ca="1" t="shared" si="10"/>
        <v>LD</v>
      </c>
      <c r="F683" s="86">
        <v>2000</v>
      </c>
      <c r="H683" s="86" t="e">
        <v>#N/A</v>
      </c>
    </row>
    <row r="684" spans="1:8">
      <c r="A684" s="93" t="s">
        <v>1568</v>
      </c>
      <c r="B684" s="151" t="s">
        <v>56</v>
      </c>
      <c r="C684" s="100" t="s">
        <v>1569</v>
      </c>
      <c r="D684" s="95" t="s">
        <v>53</v>
      </c>
      <c r="E684" s="96" t="str">
        <f ca="1" t="shared" si="10"/>
        <v>LD</v>
      </c>
      <c r="F684" s="86">
        <v>2000</v>
      </c>
      <c r="H684" s="86" t="e">
        <v>#N/A</v>
      </c>
    </row>
    <row r="685" spans="1:8">
      <c r="A685" s="93" t="s">
        <v>1570</v>
      </c>
      <c r="B685" s="151" t="s">
        <v>59</v>
      </c>
      <c r="C685" s="100" t="s">
        <v>1571</v>
      </c>
      <c r="D685" s="95" t="s">
        <v>53</v>
      </c>
      <c r="E685" s="96" t="str">
        <f ca="1" t="shared" si="10"/>
        <v>LD</v>
      </c>
      <c r="F685" s="86">
        <v>2000</v>
      </c>
      <c r="H685" s="86" t="e">
        <v>#N/A</v>
      </c>
    </row>
    <row r="686" spans="1:8">
      <c r="A686" s="93" t="s">
        <v>1572</v>
      </c>
      <c r="B686" s="151" t="s">
        <v>1573</v>
      </c>
      <c r="C686" s="100" t="s">
        <v>1574</v>
      </c>
      <c r="D686" s="95" t="s">
        <v>626</v>
      </c>
      <c r="E686" s="96" t="str">
        <f ca="1" t="shared" si="10"/>
        <v>DB</v>
      </c>
      <c r="F686" s="86">
        <v>2000</v>
      </c>
      <c r="H686" s="86">
        <v>0.204</v>
      </c>
    </row>
    <row r="687" spans="1:8">
      <c r="A687" s="93" t="s">
        <v>1575</v>
      </c>
      <c r="B687" s="151" t="s">
        <v>1576</v>
      </c>
      <c r="C687" s="100" t="s">
        <v>1577</v>
      </c>
      <c r="D687" s="95" t="s">
        <v>626</v>
      </c>
      <c r="E687" s="96" t="str">
        <f ca="1" t="shared" si="10"/>
        <v>DB</v>
      </c>
      <c r="F687" s="86">
        <v>2000</v>
      </c>
      <c r="H687" s="86">
        <v>0.55</v>
      </c>
    </row>
    <row r="688" spans="1:8">
      <c r="A688" s="93" t="s">
        <v>1578</v>
      </c>
      <c r="B688" s="155" t="s">
        <v>1579</v>
      </c>
      <c r="C688" s="100" t="s">
        <v>1580</v>
      </c>
      <c r="D688" s="95" t="s">
        <v>626</v>
      </c>
      <c r="E688" s="96" t="str">
        <f ca="1" t="shared" si="10"/>
        <v>DB</v>
      </c>
      <c r="F688" s="86">
        <v>2000</v>
      </c>
      <c r="H688" s="86">
        <v>0.39</v>
      </c>
    </row>
    <row r="689" spans="1:8">
      <c r="A689" s="93" t="s">
        <v>1581</v>
      </c>
      <c r="B689" s="151" t="s">
        <v>1582</v>
      </c>
      <c r="C689" s="100" t="s">
        <v>1583</v>
      </c>
      <c r="D689" s="95" t="s">
        <v>253</v>
      </c>
      <c r="E689" s="96" t="str">
        <f ca="1" t="shared" si="10"/>
        <v>LC</v>
      </c>
      <c r="F689" s="86">
        <v>2000</v>
      </c>
      <c r="H689" s="86">
        <v>0</v>
      </c>
    </row>
    <row r="690" spans="1:8">
      <c r="A690" s="93" t="s">
        <v>1584</v>
      </c>
      <c r="B690" s="151" t="s">
        <v>1585</v>
      </c>
      <c r="C690" s="100" t="s">
        <v>1586</v>
      </c>
      <c r="D690" s="95" t="s">
        <v>253</v>
      </c>
      <c r="E690" s="96" t="str">
        <f ca="1" t="shared" si="10"/>
        <v>LC</v>
      </c>
      <c r="F690" s="86">
        <v>2000</v>
      </c>
      <c r="H690" s="86" t="e">
        <v>#N/A</v>
      </c>
    </row>
    <row r="691" spans="1:8">
      <c r="A691" s="93" t="s">
        <v>1587</v>
      </c>
      <c r="B691" s="151" t="s">
        <v>1588</v>
      </c>
      <c r="C691" s="100" t="s">
        <v>1589</v>
      </c>
      <c r="D691" s="95" t="s">
        <v>253</v>
      </c>
      <c r="E691" s="96" t="str">
        <f ca="1" t="shared" si="10"/>
        <v>LC</v>
      </c>
      <c r="F691" s="86">
        <v>2000</v>
      </c>
      <c r="H691" s="86" t="e">
        <v>#N/A</v>
      </c>
    </row>
    <row r="692" spans="1:8">
      <c r="A692" s="93" t="s">
        <v>1590</v>
      </c>
      <c r="B692" s="151" t="s">
        <v>1591</v>
      </c>
      <c r="C692" s="100" t="s">
        <v>1592</v>
      </c>
      <c r="D692" s="95" t="s">
        <v>632</v>
      </c>
      <c r="E692" s="96" t="str">
        <f ca="1" t="shared" si="10"/>
        <v>LD</v>
      </c>
      <c r="F692" s="86">
        <v>2000</v>
      </c>
      <c r="H692" s="86">
        <v>8</v>
      </c>
    </row>
    <row r="693" spans="1:8">
      <c r="A693" s="93" t="s">
        <v>1593</v>
      </c>
      <c r="B693" s="151" t="s">
        <v>1594</v>
      </c>
      <c r="C693" s="100" t="s">
        <v>1595</v>
      </c>
      <c r="D693" s="95" t="s">
        <v>1596</v>
      </c>
      <c r="E693" s="96" t="str">
        <f ca="1" t="shared" si="10"/>
        <v>KD</v>
      </c>
      <c r="F693" s="86">
        <v>2000</v>
      </c>
      <c r="H693" s="86" t="e">
        <v>#N/A</v>
      </c>
    </row>
    <row r="694" spans="1:8">
      <c r="A694" s="93" t="s">
        <v>1597</v>
      </c>
      <c r="B694" s="151" t="s">
        <v>1598</v>
      </c>
      <c r="C694" s="100" t="s">
        <v>1599</v>
      </c>
      <c r="D694" s="95" t="s">
        <v>1596</v>
      </c>
      <c r="E694" s="96" t="str">
        <f ca="1" t="shared" si="10"/>
        <v>KD</v>
      </c>
      <c r="F694" s="86">
        <v>2000</v>
      </c>
      <c r="H694" s="86" t="e">
        <v>#N/A</v>
      </c>
    </row>
    <row r="695" spans="1:8">
      <c r="A695" s="93" t="s">
        <v>1600</v>
      </c>
      <c r="B695" s="151" t="s">
        <v>1601</v>
      </c>
      <c r="C695" s="100" t="s">
        <v>1602</v>
      </c>
      <c r="D695" s="95" t="s">
        <v>1596</v>
      </c>
      <c r="E695" s="96" t="str">
        <f ca="1" t="shared" si="10"/>
        <v>KD</v>
      </c>
      <c r="F695" s="86">
        <v>2000</v>
      </c>
      <c r="H695" s="86" t="e">
        <v>#N/A</v>
      </c>
    </row>
    <row r="696" spans="1:8">
      <c r="A696" s="93" t="s">
        <v>1603</v>
      </c>
      <c r="B696" s="151" t="s">
        <v>1604</v>
      </c>
      <c r="C696" s="100" t="s">
        <v>1605</v>
      </c>
      <c r="D696" s="95" t="s">
        <v>1596</v>
      </c>
      <c r="E696" s="96" t="str">
        <f ca="1" t="shared" si="10"/>
        <v>KD</v>
      </c>
      <c r="F696" s="86">
        <v>2000</v>
      </c>
      <c r="H696" s="86" t="e">
        <v>#N/A</v>
      </c>
    </row>
    <row r="697" spans="1:8">
      <c r="A697" s="93" t="s">
        <v>1606</v>
      </c>
      <c r="B697" s="151" t="s">
        <v>1607</v>
      </c>
      <c r="C697" s="100" t="s">
        <v>1608</v>
      </c>
      <c r="D697" s="95" t="s">
        <v>1596</v>
      </c>
      <c r="E697" s="96" t="str">
        <f ca="1" t="shared" si="10"/>
        <v>KD</v>
      </c>
      <c r="F697" s="86">
        <v>2000</v>
      </c>
      <c r="H697" s="86" t="e">
        <v>#N/A</v>
      </c>
    </row>
    <row r="698" spans="1:8">
      <c r="A698" s="93" t="s">
        <v>1609</v>
      </c>
      <c r="B698" s="151" t="s">
        <v>1598</v>
      </c>
      <c r="C698" s="100" t="s">
        <v>1610</v>
      </c>
      <c r="D698" s="95" t="s">
        <v>1596</v>
      </c>
      <c r="E698" s="96" t="str">
        <f ca="1" t="shared" si="10"/>
        <v>KD</v>
      </c>
      <c r="F698" s="86">
        <v>2000</v>
      </c>
      <c r="H698" s="86">
        <v>0</v>
      </c>
    </row>
    <row r="699" spans="1:8">
      <c r="A699" s="93" t="s">
        <v>1611</v>
      </c>
      <c r="B699" s="151" t="s">
        <v>1612</v>
      </c>
      <c r="C699" s="100" t="s">
        <v>1613</v>
      </c>
      <c r="D699" s="95" t="s">
        <v>1596</v>
      </c>
      <c r="E699" s="96" t="str">
        <f ca="1" t="shared" si="10"/>
        <v>KD</v>
      </c>
      <c r="F699" s="86">
        <v>2000</v>
      </c>
      <c r="H699" s="86">
        <v>0</v>
      </c>
    </row>
    <row r="700" spans="1:8">
      <c r="A700" s="93" t="s">
        <v>1614</v>
      </c>
      <c r="B700" s="151" t="s">
        <v>1615</v>
      </c>
      <c r="C700" s="100" t="s">
        <v>1616</v>
      </c>
      <c r="D700" s="95" t="s">
        <v>1596</v>
      </c>
      <c r="E700" s="96" t="str">
        <f ca="1" t="shared" si="10"/>
        <v>KD</v>
      </c>
      <c r="F700" s="86">
        <v>2000</v>
      </c>
      <c r="H700" s="86">
        <v>0</v>
      </c>
    </row>
    <row r="701" spans="1:8">
      <c r="A701" s="93" t="s">
        <v>1617</v>
      </c>
      <c r="B701" s="151" t="s">
        <v>1618</v>
      </c>
      <c r="C701" s="100" t="s">
        <v>1619</v>
      </c>
      <c r="D701" s="95" t="s">
        <v>1596</v>
      </c>
      <c r="E701" s="96" t="str">
        <f ca="1" t="shared" si="10"/>
        <v>KD</v>
      </c>
      <c r="F701" s="86">
        <v>2000</v>
      </c>
      <c r="H701" s="86">
        <v>0</v>
      </c>
    </row>
    <row r="702" spans="1:8">
      <c r="A702" s="93" t="s">
        <v>1620</v>
      </c>
      <c r="B702" s="151" t="s">
        <v>1621</v>
      </c>
      <c r="C702" s="100" t="s">
        <v>1622</v>
      </c>
      <c r="D702" s="95" t="s">
        <v>1596</v>
      </c>
      <c r="E702" s="96" t="str">
        <f ca="1" t="shared" si="10"/>
        <v>KD</v>
      </c>
      <c r="F702" s="86">
        <v>2000</v>
      </c>
      <c r="H702" s="86">
        <v>0</v>
      </c>
    </row>
    <row r="703" spans="1:8">
      <c r="A703" s="93" t="s">
        <v>1623</v>
      </c>
      <c r="B703" s="151" t="s">
        <v>1624</v>
      </c>
      <c r="C703" s="100" t="s">
        <v>1625</v>
      </c>
      <c r="D703" s="95" t="s">
        <v>1596</v>
      </c>
      <c r="E703" s="96" t="str">
        <f ca="1" t="shared" si="10"/>
        <v>KD</v>
      </c>
      <c r="F703" s="86">
        <v>2000</v>
      </c>
      <c r="H703" s="86">
        <v>0</v>
      </c>
    </row>
    <row r="704" spans="1:8">
      <c r="A704" s="93" t="s">
        <v>1626</v>
      </c>
      <c r="B704" s="151" t="s">
        <v>1627</v>
      </c>
      <c r="C704" s="100" t="s">
        <v>1628</v>
      </c>
      <c r="D704" s="95" t="s">
        <v>1596</v>
      </c>
      <c r="E704" s="96" t="str">
        <f ca="1" t="shared" si="10"/>
        <v>KD</v>
      </c>
      <c r="F704" s="86">
        <v>2000</v>
      </c>
      <c r="H704" s="86">
        <v>0</v>
      </c>
    </row>
    <row r="705" spans="1:8">
      <c r="A705" s="114" t="s">
        <v>1629</v>
      </c>
      <c r="B705" s="151" t="s">
        <v>1630</v>
      </c>
      <c r="C705" s="100" t="s">
        <v>1631</v>
      </c>
      <c r="D705" s="95" t="s">
        <v>1596</v>
      </c>
      <c r="E705" s="96" t="str">
        <f ca="1" t="shared" si="10"/>
        <v>KD</v>
      </c>
      <c r="F705" s="86">
        <v>2000</v>
      </c>
      <c r="H705" s="86">
        <v>0</v>
      </c>
    </row>
    <row r="706" spans="1:8">
      <c r="A706" s="114" t="s">
        <v>1632</v>
      </c>
      <c r="B706" s="151" t="s">
        <v>1630</v>
      </c>
      <c r="C706" s="100" t="s">
        <v>1633</v>
      </c>
      <c r="D706" s="95" t="s">
        <v>1596</v>
      </c>
      <c r="E706" s="96" t="str">
        <f ca="1" t="shared" si="10"/>
        <v>KD</v>
      </c>
      <c r="F706" s="86">
        <v>2000</v>
      </c>
      <c r="H706" s="86" t="e">
        <v>#N/A</v>
      </c>
    </row>
    <row r="707" spans="1:8">
      <c r="A707" s="114" t="s">
        <v>1634</v>
      </c>
      <c r="B707" s="151" t="s">
        <v>1635</v>
      </c>
      <c r="C707" s="100" t="s">
        <v>1636</v>
      </c>
      <c r="D707" s="95" t="s">
        <v>1596</v>
      </c>
      <c r="E707" s="96" t="str">
        <f ca="1" t="shared" ref="E707:E770" si="11">LEFT(A707,2)</f>
        <v>KD</v>
      </c>
      <c r="F707" s="86">
        <v>2000</v>
      </c>
      <c r="H707" s="86">
        <v>0</v>
      </c>
    </row>
    <row r="708" spans="1:8">
      <c r="A708" s="114" t="s">
        <v>1637</v>
      </c>
      <c r="B708" s="155" t="s">
        <v>1638</v>
      </c>
      <c r="C708" s="100" t="s">
        <v>1639</v>
      </c>
      <c r="D708" s="95" t="s">
        <v>1596</v>
      </c>
      <c r="E708" s="96" t="str">
        <f ca="1" t="shared" si="11"/>
        <v>KD</v>
      </c>
      <c r="F708" s="86">
        <v>2000</v>
      </c>
      <c r="H708" s="86" t="e">
        <v>#N/A</v>
      </c>
    </row>
    <row r="709" spans="1:8">
      <c r="A709" s="114" t="s">
        <v>1640</v>
      </c>
      <c r="B709" s="151" t="s">
        <v>1641</v>
      </c>
      <c r="C709" s="100" t="s">
        <v>1642</v>
      </c>
      <c r="D709" s="95" t="s">
        <v>1596</v>
      </c>
      <c r="E709" s="96" t="str">
        <f ca="1" t="shared" si="11"/>
        <v>KD</v>
      </c>
      <c r="F709" s="86">
        <v>2000</v>
      </c>
      <c r="H709" s="86">
        <v>0</v>
      </c>
    </row>
    <row r="710" spans="1:8">
      <c r="A710" s="93" t="s">
        <v>1643</v>
      </c>
      <c r="B710" s="151" t="s">
        <v>1607</v>
      </c>
      <c r="C710" s="100" t="s">
        <v>1644</v>
      </c>
      <c r="D710" s="95" t="s">
        <v>1596</v>
      </c>
      <c r="E710" s="96" t="str">
        <f ca="1" t="shared" si="11"/>
        <v>KD</v>
      </c>
      <c r="F710" s="86">
        <v>2000</v>
      </c>
      <c r="H710" s="86" t="e">
        <v>#N/A</v>
      </c>
    </row>
    <row r="711" spans="1:8">
      <c r="A711" s="93" t="s">
        <v>1645</v>
      </c>
      <c r="B711" s="151" t="s">
        <v>1646</v>
      </c>
      <c r="C711" s="100" t="s">
        <v>1647</v>
      </c>
      <c r="D711" s="95" t="s">
        <v>1596</v>
      </c>
      <c r="E711" s="96" t="str">
        <f ca="1" t="shared" si="11"/>
        <v>KD</v>
      </c>
      <c r="F711" s="86">
        <v>2000</v>
      </c>
      <c r="H711" s="86">
        <v>0</v>
      </c>
    </row>
    <row r="712" spans="1:8">
      <c r="A712" s="93" t="s">
        <v>1648</v>
      </c>
      <c r="B712" s="151" t="s">
        <v>1612</v>
      </c>
      <c r="C712" s="100" t="s">
        <v>1649</v>
      </c>
      <c r="D712" s="95" t="s">
        <v>1596</v>
      </c>
      <c r="E712" s="96" t="str">
        <f ca="1" t="shared" si="11"/>
        <v>KD</v>
      </c>
      <c r="F712" s="86">
        <v>2000</v>
      </c>
      <c r="H712" s="86">
        <v>0</v>
      </c>
    </row>
    <row r="713" spans="1:8">
      <c r="A713" s="93" t="s">
        <v>1650</v>
      </c>
      <c r="B713" s="151" t="s">
        <v>1615</v>
      </c>
      <c r="C713" s="100" t="s">
        <v>1651</v>
      </c>
      <c r="D713" s="95" t="s">
        <v>1596</v>
      </c>
      <c r="E713" s="96" t="str">
        <f ca="1" t="shared" si="11"/>
        <v>KD</v>
      </c>
      <c r="F713" s="86">
        <v>2000</v>
      </c>
      <c r="H713" s="86">
        <v>0</v>
      </c>
    </row>
    <row r="714" spans="1:8">
      <c r="A714" s="93" t="s">
        <v>1652</v>
      </c>
      <c r="B714" s="151" t="s">
        <v>1618</v>
      </c>
      <c r="C714" s="100" t="s">
        <v>1653</v>
      </c>
      <c r="D714" s="95" t="s">
        <v>1596</v>
      </c>
      <c r="E714" s="96" t="str">
        <f ca="1" t="shared" si="11"/>
        <v>KD</v>
      </c>
      <c r="F714" s="86">
        <v>2000</v>
      </c>
      <c r="H714" s="86">
        <v>0</v>
      </c>
    </row>
    <row r="715" spans="1:8">
      <c r="A715" s="93" t="s">
        <v>1654</v>
      </c>
      <c r="B715" s="151" t="s">
        <v>1621</v>
      </c>
      <c r="C715" s="100" t="s">
        <v>1655</v>
      </c>
      <c r="D715" s="95" t="s">
        <v>1596</v>
      </c>
      <c r="E715" s="96" t="str">
        <f ca="1" t="shared" si="11"/>
        <v>KD</v>
      </c>
      <c r="F715" s="86">
        <v>2000</v>
      </c>
      <c r="H715" s="86">
        <v>0</v>
      </c>
    </row>
    <row r="716" s="86" customFormat="1" spans="1:8">
      <c r="A716" s="93" t="s">
        <v>1656</v>
      </c>
      <c r="B716" s="151" t="s">
        <v>1646</v>
      </c>
      <c r="C716" s="100" t="s">
        <v>1657</v>
      </c>
      <c r="D716" s="95" t="s">
        <v>1596</v>
      </c>
      <c r="E716" s="96" t="str">
        <f ca="1" t="shared" si="11"/>
        <v>KD</v>
      </c>
      <c r="F716" s="86">
        <v>2000</v>
      </c>
      <c r="H716" s="86">
        <v>0</v>
      </c>
    </row>
    <row r="717" s="86" customFormat="1" spans="1:8">
      <c r="A717" s="93" t="s">
        <v>1658</v>
      </c>
      <c r="B717" s="151" t="s">
        <v>1621</v>
      </c>
      <c r="C717" s="100" t="s">
        <v>1659</v>
      </c>
      <c r="D717" s="95" t="s">
        <v>1596</v>
      </c>
      <c r="E717" s="96" t="str">
        <f ca="1" t="shared" si="11"/>
        <v>KD</v>
      </c>
      <c r="F717" s="86">
        <v>2000</v>
      </c>
      <c r="H717" s="86" t="e">
        <v>#N/A</v>
      </c>
    </row>
    <row r="718" spans="1:8">
      <c r="A718" s="93" t="s">
        <v>1660</v>
      </c>
      <c r="B718" s="151" t="s">
        <v>1624</v>
      </c>
      <c r="C718" s="100" t="s">
        <v>1661</v>
      </c>
      <c r="D718" s="95" t="s">
        <v>1596</v>
      </c>
      <c r="E718" s="96" t="str">
        <f ca="1" t="shared" si="11"/>
        <v>KD</v>
      </c>
      <c r="F718" s="86">
        <v>2000</v>
      </c>
      <c r="H718" s="86">
        <v>0</v>
      </c>
    </row>
    <row r="719" spans="1:8">
      <c r="A719" s="93" t="s">
        <v>1662</v>
      </c>
      <c r="B719" s="151" t="s">
        <v>1627</v>
      </c>
      <c r="C719" s="100" t="s">
        <v>1663</v>
      </c>
      <c r="D719" s="95" t="s">
        <v>1596</v>
      </c>
      <c r="E719" s="96" t="str">
        <f ca="1" t="shared" si="11"/>
        <v>KD</v>
      </c>
      <c r="F719" s="86">
        <v>2000</v>
      </c>
      <c r="H719" s="86">
        <v>0</v>
      </c>
    </row>
    <row r="720" spans="1:8">
      <c r="A720" s="93" t="s">
        <v>1664</v>
      </c>
      <c r="B720" s="151" t="s">
        <v>1665</v>
      </c>
      <c r="C720" s="100" t="s">
        <v>1666</v>
      </c>
      <c r="D720" s="95" t="s">
        <v>1596</v>
      </c>
      <c r="E720" s="96" t="str">
        <f ca="1" t="shared" si="11"/>
        <v>KD</v>
      </c>
      <c r="F720" s="86">
        <v>2000</v>
      </c>
      <c r="H720" s="86" t="e">
        <v>#N/A</v>
      </c>
    </row>
    <row r="721" spans="1:8">
      <c r="A721" s="93" t="s">
        <v>1667</v>
      </c>
      <c r="B721" s="151" t="s">
        <v>1665</v>
      </c>
      <c r="C721" s="100" t="s">
        <v>1668</v>
      </c>
      <c r="D721" s="95" t="s">
        <v>1596</v>
      </c>
      <c r="E721" s="96" t="str">
        <f ca="1" t="shared" si="11"/>
        <v>KD</v>
      </c>
      <c r="F721" s="86">
        <v>2000</v>
      </c>
      <c r="H721" s="86">
        <v>0</v>
      </c>
    </row>
    <row r="722" spans="1:8">
      <c r="A722" s="93" t="s">
        <v>1669</v>
      </c>
      <c r="B722" s="151" t="s">
        <v>1670</v>
      </c>
      <c r="C722" s="100" t="s">
        <v>1671</v>
      </c>
      <c r="D722" s="95" t="s">
        <v>1596</v>
      </c>
      <c r="E722" s="96" t="str">
        <f ca="1" t="shared" si="11"/>
        <v>KD</v>
      </c>
      <c r="F722" s="86">
        <v>2000</v>
      </c>
      <c r="H722" s="86" t="e">
        <v>#N/A</v>
      </c>
    </row>
    <row r="723" spans="1:8">
      <c r="A723" s="93" t="s">
        <v>1672</v>
      </c>
      <c r="B723" s="151" t="s">
        <v>1673</v>
      </c>
      <c r="C723" s="100" t="s">
        <v>1674</v>
      </c>
      <c r="D723" s="95" t="s">
        <v>1596</v>
      </c>
      <c r="E723" s="96" t="str">
        <f ca="1" t="shared" si="11"/>
        <v>KD</v>
      </c>
      <c r="F723" s="86">
        <v>2000</v>
      </c>
      <c r="H723" s="86" t="e">
        <v>#N/A</v>
      </c>
    </row>
    <row r="724" spans="1:8">
      <c r="A724" s="93" t="s">
        <v>1675</v>
      </c>
      <c r="B724" s="151" t="s">
        <v>1673</v>
      </c>
      <c r="C724" s="100" t="s">
        <v>1676</v>
      </c>
      <c r="D724" s="95" t="s">
        <v>1596</v>
      </c>
      <c r="E724" s="96" t="str">
        <f ca="1" t="shared" si="11"/>
        <v>KD</v>
      </c>
      <c r="F724" s="86">
        <v>2000</v>
      </c>
      <c r="H724" s="86" t="e">
        <v>#N/A</v>
      </c>
    </row>
    <row r="725" spans="1:8">
      <c r="A725" s="93" t="s">
        <v>1677</v>
      </c>
      <c r="B725" s="151" t="s">
        <v>1678</v>
      </c>
      <c r="C725" s="100" t="s">
        <v>1679</v>
      </c>
      <c r="D725" s="95" t="s">
        <v>1596</v>
      </c>
      <c r="E725" s="96" t="str">
        <f ca="1" t="shared" si="11"/>
        <v>KD</v>
      </c>
      <c r="F725" s="86">
        <v>2000</v>
      </c>
      <c r="H725" s="86" t="e">
        <v>#N/A</v>
      </c>
    </row>
    <row r="726" spans="1:8">
      <c r="A726" s="93" t="s">
        <v>1680</v>
      </c>
      <c r="B726" s="151" t="s">
        <v>1681</v>
      </c>
      <c r="C726" s="100" t="s">
        <v>1682</v>
      </c>
      <c r="D726" s="95" t="s">
        <v>1596</v>
      </c>
      <c r="E726" s="96" t="str">
        <f ca="1" t="shared" si="11"/>
        <v>KD</v>
      </c>
      <c r="F726" s="86">
        <v>2000</v>
      </c>
      <c r="H726" s="86" t="e">
        <v>#N/A</v>
      </c>
    </row>
    <row r="727" spans="1:8">
      <c r="A727" s="93" t="s">
        <v>1683</v>
      </c>
      <c r="B727" s="151" t="s">
        <v>1665</v>
      </c>
      <c r="C727" s="100" t="s">
        <v>1684</v>
      </c>
      <c r="D727" s="95" t="s">
        <v>1596</v>
      </c>
      <c r="E727" s="96" t="str">
        <f ca="1" t="shared" si="11"/>
        <v>KD</v>
      </c>
      <c r="F727" s="86">
        <v>2000</v>
      </c>
      <c r="H727" s="86">
        <v>0</v>
      </c>
    </row>
    <row r="728" spans="1:8">
      <c r="A728" s="93" t="s">
        <v>1685</v>
      </c>
      <c r="B728" s="151" t="s">
        <v>1673</v>
      </c>
      <c r="C728" s="100" t="s">
        <v>1686</v>
      </c>
      <c r="D728" s="95" t="s">
        <v>1596</v>
      </c>
      <c r="E728" s="96" t="str">
        <f ca="1" t="shared" si="11"/>
        <v>KD</v>
      </c>
      <c r="F728" s="86">
        <v>2000</v>
      </c>
      <c r="H728" s="86">
        <v>0</v>
      </c>
    </row>
    <row r="729" spans="1:8">
      <c r="A729" s="93" t="s">
        <v>1687</v>
      </c>
      <c r="B729" s="151" t="s">
        <v>1681</v>
      </c>
      <c r="C729" s="100" t="s">
        <v>1688</v>
      </c>
      <c r="D729" s="95" t="s">
        <v>1596</v>
      </c>
      <c r="E729" s="96" t="str">
        <f ca="1" t="shared" si="11"/>
        <v>KD</v>
      </c>
      <c r="F729" s="86">
        <v>2000</v>
      </c>
      <c r="H729" s="86" t="e">
        <v>#N/A</v>
      </c>
    </row>
    <row r="730" spans="1:8">
      <c r="A730" s="93" t="s">
        <v>1689</v>
      </c>
      <c r="B730" s="151" t="s">
        <v>1690</v>
      </c>
      <c r="C730" s="100" t="s">
        <v>1691</v>
      </c>
      <c r="D730" s="95" t="s">
        <v>1692</v>
      </c>
      <c r="E730" s="96" t="str">
        <f ca="1" t="shared" si="11"/>
        <v>KD</v>
      </c>
      <c r="F730" s="86">
        <v>2000</v>
      </c>
      <c r="H730" s="86" t="e">
        <v>#N/A</v>
      </c>
    </row>
    <row r="731" spans="1:8">
      <c r="A731" s="93" t="s">
        <v>1693</v>
      </c>
      <c r="B731" s="151" t="s">
        <v>1694</v>
      </c>
      <c r="C731" s="100" t="s">
        <v>1695</v>
      </c>
      <c r="D731" s="95" t="s">
        <v>1692</v>
      </c>
      <c r="E731" s="96" t="str">
        <f ca="1" t="shared" si="11"/>
        <v>KD</v>
      </c>
      <c r="F731" s="86">
        <v>2000</v>
      </c>
      <c r="H731" s="86">
        <v>0</v>
      </c>
    </row>
    <row r="732" spans="1:8">
      <c r="A732" s="93" t="s">
        <v>1696</v>
      </c>
      <c r="B732" s="151" t="s">
        <v>1697</v>
      </c>
      <c r="C732" s="100" t="s">
        <v>1698</v>
      </c>
      <c r="D732" s="95" t="s">
        <v>1692</v>
      </c>
      <c r="E732" s="96" t="str">
        <f ca="1" t="shared" si="11"/>
        <v>KD</v>
      </c>
      <c r="F732" s="86">
        <v>2000</v>
      </c>
      <c r="H732" s="86">
        <v>0</v>
      </c>
    </row>
    <row r="733" spans="1:8">
      <c r="A733" s="93" t="s">
        <v>1699</v>
      </c>
      <c r="B733" s="151" t="s">
        <v>1697</v>
      </c>
      <c r="C733" s="100" t="s">
        <v>1700</v>
      </c>
      <c r="D733" s="95" t="s">
        <v>1692</v>
      </c>
      <c r="E733" s="96" t="str">
        <f ca="1" t="shared" si="11"/>
        <v>KD</v>
      </c>
      <c r="F733" s="86">
        <v>2000</v>
      </c>
      <c r="H733" s="86" t="e">
        <v>#N/A</v>
      </c>
    </row>
    <row r="734" spans="1:8">
      <c r="A734" s="93" t="s">
        <v>1701</v>
      </c>
      <c r="B734" s="151" t="s">
        <v>1702</v>
      </c>
      <c r="C734" s="100" t="s">
        <v>1703</v>
      </c>
      <c r="D734" s="95" t="s">
        <v>1692</v>
      </c>
      <c r="E734" s="96" t="str">
        <f ca="1" t="shared" si="11"/>
        <v>KD</v>
      </c>
      <c r="F734" s="86">
        <v>2000</v>
      </c>
      <c r="H734" s="86" t="e">
        <v>#N/A</v>
      </c>
    </row>
    <row r="735" spans="1:8">
      <c r="A735" s="93" t="s">
        <v>1704</v>
      </c>
      <c r="B735" s="151" t="s">
        <v>1705</v>
      </c>
      <c r="C735" s="100" t="s">
        <v>1706</v>
      </c>
      <c r="D735" s="95" t="s">
        <v>1692</v>
      </c>
      <c r="E735" s="96" t="str">
        <f ca="1" t="shared" si="11"/>
        <v>KD</v>
      </c>
      <c r="F735" s="86">
        <v>2000</v>
      </c>
      <c r="H735" s="86" t="e">
        <v>#N/A</v>
      </c>
    </row>
    <row r="736" spans="1:8">
      <c r="A736" s="93" t="s">
        <v>1707</v>
      </c>
      <c r="B736" s="151" t="s">
        <v>1075</v>
      </c>
      <c r="C736" s="100" t="s">
        <v>1708</v>
      </c>
      <c r="D736" s="95" t="s">
        <v>267</v>
      </c>
      <c r="E736" s="96" t="str">
        <f ca="1" t="shared" si="11"/>
        <v>LS</v>
      </c>
      <c r="F736" s="86">
        <v>2000</v>
      </c>
      <c r="H736" s="86" t="e">
        <v>#N/A</v>
      </c>
    </row>
    <row r="737" spans="1:8">
      <c r="A737" s="93" t="s">
        <v>1709</v>
      </c>
      <c r="B737" s="151" t="s">
        <v>1710</v>
      </c>
      <c r="C737" s="100" t="s">
        <v>1711</v>
      </c>
      <c r="D737" s="95" t="s">
        <v>267</v>
      </c>
      <c r="E737" s="96" t="str">
        <f ca="1" t="shared" si="11"/>
        <v>LS</v>
      </c>
      <c r="F737" s="86">
        <v>2000</v>
      </c>
      <c r="H737" s="86" t="e">
        <v>#N/A</v>
      </c>
    </row>
    <row r="738" spans="1:8">
      <c r="A738" s="93" t="s">
        <v>1712</v>
      </c>
      <c r="B738" s="151" t="s">
        <v>1713</v>
      </c>
      <c r="C738" s="100" t="s">
        <v>1714</v>
      </c>
      <c r="D738" s="95" t="s">
        <v>267</v>
      </c>
      <c r="E738" s="96" t="str">
        <f ca="1" t="shared" si="11"/>
        <v>LS</v>
      </c>
      <c r="F738" s="86">
        <v>2000</v>
      </c>
      <c r="H738" s="86" t="e">
        <v>#N/A</v>
      </c>
    </row>
    <row r="739" s="86" customFormat="1" spans="1:8">
      <c r="A739" s="93" t="s">
        <v>1715</v>
      </c>
      <c r="B739" s="151" t="s">
        <v>1716</v>
      </c>
      <c r="C739" s="100" t="s">
        <v>1717</v>
      </c>
      <c r="D739" s="95" t="s">
        <v>267</v>
      </c>
      <c r="E739" s="96" t="str">
        <f ca="1" t="shared" si="11"/>
        <v>LS</v>
      </c>
      <c r="F739" s="86">
        <v>2000</v>
      </c>
      <c r="H739" s="86" t="e">
        <v>#N/A</v>
      </c>
    </row>
    <row r="740" s="86" customFormat="1" spans="1:8">
      <c r="A740" s="93" t="s">
        <v>1718</v>
      </c>
      <c r="B740" s="151" t="s">
        <v>1719</v>
      </c>
      <c r="C740" s="100" t="s">
        <v>1720</v>
      </c>
      <c r="D740" s="95" t="s">
        <v>267</v>
      </c>
      <c r="E740" s="96" t="str">
        <f ca="1" t="shared" si="11"/>
        <v>LS</v>
      </c>
      <c r="F740" s="86">
        <v>2000</v>
      </c>
      <c r="H740" s="86" t="e">
        <v>#N/A</v>
      </c>
    </row>
    <row r="741" spans="1:8">
      <c r="A741" s="93" t="s">
        <v>1721</v>
      </c>
      <c r="B741" s="151" t="s">
        <v>1722</v>
      </c>
      <c r="C741" s="100" t="s">
        <v>1723</v>
      </c>
      <c r="D741" s="95" t="s">
        <v>267</v>
      </c>
      <c r="E741" s="96" t="str">
        <f ca="1" t="shared" si="11"/>
        <v>LP</v>
      </c>
      <c r="F741" s="86">
        <v>2000</v>
      </c>
      <c r="H741" s="86" t="e">
        <v>#N/A</v>
      </c>
    </row>
    <row r="742" spans="1:8">
      <c r="A742" s="93" t="s">
        <v>1724</v>
      </c>
      <c r="B742" s="151" t="s">
        <v>1725</v>
      </c>
      <c r="C742" s="100" t="s">
        <v>1726</v>
      </c>
      <c r="D742" s="95" t="s">
        <v>267</v>
      </c>
      <c r="E742" s="96" t="str">
        <f ca="1" t="shared" si="11"/>
        <v>LP</v>
      </c>
      <c r="F742" s="86">
        <v>2000</v>
      </c>
      <c r="H742" s="86" t="e">
        <v>#N/A</v>
      </c>
    </row>
    <row r="743" spans="1:8">
      <c r="A743" s="93" t="s">
        <v>1727</v>
      </c>
      <c r="B743" s="151" t="s">
        <v>1728</v>
      </c>
      <c r="C743" s="100" t="s">
        <v>1729</v>
      </c>
      <c r="D743" s="95" t="s">
        <v>267</v>
      </c>
      <c r="E743" s="96" t="str">
        <f ca="1" t="shared" si="11"/>
        <v>LP</v>
      </c>
      <c r="F743" s="86">
        <v>2000</v>
      </c>
      <c r="H743" s="86" t="s">
        <v>267</v>
      </c>
    </row>
    <row r="744" spans="1:8">
      <c r="A744" s="93" t="s">
        <v>1730</v>
      </c>
      <c r="B744" s="151" t="s">
        <v>1731</v>
      </c>
      <c r="C744" s="100" t="s">
        <v>1732</v>
      </c>
      <c r="D744" s="95" t="s">
        <v>267</v>
      </c>
      <c r="E744" s="96" t="str">
        <f ca="1" t="shared" si="11"/>
        <v>LP</v>
      </c>
      <c r="F744" s="86">
        <v>2000</v>
      </c>
      <c r="H744" s="86" t="s">
        <v>267</v>
      </c>
    </row>
    <row r="745" s="86" customFormat="1" spans="1:8">
      <c r="A745" s="93" t="s">
        <v>1733</v>
      </c>
      <c r="B745" s="151" t="s">
        <v>1722</v>
      </c>
      <c r="C745" s="100" t="s">
        <v>1734</v>
      </c>
      <c r="D745" s="95" t="s">
        <v>267</v>
      </c>
      <c r="E745" s="96" t="str">
        <f ca="1" t="shared" si="11"/>
        <v>LP</v>
      </c>
      <c r="F745" s="86">
        <v>2000</v>
      </c>
      <c r="H745" s="86" t="e">
        <v>#N/A</v>
      </c>
    </row>
    <row r="746" s="86" customFormat="1" spans="1:8">
      <c r="A746" s="93" t="s">
        <v>1735</v>
      </c>
      <c r="B746" s="94" t="s">
        <v>1736</v>
      </c>
      <c r="C746" s="100" t="s">
        <v>1737</v>
      </c>
      <c r="D746" s="95" t="s">
        <v>267</v>
      </c>
      <c r="E746" s="96" t="str">
        <f ca="1" t="shared" si="11"/>
        <v>LP</v>
      </c>
      <c r="F746" s="86">
        <v>2000</v>
      </c>
      <c r="H746" s="86" t="e">
        <v>#N/A</v>
      </c>
    </row>
    <row r="747" s="86" customFormat="1" spans="1:8">
      <c r="A747" s="93" t="s">
        <v>1738</v>
      </c>
      <c r="B747" s="94" t="s">
        <v>1739</v>
      </c>
      <c r="C747" s="100" t="s">
        <v>1740</v>
      </c>
      <c r="D747" s="95" t="s">
        <v>267</v>
      </c>
      <c r="E747" s="96" t="str">
        <f ca="1" t="shared" si="11"/>
        <v>KC</v>
      </c>
      <c r="F747" s="86">
        <v>2000</v>
      </c>
      <c r="H747" s="86" t="e">
        <v>#N/A</v>
      </c>
    </row>
    <row r="748" s="86" customFormat="1" spans="1:8">
      <c r="A748" s="93" t="s">
        <v>1741</v>
      </c>
      <c r="B748" s="94" t="s">
        <v>1742</v>
      </c>
      <c r="C748" s="100" t="s">
        <v>1743</v>
      </c>
      <c r="D748" s="95" t="s">
        <v>267</v>
      </c>
      <c r="E748" s="96" t="str">
        <f ca="1" t="shared" si="11"/>
        <v>KC</v>
      </c>
      <c r="F748" s="86">
        <v>2000</v>
      </c>
      <c r="H748" s="86" t="e">
        <v>#N/A</v>
      </c>
    </row>
    <row r="749" s="86" customFormat="1" spans="1:8">
      <c r="A749" s="93" t="s">
        <v>1744</v>
      </c>
      <c r="B749" s="94" t="s">
        <v>1745</v>
      </c>
      <c r="C749" s="100" t="s">
        <v>1746</v>
      </c>
      <c r="D749" s="95" t="s">
        <v>267</v>
      </c>
      <c r="E749" s="96" t="str">
        <f ca="1" t="shared" si="11"/>
        <v>KC</v>
      </c>
      <c r="F749" s="86">
        <v>2000</v>
      </c>
      <c r="H749" s="86">
        <v>0</v>
      </c>
    </row>
    <row r="750" s="86" customFormat="1" spans="1:8">
      <c r="A750" s="93" t="s">
        <v>1747</v>
      </c>
      <c r="B750" s="94" t="s">
        <v>1748</v>
      </c>
      <c r="C750" s="100" t="s">
        <v>1749</v>
      </c>
      <c r="D750" s="95" t="s">
        <v>267</v>
      </c>
      <c r="E750" s="96" t="str">
        <f ca="1" t="shared" si="11"/>
        <v>KC</v>
      </c>
      <c r="F750" s="86">
        <v>2000</v>
      </c>
      <c r="H750" s="86">
        <v>0</v>
      </c>
    </row>
    <row r="751" s="86" customFormat="1" spans="1:8">
      <c r="A751" s="93" t="s">
        <v>1750</v>
      </c>
      <c r="B751" s="94" t="s">
        <v>1751</v>
      </c>
      <c r="C751" s="100" t="s">
        <v>1752</v>
      </c>
      <c r="D751" s="95" t="s">
        <v>267</v>
      </c>
      <c r="E751" s="96" t="str">
        <f ca="1" t="shared" si="11"/>
        <v>KC</v>
      </c>
      <c r="F751" s="86">
        <v>2000</v>
      </c>
      <c r="H751" s="86" t="s">
        <v>267</v>
      </c>
    </row>
    <row r="752" s="86" customFormat="1" spans="1:8">
      <c r="A752" s="93" t="s">
        <v>1753</v>
      </c>
      <c r="B752" s="94" t="s">
        <v>1754</v>
      </c>
      <c r="C752" s="100" t="s">
        <v>1755</v>
      </c>
      <c r="D752" s="95" t="s">
        <v>267</v>
      </c>
      <c r="E752" s="96" t="str">
        <f ca="1" t="shared" si="11"/>
        <v>KC</v>
      </c>
      <c r="F752" s="86">
        <v>2000</v>
      </c>
      <c r="H752" s="86" t="e">
        <v>#N/A</v>
      </c>
    </row>
    <row r="753" s="86" customFormat="1" spans="1:8">
      <c r="A753" s="93" t="s">
        <v>1756</v>
      </c>
      <c r="B753" s="94" t="s">
        <v>1757</v>
      </c>
      <c r="C753" s="100" t="s">
        <v>1758</v>
      </c>
      <c r="D753" s="95" t="s">
        <v>267</v>
      </c>
      <c r="E753" s="96" t="str">
        <f ca="1" t="shared" si="11"/>
        <v>KC</v>
      </c>
      <c r="F753" s="86">
        <v>2000</v>
      </c>
      <c r="H753" s="86" t="e">
        <v>#N/A</v>
      </c>
    </row>
    <row r="754" s="86" customFormat="1" spans="1:8">
      <c r="A754" s="93" t="s">
        <v>1759</v>
      </c>
      <c r="B754" s="94" t="s">
        <v>1760</v>
      </c>
      <c r="C754" s="100" t="s">
        <v>1761</v>
      </c>
      <c r="D754" s="95" t="s">
        <v>267</v>
      </c>
      <c r="E754" s="96" t="str">
        <f ca="1" t="shared" si="11"/>
        <v>KC</v>
      </c>
      <c r="F754" s="86">
        <v>2000</v>
      </c>
      <c r="H754" s="86" t="e">
        <v>#N/A</v>
      </c>
    </row>
    <row r="755" s="86" customFormat="1" spans="1:8">
      <c r="A755" s="93" t="s">
        <v>1762</v>
      </c>
      <c r="B755" s="94" t="s">
        <v>1763</v>
      </c>
      <c r="C755" s="100" t="s">
        <v>1764</v>
      </c>
      <c r="D755" s="95" t="s">
        <v>267</v>
      </c>
      <c r="E755" s="96" t="str">
        <f ca="1" t="shared" si="11"/>
        <v>KC</v>
      </c>
      <c r="F755" s="86">
        <v>2000</v>
      </c>
      <c r="H755" s="86" t="e">
        <v>#N/A</v>
      </c>
    </row>
    <row r="756" s="86" customFormat="1" spans="1:8">
      <c r="A756" s="93" t="s">
        <v>1765</v>
      </c>
      <c r="B756" s="151" t="s">
        <v>427</v>
      </c>
      <c r="C756" s="100" t="s">
        <v>1766</v>
      </c>
      <c r="D756" s="95" t="s">
        <v>267</v>
      </c>
      <c r="E756" s="96" t="str">
        <f ca="1" t="shared" si="11"/>
        <v>KC</v>
      </c>
      <c r="F756" s="86">
        <v>2000</v>
      </c>
      <c r="H756" s="86" t="e">
        <v>#N/A</v>
      </c>
    </row>
    <row r="757" s="86" customFormat="1" spans="1:8">
      <c r="A757" s="93" t="s">
        <v>1767</v>
      </c>
      <c r="B757" s="151" t="s">
        <v>1768</v>
      </c>
      <c r="C757" s="100" t="s">
        <v>1769</v>
      </c>
      <c r="D757" s="95" t="s">
        <v>267</v>
      </c>
      <c r="E757" s="96" t="str">
        <f ca="1" t="shared" si="11"/>
        <v>KC</v>
      </c>
      <c r="F757" s="86">
        <v>2000</v>
      </c>
      <c r="H757" s="86" t="s">
        <v>267</v>
      </c>
    </row>
    <row r="758" s="86" customFormat="1" spans="1:8">
      <c r="A758" s="93" t="s">
        <v>1770</v>
      </c>
      <c r="B758" s="151" t="s">
        <v>1771</v>
      </c>
      <c r="C758" s="100" t="s">
        <v>1772</v>
      </c>
      <c r="D758" s="95" t="s">
        <v>267</v>
      </c>
      <c r="E758" s="96" t="str">
        <f ca="1" t="shared" si="11"/>
        <v>KC</v>
      </c>
      <c r="F758" s="86">
        <v>2000</v>
      </c>
      <c r="H758" s="86" t="e">
        <v>#N/A</v>
      </c>
    </row>
    <row r="759" s="86" customFormat="1" spans="1:8">
      <c r="A759" s="93" t="s">
        <v>1773</v>
      </c>
      <c r="B759" s="151" t="s">
        <v>1774</v>
      </c>
      <c r="C759" s="100" t="s">
        <v>1775</v>
      </c>
      <c r="D759" s="95" t="s">
        <v>267</v>
      </c>
      <c r="E759" s="96" t="str">
        <f ca="1" t="shared" si="11"/>
        <v>KC</v>
      </c>
      <c r="F759" s="86">
        <v>2000</v>
      </c>
      <c r="H759" s="86" t="e">
        <v>#N/A</v>
      </c>
    </row>
    <row r="760" s="86" customFormat="1" spans="1:8">
      <c r="A760" s="93" t="s">
        <v>1776</v>
      </c>
      <c r="B760" s="151" t="s">
        <v>1777</v>
      </c>
      <c r="C760" s="100" t="s">
        <v>1778</v>
      </c>
      <c r="D760" s="95" t="s">
        <v>267</v>
      </c>
      <c r="E760" s="96" t="str">
        <f ca="1" t="shared" si="11"/>
        <v>KC</v>
      </c>
      <c r="F760" s="86">
        <v>2000</v>
      </c>
      <c r="H760" s="86" t="s">
        <v>267</v>
      </c>
    </row>
    <row r="761" s="86" customFormat="1" spans="1:8">
      <c r="A761" s="93" t="s">
        <v>1779</v>
      </c>
      <c r="B761" s="151" t="s">
        <v>1780</v>
      </c>
      <c r="C761" s="100" t="s">
        <v>1781</v>
      </c>
      <c r="D761" s="95" t="s">
        <v>267</v>
      </c>
      <c r="E761" s="96" t="str">
        <f ca="1" t="shared" si="11"/>
        <v>KC</v>
      </c>
      <c r="F761" s="86">
        <v>2000</v>
      </c>
      <c r="H761" s="86" t="e">
        <v>#N/A</v>
      </c>
    </row>
    <row r="762" s="86" customFormat="1" spans="1:8">
      <c r="A762" s="93" t="s">
        <v>1782</v>
      </c>
      <c r="B762" s="151" t="s">
        <v>1783</v>
      </c>
      <c r="C762" s="100" t="s">
        <v>1784</v>
      </c>
      <c r="D762" s="95" t="s">
        <v>267</v>
      </c>
      <c r="E762" s="96" t="str">
        <f ca="1" t="shared" si="11"/>
        <v>KC</v>
      </c>
      <c r="F762" s="86">
        <v>2000</v>
      </c>
      <c r="H762" s="86" t="e">
        <v>#N/A</v>
      </c>
    </row>
    <row r="763" spans="1:8">
      <c r="A763" s="93" t="s">
        <v>1785</v>
      </c>
      <c r="B763" s="151" t="s">
        <v>1786</v>
      </c>
      <c r="C763" s="100" t="s">
        <v>1787</v>
      </c>
      <c r="D763" s="95" t="s">
        <v>83</v>
      </c>
      <c r="E763" s="96" t="str">
        <f ca="1" t="shared" si="11"/>
        <v>LS</v>
      </c>
      <c r="F763" s="86">
        <v>2000</v>
      </c>
      <c r="H763" s="86">
        <v>0</v>
      </c>
    </row>
    <row r="764" spans="1:8">
      <c r="A764" s="93" t="s">
        <v>1788</v>
      </c>
      <c r="B764" s="151" t="s">
        <v>1786</v>
      </c>
      <c r="C764" s="100" t="s">
        <v>1789</v>
      </c>
      <c r="D764" s="95" t="s">
        <v>83</v>
      </c>
      <c r="E764" s="96" t="str">
        <f ca="1" t="shared" si="11"/>
        <v>LS</v>
      </c>
      <c r="F764" s="86">
        <v>2000</v>
      </c>
      <c r="H764" s="86">
        <v>0</v>
      </c>
    </row>
    <row r="765" spans="1:8">
      <c r="A765" s="93" t="s">
        <v>1790</v>
      </c>
      <c r="B765" s="151" t="s">
        <v>1791</v>
      </c>
      <c r="C765" s="100" t="s">
        <v>1792</v>
      </c>
      <c r="D765" s="95" t="s">
        <v>83</v>
      </c>
      <c r="E765" s="96" t="str">
        <f ca="1" t="shared" si="11"/>
        <v>ls</v>
      </c>
      <c r="F765" s="86">
        <v>2000</v>
      </c>
      <c r="H765" s="86" t="e">
        <v>#N/A</v>
      </c>
    </row>
    <row r="766" spans="1:8">
      <c r="A766" s="93" t="s">
        <v>1793</v>
      </c>
      <c r="B766" s="151" t="s">
        <v>1794</v>
      </c>
      <c r="C766" s="100" t="s">
        <v>1795</v>
      </c>
      <c r="D766" s="95" t="s">
        <v>817</v>
      </c>
      <c r="E766" s="96" t="str">
        <f ca="1" t="shared" si="11"/>
        <v>LC</v>
      </c>
      <c r="F766" s="86">
        <v>2000</v>
      </c>
      <c r="H766" s="86">
        <v>0</v>
      </c>
    </row>
    <row r="767" spans="1:8">
      <c r="A767" s="93" t="s">
        <v>1796</v>
      </c>
      <c r="B767" s="151" t="s">
        <v>1797</v>
      </c>
      <c r="C767" s="100" t="s">
        <v>1798</v>
      </c>
      <c r="D767" s="95" t="s">
        <v>817</v>
      </c>
      <c r="E767" s="96" t="str">
        <f ca="1" t="shared" si="11"/>
        <v>LC</v>
      </c>
      <c r="F767" s="86">
        <v>2000</v>
      </c>
      <c r="H767" s="86">
        <v>0</v>
      </c>
    </row>
    <row r="768" spans="1:8">
      <c r="A768" s="93" t="s">
        <v>1799</v>
      </c>
      <c r="B768" s="151" t="s">
        <v>1800</v>
      </c>
      <c r="C768" s="100" t="s">
        <v>1801</v>
      </c>
      <c r="D768" s="95" t="s">
        <v>817</v>
      </c>
      <c r="E768" s="96" t="str">
        <f ca="1" t="shared" si="11"/>
        <v>LC</v>
      </c>
      <c r="F768" s="86">
        <v>2000</v>
      </c>
      <c r="H768" s="86">
        <v>0</v>
      </c>
    </row>
    <row r="769" spans="1:8">
      <c r="A769" s="93" t="s">
        <v>1802</v>
      </c>
      <c r="B769" s="151" t="s">
        <v>1803</v>
      </c>
      <c r="C769" s="100" t="s">
        <v>1804</v>
      </c>
      <c r="D769" s="95" t="s">
        <v>817</v>
      </c>
      <c r="E769" s="96" t="str">
        <f ca="1" t="shared" si="11"/>
        <v>LC</v>
      </c>
      <c r="F769" s="86">
        <v>2000</v>
      </c>
      <c r="H769" s="86" t="e">
        <v>#N/A</v>
      </c>
    </row>
    <row r="770" spans="1:8">
      <c r="A770" s="93" t="s">
        <v>1805</v>
      </c>
      <c r="B770" s="151" t="s">
        <v>1806</v>
      </c>
      <c r="C770" s="100" t="s">
        <v>1807</v>
      </c>
      <c r="D770" s="95" t="s">
        <v>83</v>
      </c>
      <c r="E770" s="96" t="str">
        <f ca="1" t="shared" si="11"/>
        <v>LS</v>
      </c>
      <c r="F770" s="86">
        <v>2000</v>
      </c>
      <c r="H770" s="86">
        <v>0</v>
      </c>
    </row>
    <row r="771" spans="1:8">
      <c r="A771" s="93" t="s">
        <v>1808</v>
      </c>
      <c r="B771" s="151" t="s">
        <v>1809</v>
      </c>
      <c r="C771" s="100" t="s">
        <v>1810</v>
      </c>
      <c r="D771" s="95" t="s">
        <v>83</v>
      </c>
      <c r="E771" s="96" t="str">
        <f ca="1" t="shared" ref="E771:E834" si="12">LEFT(A771,2)</f>
        <v>LR</v>
      </c>
      <c r="F771" s="86">
        <v>2000</v>
      </c>
      <c r="H771" s="86">
        <v>0</v>
      </c>
    </row>
    <row r="772" spans="1:8">
      <c r="A772" s="93" t="s">
        <v>1811</v>
      </c>
      <c r="B772" s="151" t="s">
        <v>1812</v>
      </c>
      <c r="C772" s="100" t="s">
        <v>1813</v>
      </c>
      <c r="D772" s="95" t="s">
        <v>83</v>
      </c>
      <c r="E772" s="96" t="str">
        <f ca="1" t="shared" si="12"/>
        <v>LR</v>
      </c>
      <c r="F772" s="86">
        <v>2000</v>
      </c>
      <c r="H772" s="86">
        <v>0</v>
      </c>
    </row>
    <row r="773" spans="1:8">
      <c r="A773" s="93" t="s">
        <v>1814</v>
      </c>
      <c r="B773" s="151" t="s">
        <v>1815</v>
      </c>
      <c r="C773" s="100" t="s">
        <v>1816</v>
      </c>
      <c r="D773" s="95" t="s">
        <v>83</v>
      </c>
      <c r="E773" s="96" t="str">
        <f ca="1" t="shared" si="12"/>
        <v>LR</v>
      </c>
      <c r="F773" s="86">
        <v>2000</v>
      </c>
      <c r="H773" s="86">
        <v>0</v>
      </c>
    </row>
    <row r="774" s="86" customFormat="1" spans="1:8">
      <c r="A774" s="93" t="s">
        <v>1817</v>
      </c>
      <c r="B774" s="94" t="s">
        <v>1818</v>
      </c>
      <c r="C774" s="100" t="s">
        <v>1819</v>
      </c>
      <c r="D774" s="95" t="s">
        <v>533</v>
      </c>
      <c r="E774" s="96" t="str">
        <f ca="1" t="shared" si="12"/>
        <v>LT</v>
      </c>
      <c r="F774" s="86">
        <v>2000</v>
      </c>
      <c r="H774" s="86" t="e">
        <v>#N/A</v>
      </c>
    </row>
    <row r="775" s="86" customFormat="1" spans="1:8">
      <c r="A775" s="93" t="s">
        <v>1820</v>
      </c>
      <c r="B775" s="94" t="s">
        <v>1821</v>
      </c>
      <c r="C775" s="100" t="s">
        <v>1822</v>
      </c>
      <c r="D775" s="95" t="s">
        <v>83</v>
      </c>
      <c r="E775" s="96" t="str">
        <f ca="1" t="shared" si="12"/>
        <v>LS</v>
      </c>
      <c r="F775" s="86">
        <v>2000</v>
      </c>
      <c r="H775" s="86">
        <v>0</v>
      </c>
    </row>
    <row r="776" s="86" customFormat="1" spans="1:8">
      <c r="A776" s="93" t="s">
        <v>1823</v>
      </c>
      <c r="B776" s="94" t="s">
        <v>1824</v>
      </c>
      <c r="C776" s="100" t="s">
        <v>1825</v>
      </c>
      <c r="D776" s="95" t="s">
        <v>83</v>
      </c>
      <c r="E776" s="96" t="str">
        <f ca="1" t="shared" si="12"/>
        <v>LC</v>
      </c>
      <c r="F776" s="86">
        <v>2000</v>
      </c>
      <c r="H776" s="86">
        <v>0</v>
      </c>
    </row>
    <row r="777" s="86" customFormat="1" spans="1:8">
      <c r="A777" s="93" t="s">
        <v>1826</v>
      </c>
      <c r="B777" s="94" t="s">
        <v>1827</v>
      </c>
      <c r="C777" s="100" t="s">
        <v>1828</v>
      </c>
      <c r="D777" s="95" t="s">
        <v>1829</v>
      </c>
      <c r="E777" s="96" t="str">
        <f ca="1" t="shared" si="12"/>
        <v>DN</v>
      </c>
      <c r="F777" s="86">
        <v>2000</v>
      </c>
      <c r="H777" s="86">
        <v>0</v>
      </c>
    </row>
    <row r="778" s="86" customFormat="1" spans="1:8">
      <c r="A778" s="93" t="s">
        <v>1830</v>
      </c>
      <c r="B778" s="94" t="s">
        <v>1831</v>
      </c>
      <c r="C778" s="100" t="s">
        <v>1832</v>
      </c>
      <c r="D778" s="95" t="s">
        <v>83</v>
      </c>
      <c r="E778" s="96" t="str">
        <f ca="1" t="shared" si="12"/>
        <v>LX</v>
      </c>
      <c r="F778" s="86">
        <v>2000</v>
      </c>
      <c r="H778" s="86">
        <v>0</v>
      </c>
    </row>
    <row r="779" s="86" customFormat="1" spans="1:8">
      <c r="A779" s="93" t="s">
        <v>1833</v>
      </c>
      <c r="B779" s="94" t="s">
        <v>1834</v>
      </c>
      <c r="C779" s="100" t="s">
        <v>1835</v>
      </c>
      <c r="D779" s="95" t="s">
        <v>83</v>
      </c>
      <c r="E779" s="96" t="str">
        <f ca="1" t="shared" si="12"/>
        <v>LS</v>
      </c>
      <c r="F779" s="86">
        <v>2000</v>
      </c>
      <c r="H779" s="86">
        <v>0</v>
      </c>
    </row>
    <row r="780" s="86" customFormat="1" spans="1:8">
      <c r="A780" s="93" t="s">
        <v>1836</v>
      </c>
      <c r="B780" s="94" t="s">
        <v>1837</v>
      </c>
      <c r="C780" s="100" t="s">
        <v>1838</v>
      </c>
      <c r="D780" s="95" t="s">
        <v>83</v>
      </c>
      <c r="E780" s="96" t="str">
        <f ca="1" t="shared" si="12"/>
        <v>LF</v>
      </c>
      <c r="F780" s="86">
        <v>2000</v>
      </c>
      <c r="H780" s="86">
        <v>0</v>
      </c>
    </row>
    <row r="781" s="86" customFormat="1" spans="1:8">
      <c r="A781" s="93" t="s">
        <v>1839</v>
      </c>
      <c r="B781" s="94" t="s">
        <v>1837</v>
      </c>
      <c r="C781" s="100" t="s">
        <v>1840</v>
      </c>
      <c r="D781" s="95" t="s">
        <v>53</v>
      </c>
      <c r="E781" s="96" t="str">
        <f ca="1" t="shared" si="12"/>
        <v>LL</v>
      </c>
      <c r="F781" s="86">
        <v>2000</v>
      </c>
      <c r="H781" s="86">
        <v>0</v>
      </c>
    </row>
    <row r="782" spans="1:8">
      <c r="A782" s="93" t="s">
        <v>1841</v>
      </c>
      <c r="B782" s="151" t="s">
        <v>1842</v>
      </c>
      <c r="C782" s="100" t="s">
        <v>1843</v>
      </c>
      <c r="D782" s="95" t="s">
        <v>53</v>
      </c>
      <c r="E782" s="96" t="str">
        <f ca="1" t="shared" si="12"/>
        <v>LB</v>
      </c>
      <c r="F782" s="86">
        <v>2000</v>
      </c>
      <c r="H782" s="86">
        <v>0</v>
      </c>
    </row>
    <row r="783" spans="1:8">
      <c r="A783" s="93" t="s">
        <v>1844</v>
      </c>
      <c r="B783" s="151" t="s">
        <v>438</v>
      </c>
      <c r="C783" s="100" t="s">
        <v>1845</v>
      </c>
      <c r="D783" s="95" t="s">
        <v>968</v>
      </c>
      <c r="E783" s="96" t="str">
        <f ca="1" t="shared" si="12"/>
        <v>Lc</v>
      </c>
      <c r="F783" s="86">
        <v>2000</v>
      </c>
      <c r="H783" s="86" t="s">
        <v>968</v>
      </c>
    </row>
    <row r="784" spans="1:8">
      <c r="A784" s="93" t="s">
        <v>1846</v>
      </c>
      <c r="B784" s="151" t="s">
        <v>1847</v>
      </c>
      <c r="C784" s="100" t="s">
        <v>1848</v>
      </c>
      <c r="D784" s="95" t="s">
        <v>968</v>
      </c>
      <c r="E784" s="96" t="str">
        <f ca="1" t="shared" si="12"/>
        <v>Lc</v>
      </c>
      <c r="F784" s="86">
        <v>2000</v>
      </c>
      <c r="H784" s="86" t="s">
        <v>968</v>
      </c>
    </row>
    <row r="785" spans="1:8">
      <c r="A785" s="93" t="s">
        <v>1849</v>
      </c>
      <c r="B785" s="151" t="s">
        <v>1850</v>
      </c>
      <c r="C785" s="100" t="s">
        <v>1851</v>
      </c>
      <c r="D785" s="95" t="s">
        <v>968</v>
      </c>
      <c r="E785" s="96" t="str">
        <f ca="1" t="shared" si="12"/>
        <v>Lc</v>
      </c>
      <c r="F785" s="86">
        <v>2000</v>
      </c>
      <c r="H785" s="86" t="s">
        <v>968</v>
      </c>
    </row>
    <row r="786" spans="1:8">
      <c r="A786" s="93" t="s">
        <v>1852</v>
      </c>
      <c r="B786" s="151" t="s">
        <v>1853</v>
      </c>
      <c r="C786" s="100" t="s">
        <v>1854</v>
      </c>
      <c r="D786" s="95" t="s">
        <v>53</v>
      </c>
      <c r="E786" s="96" t="str">
        <f ca="1" t="shared" si="12"/>
        <v>LF</v>
      </c>
      <c r="F786" s="86">
        <v>2000</v>
      </c>
      <c r="H786" s="86">
        <v>0</v>
      </c>
    </row>
    <row r="787" spans="1:8">
      <c r="A787" s="93" t="s">
        <v>1855</v>
      </c>
      <c r="B787" s="151" t="s">
        <v>1853</v>
      </c>
      <c r="C787" s="100" t="s">
        <v>1856</v>
      </c>
      <c r="D787" s="95" t="s">
        <v>53</v>
      </c>
      <c r="E787" s="96" t="str">
        <f ca="1" t="shared" si="12"/>
        <v>LL</v>
      </c>
      <c r="F787" s="86">
        <v>2000</v>
      </c>
      <c r="H787" s="86" t="e">
        <v>#N/A</v>
      </c>
    </row>
    <row r="788" spans="1:8">
      <c r="A788" s="93" t="s">
        <v>1857</v>
      </c>
      <c r="B788" s="151" t="s">
        <v>898</v>
      </c>
      <c r="C788" s="100" t="s">
        <v>1858</v>
      </c>
      <c r="D788" s="95" t="s">
        <v>83</v>
      </c>
      <c r="E788" s="96" t="str">
        <f ca="1" t="shared" si="12"/>
        <v>LG</v>
      </c>
      <c r="F788" s="86">
        <v>2000</v>
      </c>
      <c r="H788" s="86">
        <v>0</v>
      </c>
    </row>
    <row r="789" spans="1:8">
      <c r="A789" s="93" t="s">
        <v>1859</v>
      </c>
      <c r="B789" s="151" t="s">
        <v>1860</v>
      </c>
      <c r="C789" s="100" t="s">
        <v>1861</v>
      </c>
      <c r="D789" s="95" t="s">
        <v>632</v>
      </c>
      <c r="E789" s="96" t="str">
        <f ca="1" t="shared" si="12"/>
        <v>PT</v>
      </c>
      <c r="F789" s="86">
        <v>2000</v>
      </c>
      <c r="H789" s="86" t="e">
        <v>#N/A</v>
      </c>
    </row>
    <row r="790" spans="1:8">
      <c r="A790" s="93" t="s">
        <v>1862</v>
      </c>
      <c r="B790" s="151" t="s">
        <v>1863</v>
      </c>
      <c r="C790" s="100" t="s">
        <v>1864</v>
      </c>
      <c r="D790" s="95" t="s">
        <v>632</v>
      </c>
      <c r="E790" s="96" t="str">
        <f ca="1" t="shared" si="12"/>
        <v>PH</v>
      </c>
      <c r="F790" s="86">
        <v>2000</v>
      </c>
      <c r="H790" s="86" t="e">
        <v>#N/A</v>
      </c>
    </row>
    <row r="791" spans="2:8">
      <c r="B791" s="115"/>
      <c r="C791" s="116"/>
      <c r="D791" s="117"/>
      <c r="E791" s="96" t="str">
        <f ca="1" t="shared" si="12"/>
        <v/>
      </c>
      <c r="H791" s="86">
        <v>0</v>
      </c>
    </row>
    <row r="792" spans="2:8">
      <c r="B792" s="118"/>
      <c r="C792" s="119"/>
      <c r="D792" s="120"/>
      <c r="E792" s="96" t="str">
        <f ca="1" t="shared" si="12"/>
        <v/>
      </c>
      <c r="H792" s="86">
        <v>0</v>
      </c>
    </row>
    <row r="793" spans="2:8">
      <c r="B793" s="118"/>
      <c r="C793" s="119"/>
      <c r="D793" s="120"/>
      <c r="E793" s="96" t="str">
        <f ca="1" t="shared" si="12"/>
        <v/>
      </c>
      <c r="H793" s="86">
        <v>0</v>
      </c>
    </row>
    <row r="794" spans="1:8">
      <c r="A794" s="119"/>
      <c r="B794" s="120"/>
      <c r="C794" s="121"/>
      <c r="D794" s="120"/>
      <c r="E794" s="96" t="str">
        <f ca="1" t="shared" si="12"/>
        <v/>
      </c>
      <c r="H794" s="86">
        <v>0</v>
      </c>
    </row>
    <row r="795" spans="1:8">
      <c r="A795" s="96" t="s">
        <v>1865</v>
      </c>
      <c r="B795" s="122"/>
      <c r="C795" s="96"/>
      <c r="D795" s="110"/>
      <c r="E795" s="96" t="str">
        <f ca="1" t="shared" si="12"/>
        <v>Bả</v>
      </c>
      <c r="H795" s="86" t="e">
        <v>#N/A</v>
      </c>
    </row>
    <row r="796" spans="1:8">
      <c r="A796" s="96"/>
      <c r="B796" s="122"/>
      <c r="C796" s="96"/>
      <c r="D796" s="109"/>
      <c r="E796" s="96" t="str">
        <f ca="1" t="shared" si="12"/>
        <v/>
      </c>
      <c r="H796" s="86">
        <v>0</v>
      </c>
    </row>
    <row r="797" spans="1:8">
      <c r="A797" s="111" t="s">
        <v>1092</v>
      </c>
      <c r="B797" s="113" t="s">
        <v>44</v>
      </c>
      <c r="C797" s="111" t="s">
        <v>1093</v>
      </c>
      <c r="D797" s="113" t="s">
        <v>46</v>
      </c>
      <c r="E797" s="96" t="str">
        <f ca="1" t="shared" si="12"/>
        <v>Mã</v>
      </c>
      <c r="H797" s="86" t="s">
        <v>1094</v>
      </c>
    </row>
    <row r="798" spans="1:8">
      <c r="A798" s="111">
        <v>1</v>
      </c>
      <c r="B798" s="113">
        <v>2</v>
      </c>
      <c r="C798" s="111">
        <v>3</v>
      </c>
      <c r="D798" s="113">
        <v>4</v>
      </c>
      <c r="E798" s="96" t="str">
        <f ca="1" t="shared" si="12"/>
        <v>1</v>
      </c>
      <c r="H798" s="86">
        <v>0</v>
      </c>
    </row>
    <row r="799" spans="1:8">
      <c r="A799" s="93" t="s">
        <v>1866</v>
      </c>
      <c r="B799" s="94" t="s">
        <v>1867</v>
      </c>
      <c r="C799" s="100" t="s">
        <v>1868</v>
      </c>
      <c r="D799" s="95" t="s">
        <v>1869</v>
      </c>
      <c r="E799" s="96" t="str">
        <f ca="1" t="shared" si="12"/>
        <v>TR</v>
      </c>
      <c r="F799" s="86">
        <v>1</v>
      </c>
      <c r="G799" s="86" t="s">
        <v>54</v>
      </c>
      <c r="H799" s="86" t="e">
        <v>#N/A</v>
      </c>
    </row>
    <row r="800" spans="1:8">
      <c r="A800" s="93" t="s">
        <v>1870</v>
      </c>
      <c r="B800" s="94" t="s">
        <v>1867</v>
      </c>
      <c r="C800" s="100" t="s">
        <v>1871</v>
      </c>
      <c r="D800" s="95" t="s">
        <v>1869</v>
      </c>
      <c r="E800" s="96" t="str">
        <f ca="1" t="shared" si="12"/>
        <v>TR</v>
      </c>
      <c r="F800" s="86">
        <v>1</v>
      </c>
      <c r="G800" s="86" t="s">
        <v>54</v>
      </c>
      <c r="H800" s="86" t="e">
        <v>#N/A</v>
      </c>
    </row>
    <row r="801" spans="1:8">
      <c r="A801" s="93" t="s">
        <v>1872</v>
      </c>
      <c r="B801" s="94" t="s">
        <v>1873</v>
      </c>
      <c r="C801" s="100" t="s">
        <v>1874</v>
      </c>
      <c r="D801" s="95" t="s">
        <v>1869</v>
      </c>
      <c r="E801" s="96" t="str">
        <f ca="1" t="shared" si="12"/>
        <v>TR</v>
      </c>
      <c r="F801" s="86">
        <v>1</v>
      </c>
      <c r="G801" s="86" t="s">
        <v>54</v>
      </c>
      <c r="H801" s="86" t="s">
        <v>1869</v>
      </c>
    </row>
    <row r="802" spans="1:8">
      <c r="A802" s="93" t="s">
        <v>1875</v>
      </c>
      <c r="B802" s="94" t="s">
        <v>1873</v>
      </c>
      <c r="C802" s="100" t="s">
        <v>1876</v>
      </c>
      <c r="D802" s="95" t="s">
        <v>1869</v>
      </c>
      <c r="E802" s="96" t="str">
        <f ca="1" t="shared" si="12"/>
        <v>TR</v>
      </c>
      <c r="F802" s="86">
        <v>1</v>
      </c>
      <c r="G802" s="86" t="s">
        <v>54</v>
      </c>
      <c r="H802" s="86" t="e">
        <v>#N/A</v>
      </c>
    </row>
    <row r="803" spans="1:8">
      <c r="A803" s="93" t="s">
        <v>1877</v>
      </c>
      <c r="B803" s="94" t="s">
        <v>1878</v>
      </c>
      <c r="C803" s="100" t="s">
        <v>1879</v>
      </c>
      <c r="D803" s="95" t="s">
        <v>1869</v>
      </c>
      <c r="E803" s="96" t="str">
        <f ca="1" t="shared" si="12"/>
        <v>TR</v>
      </c>
      <c r="F803" s="86">
        <v>1</v>
      </c>
      <c r="G803" s="86" t="s">
        <v>54</v>
      </c>
      <c r="H803" s="86" t="e">
        <v>#N/A</v>
      </c>
    </row>
    <row r="804" spans="1:8">
      <c r="A804" s="93" t="s">
        <v>1880</v>
      </c>
      <c r="B804" s="151" t="s">
        <v>1881</v>
      </c>
      <c r="C804" s="100" t="s">
        <v>1882</v>
      </c>
      <c r="D804" s="95" t="s">
        <v>1869</v>
      </c>
      <c r="E804" s="96" t="str">
        <f ca="1" t="shared" si="12"/>
        <v>T1</v>
      </c>
      <c r="F804" s="86">
        <v>1</v>
      </c>
      <c r="G804" s="86" t="s">
        <v>54</v>
      </c>
      <c r="H804" s="86" t="e">
        <v>#N/A</v>
      </c>
    </row>
    <row r="805" spans="1:8">
      <c r="A805" s="93" t="s">
        <v>1883</v>
      </c>
      <c r="B805" s="94" t="s">
        <v>1867</v>
      </c>
      <c r="C805" s="100" t="s">
        <v>1884</v>
      </c>
      <c r="D805" s="95" t="s">
        <v>1869</v>
      </c>
      <c r="E805" s="96" t="str">
        <f ca="1" t="shared" si="12"/>
        <v>TR</v>
      </c>
      <c r="F805" s="86">
        <v>1</v>
      </c>
      <c r="G805" s="86" t="s">
        <v>54</v>
      </c>
      <c r="H805" s="86" t="s">
        <v>1869</v>
      </c>
    </row>
    <row r="806" spans="1:8">
      <c r="A806" s="93" t="s">
        <v>1885</v>
      </c>
      <c r="B806" s="94" t="s">
        <v>1867</v>
      </c>
      <c r="C806" s="100" t="s">
        <v>1886</v>
      </c>
      <c r="D806" s="95" t="s">
        <v>1869</v>
      </c>
      <c r="E806" s="96" t="str">
        <f ca="1" t="shared" si="12"/>
        <v>TR</v>
      </c>
      <c r="F806" s="86">
        <v>1</v>
      </c>
      <c r="G806" s="86" t="s">
        <v>54</v>
      </c>
      <c r="H806" s="86" t="s">
        <v>1869</v>
      </c>
    </row>
    <row r="807" spans="1:8">
      <c r="A807" s="93" t="s">
        <v>1887</v>
      </c>
      <c r="B807" s="94" t="s">
        <v>1888</v>
      </c>
      <c r="C807" s="100" t="s">
        <v>1889</v>
      </c>
      <c r="D807" s="95" t="s">
        <v>1869</v>
      </c>
      <c r="E807" s="96" t="str">
        <f ca="1" t="shared" si="12"/>
        <v>TR</v>
      </c>
      <c r="F807" s="86">
        <v>1</v>
      </c>
      <c r="G807" s="86" t="s">
        <v>54</v>
      </c>
      <c r="H807" s="86" t="s">
        <v>1869</v>
      </c>
    </row>
    <row r="808" spans="1:8">
      <c r="A808" s="93" t="s">
        <v>1890</v>
      </c>
      <c r="B808" s="94" t="s">
        <v>1873</v>
      </c>
      <c r="C808" s="100" t="s">
        <v>1891</v>
      </c>
      <c r="D808" s="95" t="s">
        <v>1869</v>
      </c>
      <c r="E808" s="96" t="str">
        <f ca="1" t="shared" si="12"/>
        <v>TR</v>
      </c>
      <c r="F808" s="86">
        <v>1</v>
      </c>
      <c r="G808" s="86" t="s">
        <v>54</v>
      </c>
      <c r="H808" s="86" t="s">
        <v>1869</v>
      </c>
    </row>
    <row r="809" spans="1:8">
      <c r="A809" s="93" t="s">
        <v>1892</v>
      </c>
      <c r="B809" s="94" t="s">
        <v>1878</v>
      </c>
      <c r="C809" s="100" t="s">
        <v>1893</v>
      </c>
      <c r="D809" s="95" t="s">
        <v>1869</v>
      </c>
      <c r="E809" s="96" t="str">
        <f ca="1" t="shared" si="12"/>
        <v>TR</v>
      </c>
      <c r="F809" s="86">
        <v>1</v>
      </c>
      <c r="G809" s="86" t="s">
        <v>54</v>
      </c>
      <c r="H809" s="86" t="s">
        <v>1869</v>
      </c>
    </row>
    <row r="810" spans="1:8">
      <c r="A810" s="93" t="s">
        <v>1894</v>
      </c>
      <c r="B810" s="151" t="s">
        <v>1881</v>
      </c>
      <c r="C810" s="100" t="s">
        <v>1895</v>
      </c>
      <c r="D810" s="95" t="s">
        <v>1869</v>
      </c>
      <c r="E810" s="96" t="str">
        <f ca="1" t="shared" si="12"/>
        <v>T1</v>
      </c>
      <c r="F810" s="86">
        <v>1</v>
      </c>
      <c r="G810" s="86" t="s">
        <v>54</v>
      </c>
      <c r="H810" s="86" t="e">
        <v>#N/A</v>
      </c>
    </row>
    <row r="811" spans="1:8">
      <c r="A811" s="100" t="s">
        <v>1896</v>
      </c>
      <c r="B811" s="123" t="s">
        <v>1897</v>
      </c>
      <c r="C811" s="100" t="s">
        <v>1898</v>
      </c>
      <c r="D811" s="95" t="s">
        <v>1869</v>
      </c>
      <c r="E811" s="96" t="str">
        <f ca="1" t="shared" si="12"/>
        <v>TR</v>
      </c>
      <c r="F811" s="86">
        <v>1</v>
      </c>
      <c r="G811" s="86" t="s">
        <v>54</v>
      </c>
      <c r="H811" s="86" t="e">
        <v>#N/A</v>
      </c>
    </row>
    <row r="812" spans="1:8">
      <c r="A812" s="100" t="s">
        <v>1899</v>
      </c>
      <c r="B812" s="123" t="s">
        <v>1900</v>
      </c>
      <c r="C812" s="100" t="s">
        <v>1901</v>
      </c>
      <c r="D812" s="95" t="s">
        <v>1869</v>
      </c>
      <c r="E812" s="96" t="str">
        <f ca="1" t="shared" si="12"/>
        <v>TR</v>
      </c>
      <c r="F812" s="86">
        <v>1</v>
      </c>
      <c r="G812" s="86" t="s">
        <v>54</v>
      </c>
      <c r="H812" s="86" t="e">
        <v>#N/A</v>
      </c>
    </row>
    <row r="813" spans="1:8">
      <c r="A813" s="100" t="s">
        <v>1902</v>
      </c>
      <c r="B813" s="123" t="s">
        <v>1900</v>
      </c>
      <c r="C813" s="100" t="s">
        <v>1903</v>
      </c>
      <c r="D813" s="95" t="s">
        <v>1869</v>
      </c>
      <c r="E813" s="96" t="str">
        <f ca="1" t="shared" si="12"/>
        <v>TR</v>
      </c>
      <c r="F813" s="86">
        <v>1</v>
      </c>
      <c r="G813" s="86" t="s">
        <v>54</v>
      </c>
      <c r="H813" s="86" t="e">
        <v>#N/A</v>
      </c>
    </row>
    <row r="814" spans="1:8">
      <c r="A814" s="100" t="s">
        <v>1904</v>
      </c>
      <c r="B814" s="123" t="s">
        <v>1905</v>
      </c>
      <c r="C814" s="100" t="s">
        <v>1906</v>
      </c>
      <c r="D814" s="95" t="s">
        <v>1869</v>
      </c>
      <c r="E814" s="96" t="str">
        <f ca="1" t="shared" si="12"/>
        <v>TR</v>
      </c>
      <c r="F814" s="86">
        <v>1</v>
      </c>
      <c r="G814" s="86" t="s">
        <v>54</v>
      </c>
      <c r="H814" s="86" t="e">
        <v>#N/A</v>
      </c>
    </row>
    <row r="815" spans="1:8">
      <c r="A815" s="100" t="s">
        <v>1907</v>
      </c>
      <c r="B815" s="123" t="s">
        <v>1905</v>
      </c>
      <c r="C815" s="100" t="s">
        <v>1908</v>
      </c>
      <c r="D815" s="95" t="s">
        <v>1869</v>
      </c>
      <c r="E815" s="96" t="str">
        <f ca="1" t="shared" si="12"/>
        <v>TR</v>
      </c>
      <c r="F815" s="86">
        <v>1</v>
      </c>
      <c r="G815" s="86" t="s">
        <v>54</v>
      </c>
      <c r="H815" s="86" t="e">
        <v>#N/A</v>
      </c>
    </row>
    <row r="816" spans="1:8">
      <c r="A816" s="100" t="s">
        <v>1909</v>
      </c>
      <c r="B816" s="123" t="s">
        <v>1905</v>
      </c>
      <c r="C816" s="100" t="s">
        <v>1910</v>
      </c>
      <c r="D816" s="95" t="s">
        <v>1869</v>
      </c>
      <c r="E816" s="96" t="str">
        <f ca="1" t="shared" si="12"/>
        <v>TR</v>
      </c>
      <c r="F816" s="86">
        <v>1</v>
      </c>
      <c r="G816" s="86" t="s">
        <v>54</v>
      </c>
      <c r="H816" s="86" t="e">
        <v>#N/A</v>
      </c>
    </row>
    <row r="817" spans="1:8">
      <c r="A817" s="100" t="s">
        <v>1911</v>
      </c>
      <c r="B817" s="123" t="s">
        <v>1912</v>
      </c>
      <c r="C817" s="100" t="s">
        <v>1913</v>
      </c>
      <c r="D817" s="95" t="s">
        <v>1869</v>
      </c>
      <c r="E817" s="96" t="str">
        <f ca="1" t="shared" si="12"/>
        <v>TR</v>
      </c>
      <c r="F817" s="86">
        <v>1</v>
      </c>
      <c r="G817" s="86" t="s">
        <v>54</v>
      </c>
      <c r="H817" s="86" t="e">
        <v>#N/A</v>
      </c>
    </row>
    <row r="818" spans="1:8">
      <c r="A818" s="100" t="s">
        <v>1914</v>
      </c>
      <c r="B818" s="123" t="s">
        <v>1912</v>
      </c>
      <c r="C818" s="100" t="s">
        <v>1915</v>
      </c>
      <c r="D818" s="95" t="s">
        <v>1869</v>
      </c>
      <c r="E818" s="96" t="str">
        <f ca="1" t="shared" si="12"/>
        <v>TR</v>
      </c>
      <c r="F818" s="86">
        <v>1</v>
      </c>
      <c r="G818" s="86" t="s">
        <v>54</v>
      </c>
      <c r="H818" s="86" t="e">
        <v>#N/A</v>
      </c>
    </row>
    <row r="819" spans="1:8">
      <c r="A819" s="100" t="s">
        <v>1916</v>
      </c>
      <c r="B819" s="123" t="s">
        <v>1917</v>
      </c>
      <c r="C819" s="100" t="s">
        <v>1918</v>
      </c>
      <c r="D819" s="95" t="s">
        <v>1869</v>
      </c>
      <c r="E819" s="96" t="str">
        <f ca="1" t="shared" si="12"/>
        <v>TR</v>
      </c>
      <c r="F819" s="86">
        <v>1</v>
      </c>
      <c r="G819" s="86" t="s">
        <v>54</v>
      </c>
      <c r="H819" s="86" t="e">
        <v>#N/A</v>
      </c>
    </row>
    <row r="820" spans="1:8">
      <c r="A820" s="100" t="s">
        <v>1919</v>
      </c>
      <c r="B820" s="123" t="s">
        <v>1917</v>
      </c>
      <c r="C820" s="100" t="s">
        <v>1920</v>
      </c>
      <c r="D820" s="95" t="s">
        <v>1869</v>
      </c>
      <c r="E820" s="96" t="str">
        <f ca="1" t="shared" si="12"/>
        <v>TR</v>
      </c>
      <c r="F820" s="86">
        <v>1</v>
      </c>
      <c r="G820" s="86" t="s">
        <v>54</v>
      </c>
      <c r="H820" s="86" t="e">
        <v>#N/A</v>
      </c>
    </row>
    <row r="821" spans="1:8">
      <c r="A821" s="100" t="s">
        <v>1921</v>
      </c>
      <c r="B821" s="123" t="s">
        <v>1917</v>
      </c>
      <c r="C821" s="100" t="s">
        <v>1922</v>
      </c>
      <c r="D821" s="95" t="s">
        <v>1869</v>
      </c>
      <c r="E821" s="96" t="str">
        <f ca="1" t="shared" si="12"/>
        <v>TR</v>
      </c>
      <c r="F821" s="86">
        <v>1</v>
      </c>
      <c r="G821" s="86" t="s">
        <v>54</v>
      </c>
      <c r="H821" s="86" t="e">
        <v>#N/A</v>
      </c>
    </row>
    <row r="822" spans="1:8">
      <c r="A822" s="100" t="s">
        <v>1923</v>
      </c>
      <c r="B822" s="123" t="s">
        <v>1917</v>
      </c>
      <c r="C822" s="100" t="s">
        <v>1924</v>
      </c>
      <c r="D822" s="95" t="s">
        <v>1869</v>
      </c>
      <c r="E822" s="96" t="str">
        <f ca="1" t="shared" si="12"/>
        <v>TR</v>
      </c>
      <c r="F822" s="86">
        <v>1</v>
      </c>
      <c r="G822" s="86" t="s">
        <v>54</v>
      </c>
      <c r="H822" s="86" t="e">
        <v>#N/A</v>
      </c>
    </row>
    <row r="823" spans="1:8">
      <c r="A823" s="100" t="s">
        <v>1925</v>
      </c>
      <c r="B823" s="123" t="s">
        <v>1917</v>
      </c>
      <c r="C823" s="100" t="s">
        <v>1926</v>
      </c>
      <c r="D823" s="95" t="s">
        <v>1869</v>
      </c>
      <c r="E823" s="96" t="str">
        <f ca="1" t="shared" si="12"/>
        <v>TR</v>
      </c>
      <c r="F823" s="86">
        <v>1</v>
      </c>
      <c r="G823" s="86" t="s">
        <v>54</v>
      </c>
      <c r="H823" s="86" t="e">
        <v>#N/A</v>
      </c>
    </row>
    <row r="824" spans="1:8">
      <c r="A824" s="100" t="s">
        <v>1927</v>
      </c>
      <c r="B824" s="123" t="s">
        <v>1917</v>
      </c>
      <c r="C824" s="100" t="s">
        <v>1928</v>
      </c>
      <c r="D824" s="95" t="s">
        <v>1869</v>
      </c>
      <c r="E824" s="96" t="str">
        <f ca="1" t="shared" si="12"/>
        <v>TR</v>
      </c>
      <c r="F824" s="86">
        <v>1</v>
      </c>
      <c r="G824" s="86" t="s">
        <v>54</v>
      </c>
      <c r="H824" s="86" t="e">
        <v>#N/A</v>
      </c>
    </row>
    <row r="825" spans="1:8">
      <c r="A825" s="100" t="s">
        <v>1929</v>
      </c>
      <c r="B825" s="123" t="s">
        <v>1917</v>
      </c>
      <c r="C825" s="100" t="s">
        <v>1930</v>
      </c>
      <c r="D825" s="95" t="s">
        <v>1869</v>
      </c>
      <c r="E825" s="96" t="str">
        <f ca="1" t="shared" si="12"/>
        <v>TR</v>
      </c>
      <c r="F825" s="86">
        <v>1</v>
      </c>
      <c r="G825" s="86" t="s">
        <v>54</v>
      </c>
      <c r="H825" s="86" t="e">
        <v>#N/A</v>
      </c>
    </row>
    <row r="826" spans="1:8">
      <c r="A826" s="100" t="s">
        <v>1931</v>
      </c>
      <c r="B826" s="123" t="s">
        <v>1917</v>
      </c>
      <c r="C826" s="100" t="s">
        <v>1932</v>
      </c>
      <c r="D826" s="95" t="s">
        <v>1869</v>
      </c>
      <c r="E826" s="96" t="str">
        <f ca="1" t="shared" si="12"/>
        <v>TR</v>
      </c>
      <c r="F826" s="86">
        <v>1</v>
      </c>
      <c r="G826" s="86" t="s">
        <v>54</v>
      </c>
      <c r="H826" s="86" t="e">
        <v>#N/A</v>
      </c>
    </row>
    <row r="827" spans="1:8">
      <c r="A827" s="100" t="s">
        <v>1933</v>
      </c>
      <c r="B827" s="123" t="s">
        <v>1917</v>
      </c>
      <c r="C827" s="100" t="s">
        <v>1934</v>
      </c>
      <c r="D827" s="95" t="s">
        <v>1869</v>
      </c>
      <c r="E827" s="96" t="str">
        <f ca="1" t="shared" si="12"/>
        <v>TR</v>
      </c>
      <c r="F827" s="86">
        <v>1</v>
      </c>
      <c r="G827" s="86" t="s">
        <v>54</v>
      </c>
      <c r="H827" s="86" t="e">
        <v>#N/A</v>
      </c>
    </row>
    <row r="828" s="86" customFormat="1" spans="1:8">
      <c r="A828" s="93" t="s">
        <v>1935</v>
      </c>
      <c r="B828" s="94" t="s">
        <v>1936</v>
      </c>
      <c r="C828" s="100" t="s">
        <v>1937</v>
      </c>
      <c r="D828" s="95" t="s">
        <v>1869</v>
      </c>
      <c r="E828" s="96" t="str">
        <f ca="1" t="shared" si="12"/>
        <v>TR</v>
      </c>
      <c r="F828" s="86">
        <v>1</v>
      </c>
      <c r="G828" s="86" t="s">
        <v>54</v>
      </c>
      <c r="H828" s="86" t="s">
        <v>1869</v>
      </c>
    </row>
    <row r="829" s="86" customFormat="1" spans="1:8">
      <c r="A829" s="93" t="s">
        <v>1938</v>
      </c>
      <c r="B829" s="94" t="s">
        <v>1939</v>
      </c>
      <c r="C829" s="100" t="s">
        <v>1940</v>
      </c>
      <c r="D829" s="95" t="s">
        <v>1869</v>
      </c>
      <c r="E829" s="96" t="str">
        <f ca="1" t="shared" si="12"/>
        <v>TR</v>
      </c>
      <c r="F829" s="86">
        <v>1</v>
      </c>
      <c r="G829" s="86" t="s">
        <v>54</v>
      </c>
      <c r="H829" s="86" t="s">
        <v>1869</v>
      </c>
    </row>
    <row r="830" s="86" customFormat="1" spans="1:8">
      <c r="A830" s="93" t="s">
        <v>1941</v>
      </c>
      <c r="B830" s="94" t="s">
        <v>1939</v>
      </c>
      <c r="C830" s="100" t="s">
        <v>1942</v>
      </c>
      <c r="D830" s="95" t="s">
        <v>1869</v>
      </c>
      <c r="E830" s="96" t="str">
        <f ca="1" t="shared" si="12"/>
        <v>TR</v>
      </c>
      <c r="F830" s="86">
        <v>1</v>
      </c>
      <c r="G830" s="86" t="s">
        <v>54</v>
      </c>
      <c r="H830" s="86" t="s">
        <v>1869</v>
      </c>
    </row>
    <row r="831" s="86" customFormat="1" spans="1:8">
      <c r="A831" s="93" t="s">
        <v>1943</v>
      </c>
      <c r="B831" s="94" t="s">
        <v>1944</v>
      </c>
      <c r="C831" s="100" t="s">
        <v>1945</v>
      </c>
      <c r="D831" s="95" t="s">
        <v>1869</v>
      </c>
      <c r="E831" s="96" t="str">
        <f ca="1" t="shared" si="12"/>
        <v>TR</v>
      </c>
      <c r="F831" s="86">
        <v>1</v>
      </c>
      <c r="G831" s="86" t="s">
        <v>54</v>
      </c>
      <c r="H831" s="86" t="s">
        <v>1869</v>
      </c>
    </row>
    <row r="832" s="86" customFormat="1" spans="1:8">
      <c r="A832" s="93" t="s">
        <v>1946</v>
      </c>
      <c r="B832" s="94" t="s">
        <v>1947</v>
      </c>
      <c r="C832" s="100" t="s">
        <v>1948</v>
      </c>
      <c r="D832" s="95" t="s">
        <v>1869</v>
      </c>
      <c r="E832" s="96" t="str">
        <f ca="1" t="shared" si="12"/>
        <v>TR</v>
      </c>
      <c r="F832" s="86">
        <v>1</v>
      </c>
      <c r="G832" s="86" t="s">
        <v>54</v>
      </c>
      <c r="H832" s="86" t="s">
        <v>1869</v>
      </c>
    </row>
    <row r="833" s="86" customFormat="1" spans="1:8">
      <c r="A833" s="93" t="s">
        <v>1949</v>
      </c>
      <c r="B833" s="94" t="s">
        <v>1950</v>
      </c>
      <c r="C833" s="100" t="s">
        <v>1951</v>
      </c>
      <c r="D833" s="95" t="s">
        <v>1869</v>
      </c>
      <c r="E833" s="96" t="str">
        <f ca="1" t="shared" si="12"/>
        <v>TR</v>
      </c>
      <c r="F833" s="86">
        <v>1</v>
      </c>
      <c r="G833" s="86" t="s">
        <v>54</v>
      </c>
      <c r="H833" s="86" t="s">
        <v>1869</v>
      </c>
    </row>
    <row r="834" s="86" customFormat="1" spans="1:8">
      <c r="A834" s="93" t="s">
        <v>1952</v>
      </c>
      <c r="B834" s="94" t="s">
        <v>1950</v>
      </c>
      <c r="C834" s="100" t="s">
        <v>1953</v>
      </c>
      <c r="D834" s="95" t="s">
        <v>1869</v>
      </c>
      <c r="E834" s="96" t="str">
        <f ca="1" t="shared" si="12"/>
        <v>TR</v>
      </c>
      <c r="F834" s="86">
        <v>1</v>
      </c>
      <c r="G834" s="86" t="s">
        <v>54</v>
      </c>
      <c r="H834" s="86" t="s">
        <v>1869</v>
      </c>
    </row>
    <row r="835" s="86" customFormat="1" spans="1:8">
      <c r="A835" s="93" t="s">
        <v>1954</v>
      </c>
      <c r="B835" s="94" t="s">
        <v>1950</v>
      </c>
      <c r="C835" s="100" t="s">
        <v>1955</v>
      </c>
      <c r="D835" s="95" t="s">
        <v>1869</v>
      </c>
      <c r="E835" s="96" t="str">
        <f ca="1" t="shared" ref="E835:E898" si="13">LEFT(A835,2)</f>
        <v>TR</v>
      </c>
      <c r="F835" s="86">
        <v>1</v>
      </c>
      <c r="G835" s="86" t="s">
        <v>54</v>
      </c>
      <c r="H835" s="86" t="s">
        <v>1869</v>
      </c>
    </row>
    <row r="836" s="86" customFormat="1" spans="1:8">
      <c r="A836" s="93" t="s">
        <v>1956</v>
      </c>
      <c r="B836" s="94" t="s">
        <v>1957</v>
      </c>
      <c r="C836" s="100" t="s">
        <v>1958</v>
      </c>
      <c r="D836" s="95" t="s">
        <v>1869</v>
      </c>
      <c r="E836" s="96" t="str">
        <f ca="1" t="shared" si="13"/>
        <v>TR</v>
      </c>
      <c r="F836" s="86">
        <v>1</v>
      </c>
      <c r="G836" s="86" t="s">
        <v>54</v>
      </c>
      <c r="H836" s="86" t="e">
        <v>#N/A</v>
      </c>
    </row>
    <row r="837" s="86" customFormat="1" spans="1:8">
      <c r="A837" s="93" t="s">
        <v>1959</v>
      </c>
      <c r="B837" s="94" t="s">
        <v>1957</v>
      </c>
      <c r="C837" s="100" t="s">
        <v>1960</v>
      </c>
      <c r="D837" s="95" t="s">
        <v>1869</v>
      </c>
      <c r="E837" s="96" t="str">
        <f ca="1" t="shared" si="13"/>
        <v>TR</v>
      </c>
      <c r="F837" s="86">
        <v>1</v>
      </c>
      <c r="G837" s="86" t="s">
        <v>54</v>
      </c>
      <c r="H837" s="86" t="s">
        <v>1869</v>
      </c>
    </row>
    <row r="838" s="86" customFormat="1" spans="1:8">
      <c r="A838" s="93" t="s">
        <v>1961</v>
      </c>
      <c r="B838" s="94" t="s">
        <v>1957</v>
      </c>
      <c r="C838" s="100" t="s">
        <v>1962</v>
      </c>
      <c r="D838" s="95" t="s">
        <v>1869</v>
      </c>
      <c r="E838" s="96" t="str">
        <f ca="1" t="shared" si="13"/>
        <v>TR</v>
      </c>
      <c r="F838" s="86">
        <v>1</v>
      </c>
      <c r="G838" s="86" t="s">
        <v>54</v>
      </c>
      <c r="H838" s="86" t="e">
        <v>#N/A</v>
      </c>
    </row>
    <row r="839" s="86" customFormat="1" spans="1:8">
      <c r="A839" s="93" t="s">
        <v>1963</v>
      </c>
      <c r="B839" s="94" t="s">
        <v>1957</v>
      </c>
      <c r="C839" s="100" t="s">
        <v>1964</v>
      </c>
      <c r="D839" s="95" t="s">
        <v>1869</v>
      </c>
      <c r="E839" s="96" t="str">
        <f ca="1" t="shared" si="13"/>
        <v>TR</v>
      </c>
      <c r="F839" s="86">
        <v>1</v>
      </c>
      <c r="G839" s="86" t="s">
        <v>54</v>
      </c>
      <c r="H839" s="86" t="e">
        <v>#N/A</v>
      </c>
    </row>
    <row r="840" s="86" customFormat="1" spans="1:8">
      <c r="A840" s="93" t="s">
        <v>1965</v>
      </c>
      <c r="B840" s="94" t="s">
        <v>1957</v>
      </c>
      <c r="C840" s="100" t="s">
        <v>1966</v>
      </c>
      <c r="D840" s="95" t="s">
        <v>1869</v>
      </c>
      <c r="E840" s="96" t="str">
        <f ca="1" t="shared" si="13"/>
        <v>TR</v>
      </c>
      <c r="F840" s="86">
        <v>1</v>
      </c>
      <c r="G840" s="86" t="s">
        <v>54</v>
      </c>
      <c r="H840" s="86" t="e">
        <v>#N/A</v>
      </c>
    </row>
    <row r="841" s="86" customFormat="1" spans="1:8">
      <c r="A841" s="93" t="s">
        <v>1967</v>
      </c>
      <c r="B841" s="94" t="s">
        <v>1957</v>
      </c>
      <c r="C841" s="100" t="s">
        <v>1968</v>
      </c>
      <c r="D841" s="95" t="s">
        <v>1869</v>
      </c>
      <c r="E841" s="96" t="str">
        <f ca="1" t="shared" si="13"/>
        <v>TR</v>
      </c>
      <c r="F841" s="86">
        <v>1</v>
      </c>
      <c r="G841" s="86" t="s">
        <v>54</v>
      </c>
      <c r="H841" s="86" t="s">
        <v>1869</v>
      </c>
    </row>
    <row r="842" s="86" customFormat="1" spans="1:8">
      <c r="A842" s="93" t="s">
        <v>1969</v>
      </c>
      <c r="B842" s="94" t="s">
        <v>1957</v>
      </c>
      <c r="C842" s="100" t="s">
        <v>1970</v>
      </c>
      <c r="D842" s="95" t="s">
        <v>1869</v>
      </c>
      <c r="E842" s="96" t="str">
        <f ca="1" t="shared" si="13"/>
        <v>TR</v>
      </c>
      <c r="F842" s="86">
        <v>1</v>
      </c>
      <c r="G842" s="86" t="s">
        <v>54</v>
      </c>
      <c r="H842" s="86" t="e">
        <v>#N/A</v>
      </c>
    </row>
    <row r="843" s="86" customFormat="1" spans="1:8">
      <c r="A843" s="93" t="s">
        <v>1971</v>
      </c>
      <c r="B843" s="94" t="s">
        <v>1957</v>
      </c>
      <c r="C843" s="100" t="s">
        <v>1972</v>
      </c>
      <c r="D843" s="95" t="s">
        <v>1869</v>
      </c>
      <c r="E843" s="96" t="str">
        <f ca="1" t="shared" si="13"/>
        <v>TR</v>
      </c>
      <c r="F843" s="86">
        <v>1</v>
      </c>
      <c r="G843" s="86" t="s">
        <v>54</v>
      </c>
      <c r="H843" s="86" t="e">
        <v>#N/A</v>
      </c>
    </row>
    <row r="844" s="86" customFormat="1" spans="1:8">
      <c r="A844" s="93" t="s">
        <v>1973</v>
      </c>
      <c r="B844" s="94" t="s">
        <v>1957</v>
      </c>
      <c r="C844" s="100" t="s">
        <v>1974</v>
      </c>
      <c r="D844" s="95" t="s">
        <v>1869</v>
      </c>
      <c r="E844" s="96" t="str">
        <f ca="1" t="shared" si="13"/>
        <v>TR</v>
      </c>
      <c r="F844" s="86">
        <v>1</v>
      </c>
      <c r="G844" s="86" t="s">
        <v>54</v>
      </c>
      <c r="H844" s="86" t="e">
        <v>#N/A</v>
      </c>
    </row>
    <row r="845" spans="1:8">
      <c r="A845" s="93" t="s">
        <v>1975</v>
      </c>
      <c r="B845" s="156" t="s">
        <v>1976</v>
      </c>
      <c r="C845" s="93" t="s">
        <v>1977</v>
      </c>
      <c r="D845" s="95" t="s">
        <v>53</v>
      </c>
      <c r="E845" s="96" t="str">
        <f ca="1" t="shared" si="13"/>
        <v>FC</v>
      </c>
      <c r="F845" s="86">
        <v>3</v>
      </c>
      <c r="G845" s="86" t="s">
        <v>54</v>
      </c>
      <c r="H845" s="86" t="e">
        <v>#N/A</v>
      </c>
    </row>
    <row r="846" spans="1:8">
      <c r="A846" s="93" t="s">
        <v>1978</v>
      </c>
      <c r="B846" s="156" t="s">
        <v>1976</v>
      </c>
      <c r="C846" s="93" t="s">
        <v>1979</v>
      </c>
      <c r="D846" s="95" t="s">
        <v>53</v>
      </c>
      <c r="E846" s="96" t="str">
        <f ca="1" t="shared" si="13"/>
        <v>FC</v>
      </c>
      <c r="F846" s="86">
        <v>3</v>
      </c>
      <c r="G846" s="86" t="s">
        <v>54</v>
      </c>
      <c r="H846" s="86" t="e">
        <v>#N/A</v>
      </c>
    </row>
    <row r="847" spans="1:8">
      <c r="A847" s="93" t="s">
        <v>1980</v>
      </c>
      <c r="B847" s="156" t="s">
        <v>1981</v>
      </c>
      <c r="C847" s="93" t="s">
        <v>1977</v>
      </c>
      <c r="D847" s="95" t="s">
        <v>53</v>
      </c>
      <c r="E847" s="96" t="str">
        <f ca="1" t="shared" si="13"/>
        <v>FC</v>
      </c>
      <c r="F847" s="86">
        <v>3</v>
      </c>
      <c r="G847" s="86" t="s">
        <v>54</v>
      </c>
      <c r="H847" s="86">
        <v>0</v>
      </c>
    </row>
    <row r="848" spans="1:8">
      <c r="A848" s="93" t="s">
        <v>1982</v>
      </c>
      <c r="B848" s="156" t="s">
        <v>1853</v>
      </c>
      <c r="C848" s="93" t="s">
        <v>1979</v>
      </c>
      <c r="D848" s="95" t="s">
        <v>53</v>
      </c>
      <c r="E848" s="96" t="str">
        <f ca="1" t="shared" si="13"/>
        <v>FC</v>
      </c>
      <c r="F848" s="86">
        <v>3</v>
      </c>
      <c r="G848" s="86" t="s">
        <v>54</v>
      </c>
      <c r="H848" s="86">
        <v>0</v>
      </c>
    </row>
    <row r="849" spans="1:8">
      <c r="A849" s="93" t="s">
        <v>1983</v>
      </c>
      <c r="B849" s="156" t="s">
        <v>1976</v>
      </c>
      <c r="C849" s="93" t="s">
        <v>1984</v>
      </c>
      <c r="D849" s="95" t="s">
        <v>53</v>
      </c>
      <c r="E849" s="96" t="str">
        <f ca="1" t="shared" si="13"/>
        <v>lb</v>
      </c>
      <c r="F849" s="86">
        <v>3</v>
      </c>
      <c r="G849" s="86" t="s">
        <v>54</v>
      </c>
      <c r="H849" s="86" t="e">
        <v>#N/A</v>
      </c>
    </row>
    <row r="850" spans="1:8">
      <c r="A850" s="93" t="s">
        <v>1985</v>
      </c>
      <c r="B850" s="156" t="s">
        <v>1976</v>
      </c>
      <c r="C850" s="93" t="s">
        <v>1986</v>
      </c>
      <c r="D850" s="95" t="s">
        <v>53</v>
      </c>
      <c r="E850" s="96" t="str">
        <f ca="1" t="shared" si="13"/>
        <v>LB</v>
      </c>
      <c r="F850" s="86">
        <v>3</v>
      </c>
      <c r="G850" s="86" t="s">
        <v>54</v>
      </c>
      <c r="H850" s="86" t="e">
        <v>#N/A</v>
      </c>
    </row>
    <row r="851" spans="1:8">
      <c r="A851" s="93" t="s">
        <v>1987</v>
      </c>
      <c r="B851" s="156" t="s">
        <v>1853</v>
      </c>
      <c r="C851" s="93" t="s">
        <v>1984</v>
      </c>
      <c r="D851" s="95" t="s">
        <v>53</v>
      </c>
      <c r="E851" s="96" t="str">
        <f ca="1" t="shared" si="13"/>
        <v>lb</v>
      </c>
      <c r="F851" s="86">
        <v>3</v>
      </c>
      <c r="G851" s="86" t="s">
        <v>54</v>
      </c>
      <c r="H851" s="86">
        <v>0</v>
      </c>
    </row>
    <row r="852" spans="1:8">
      <c r="A852" s="93" t="s">
        <v>1988</v>
      </c>
      <c r="B852" s="156" t="s">
        <v>1853</v>
      </c>
      <c r="C852" s="93" t="s">
        <v>1986</v>
      </c>
      <c r="D852" s="95" t="s">
        <v>53</v>
      </c>
      <c r="E852" s="96" t="str">
        <f ca="1" t="shared" si="13"/>
        <v>LB</v>
      </c>
      <c r="F852" s="86">
        <v>3</v>
      </c>
      <c r="G852" s="86" t="s">
        <v>54</v>
      </c>
      <c r="H852" s="86">
        <v>0</v>
      </c>
    </row>
    <row r="853" spans="1:8">
      <c r="A853" s="93" t="s">
        <v>1989</v>
      </c>
      <c r="B853" s="157" t="s">
        <v>1990</v>
      </c>
      <c r="C853" s="93" t="s">
        <v>1991</v>
      </c>
      <c r="D853" s="95" t="s">
        <v>83</v>
      </c>
      <c r="E853" s="96" t="str">
        <f ca="1" t="shared" si="13"/>
        <v>DS</v>
      </c>
      <c r="F853" s="86">
        <v>50</v>
      </c>
      <c r="G853" s="86" t="s">
        <v>54</v>
      </c>
      <c r="H853" s="86">
        <v>0</v>
      </c>
    </row>
    <row r="854" spans="1:8">
      <c r="A854" s="93" t="s">
        <v>1992</v>
      </c>
      <c r="B854" s="157" t="s">
        <v>1990</v>
      </c>
      <c r="C854" s="93" t="s">
        <v>1993</v>
      </c>
      <c r="D854" s="95" t="s">
        <v>83</v>
      </c>
      <c r="E854" s="96" t="str">
        <f ca="1" t="shared" si="13"/>
        <v>DS</v>
      </c>
      <c r="F854" s="86">
        <v>50</v>
      </c>
      <c r="G854" s="86" t="s">
        <v>54</v>
      </c>
      <c r="H854" s="86">
        <v>0</v>
      </c>
    </row>
    <row r="855" spans="1:8">
      <c r="A855" s="93" t="s">
        <v>1994</v>
      </c>
      <c r="B855" s="157" t="s">
        <v>1995</v>
      </c>
      <c r="C855" s="93" t="s">
        <v>1991</v>
      </c>
      <c r="D855" s="95" t="s">
        <v>83</v>
      </c>
      <c r="E855" s="96" t="str">
        <f ca="1" t="shared" si="13"/>
        <v>DS</v>
      </c>
      <c r="F855" s="86">
        <v>50</v>
      </c>
      <c r="G855" s="86" t="s">
        <v>54</v>
      </c>
      <c r="H855" s="86" t="e">
        <v>#N/A</v>
      </c>
    </row>
    <row r="856" spans="1:8">
      <c r="A856" s="93" t="s">
        <v>1996</v>
      </c>
      <c r="B856" s="157" t="s">
        <v>1997</v>
      </c>
      <c r="C856" s="93" t="s">
        <v>1993</v>
      </c>
      <c r="D856" s="95" t="s">
        <v>83</v>
      </c>
      <c r="E856" s="96" t="str">
        <f ca="1" t="shared" si="13"/>
        <v>DS</v>
      </c>
      <c r="F856" s="86">
        <v>50</v>
      </c>
      <c r="G856" s="86" t="s">
        <v>54</v>
      </c>
      <c r="H856" s="86" t="e">
        <v>#N/A</v>
      </c>
    </row>
    <row r="857" spans="1:8">
      <c r="A857" s="93" t="s">
        <v>1998</v>
      </c>
      <c r="B857" s="157" t="s">
        <v>1999</v>
      </c>
      <c r="C857" s="93" t="s">
        <v>2000</v>
      </c>
      <c r="D857" s="95" t="s">
        <v>83</v>
      </c>
      <c r="E857" s="96" t="str">
        <f ca="1" t="shared" si="13"/>
        <v>LB</v>
      </c>
      <c r="F857" s="86">
        <v>50</v>
      </c>
      <c r="G857" s="86" t="s">
        <v>54</v>
      </c>
      <c r="H857" s="86">
        <v>0</v>
      </c>
    </row>
    <row r="858" spans="1:8">
      <c r="A858" s="93" t="s">
        <v>2001</v>
      </c>
      <c r="B858" s="157" t="s">
        <v>1999</v>
      </c>
      <c r="C858" s="93" t="s">
        <v>2002</v>
      </c>
      <c r="D858" s="95" t="s">
        <v>83</v>
      </c>
      <c r="E858" s="96" t="str">
        <f ca="1" t="shared" si="13"/>
        <v>LB</v>
      </c>
      <c r="F858" s="86">
        <v>50</v>
      </c>
      <c r="G858" s="86" t="s">
        <v>54</v>
      </c>
      <c r="H858" s="86" t="e">
        <v>#N/A</v>
      </c>
    </row>
    <row r="859" spans="1:8">
      <c r="A859" s="93" t="s">
        <v>2003</v>
      </c>
      <c r="B859" s="157" t="s">
        <v>2004</v>
      </c>
      <c r="C859" s="93" t="s">
        <v>2005</v>
      </c>
      <c r="D859" s="95" t="s">
        <v>83</v>
      </c>
      <c r="E859" s="96" t="str">
        <f ca="1" t="shared" si="13"/>
        <v>RE</v>
      </c>
      <c r="F859" s="86">
        <v>50</v>
      </c>
      <c r="G859" s="86" t="s">
        <v>54</v>
      </c>
      <c r="H859" s="86" t="e">
        <v>#N/A</v>
      </c>
    </row>
    <row r="860" spans="1:8">
      <c r="A860" s="93" t="s">
        <v>2006</v>
      </c>
      <c r="B860" s="157" t="s">
        <v>1999</v>
      </c>
      <c r="C860" s="93" t="s">
        <v>2007</v>
      </c>
      <c r="D860" s="95" t="s">
        <v>83</v>
      </c>
      <c r="E860" s="96" t="str">
        <f ca="1" t="shared" si="13"/>
        <v>Re</v>
      </c>
      <c r="F860" s="86">
        <v>50</v>
      </c>
      <c r="G860" s="86" t="s">
        <v>54</v>
      </c>
      <c r="H860" s="86">
        <v>0</v>
      </c>
    </row>
    <row r="861" spans="1:8">
      <c r="A861" s="93" t="s">
        <v>2008</v>
      </c>
      <c r="B861" s="157" t="s">
        <v>2009</v>
      </c>
      <c r="C861" s="93" t="s">
        <v>2010</v>
      </c>
      <c r="D861" s="95" t="s">
        <v>53</v>
      </c>
      <c r="E861" s="96" t="str">
        <f ca="1" t="shared" si="13"/>
        <v>LT</v>
      </c>
      <c r="F861" s="86">
        <v>8</v>
      </c>
      <c r="G861" s="86" t="s">
        <v>54</v>
      </c>
      <c r="H861" s="86">
        <v>0</v>
      </c>
    </row>
    <row r="862" spans="1:8">
      <c r="A862" s="93" t="s">
        <v>2011</v>
      </c>
      <c r="B862" s="157" t="s">
        <v>2009</v>
      </c>
      <c r="C862" s="93" t="s">
        <v>2012</v>
      </c>
      <c r="D862" s="95" t="s">
        <v>53</v>
      </c>
      <c r="E862" s="96" t="str">
        <f ca="1" t="shared" si="13"/>
        <v>LT</v>
      </c>
      <c r="F862" s="86">
        <v>8</v>
      </c>
      <c r="G862" s="86" t="s">
        <v>54</v>
      </c>
      <c r="H862" s="86">
        <v>3</v>
      </c>
    </row>
    <row r="863" spans="1:8">
      <c r="A863" s="93" t="s">
        <v>2013</v>
      </c>
      <c r="B863" s="157" t="s">
        <v>2014</v>
      </c>
      <c r="C863" s="93" t="s">
        <v>2015</v>
      </c>
      <c r="D863" s="95" t="s">
        <v>53</v>
      </c>
      <c r="E863" s="96" t="str">
        <f ca="1" t="shared" si="13"/>
        <v>LA</v>
      </c>
      <c r="F863" s="86">
        <v>4</v>
      </c>
      <c r="G863" s="86" t="s">
        <v>54</v>
      </c>
      <c r="H863" s="86">
        <v>0</v>
      </c>
    </row>
    <row r="864" spans="1:8">
      <c r="A864" s="93" t="s">
        <v>2016</v>
      </c>
      <c r="B864" s="157" t="s">
        <v>2014</v>
      </c>
      <c r="C864" s="93" t="s">
        <v>2017</v>
      </c>
      <c r="D864" s="95" t="s">
        <v>53</v>
      </c>
      <c r="E864" s="96" t="str">
        <f ca="1" t="shared" si="13"/>
        <v>LA</v>
      </c>
      <c r="F864" s="86">
        <v>4</v>
      </c>
      <c r="G864" s="86" t="s">
        <v>54</v>
      </c>
      <c r="H864" s="86">
        <v>0</v>
      </c>
    </row>
    <row r="865" spans="1:8">
      <c r="A865" s="93" t="s">
        <v>2018</v>
      </c>
      <c r="B865" s="151" t="s">
        <v>1411</v>
      </c>
      <c r="C865" s="93" t="s">
        <v>2019</v>
      </c>
      <c r="D865" s="95" t="s">
        <v>53</v>
      </c>
      <c r="E865" s="96" t="str">
        <f ca="1" t="shared" si="13"/>
        <v>TI</v>
      </c>
      <c r="F865" s="86">
        <v>2000</v>
      </c>
      <c r="G865" s="86" t="s">
        <v>54</v>
      </c>
      <c r="H865" s="86" t="e">
        <v>#N/A</v>
      </c>
    </row>
    <row r="866" spans="1:8">
      <c r="A866" s="93" t="s">
        <v>2020</v>
      </c>
      <c r="B866" s="151" t="s">
        <v>1411</v>
      </c>
      <c r="C866" s="93" t="s">
        <v>2021</v>
      </c>
      <c r="D866" s="95" t="s">
        <v>53</v>
      </c>
      <c r="E866" s="96" t="str">
        <f ca="1" t="shared" si="13"/>
        <v>TI</v>
      </c>
      <c r="F866" s="86">
        <v>2000</v>
      </c>
      <c r="G866" s="86" t="s">
        <v>54</v>
      </c>
      <c r="H866" s="86" t="s">
        <v>53</v>
      </c>
    </row>
    <row r="867" spans="1:8">
      <c r="A867" s="93" t="s">
        <v>2022</v>
      </c>
      <c r="B867" s="151" t="s">
        <v>1411</v>
      </c>
      <c r="C867" s="93" t="s">
        <v>2023</v>
      </c>
      <c r="D867" s="95" t="s">
        <v>53</v>
      </c>
      <c r="E867" s="96" t="str">
        <f ca="1" t="shared" si="13"/>
        <v>TI</v>
      </c>
      <c r="F867" s="86">
        <v>2000</v>
      </c>
      <c r="G867" s="86" t="s">
        <v>54</v>
      </c>
      <c r="H867" s="86">
        <v>0</v>
      </c>
    </row>
    <row r="868" spans="1:8">
      <c r="A868" s="93" t="s">
        <v>2024</v>
      </c>
      <c r="B868" s="151" t="s">
        <v>1411</v>
      </c>
      <c r="C868" s="93" t="s">
        <v>2025</v>
      </c>
      <c r="D868" s="95" t="s">
        <v>53</v>
      </c>
      <c r="E868" s="96" t="str">
        <f ca="1" t="shared" si="13"/>
        <v>TI</v>
      </c>
      <c r="F868" s="86">
        <v>2000</v>
      </c>
      <c r="G868" s="86" t="s">
        <v>54</v>
      </c>
      <c r="H868" s="86" t="s">
        <v>53</v>
      </c>
    </row>
    <row r="869" spans="1:8">
      <c r="A869" s="93" t="s">
        <v>2026</v>
      </c>
      <c r="B869" s="151" t="s">
        <v>1411</v>
      </c>
      <c r="C869" s="93" t="s">
        <v>2027</v>
      </c>
      <c r="D869" s="95" t="s">
        <v>53</v>
      </c>
      <c r="E869" s="96" t="str">
        <f ca="1" t="shared" si="13"/>
        <v>TI</v>
      </c>
      <c r="F869" s="86">
        <v>2000</v>
      </c>
      <c r="G869" s="86" t="s">
        <v>54</v>
      </c>
      <c r="H869" s="86" t="e">
        <v>#N/A</v>
      </c>
    </row>
    <row r="870" spans="1:8">
      <c r="A870" s="93" t="s">
        <v>2028</v>
      </c>
      <c r="B870" s="151" t="s">
        <v>1411</v>
      </c>
      <c r="C870" s="93" t="s">
        <v>2029</v>
      </c>
      <c r="D870" s="95" t="s">
        <v>53</v>
      </c>
      <c r="E870" s="96" t="str">
        <f ca="1" t="shared" si="13"/>
        <v>TI</v>
      </c>
      <c r="F870" s="86">
        <v>2000</v>
      </c>
      <c r="G870" s="86" t="s">
        <v>54</v>
      </c>
      <c r="H870" s="86" t="e">
        <v>#N/A</v>
      </c>
    </row>
    <row r="871" spans="1:8">
      <c r="A871" s="93" t="s">
        <v>2030</v>
      </c>
      <c r="B871" s="151" t="s">
        <v>1411</v>
      </c>
      <c r="C871" s="93" t="s">
        <v>2031</v>
      </c>
      <c r="D871" s="95" t="s">
        <v>53</v>
      </c>
      <c r="E871" s="96" t="str">
        <f ca="1" t="shared" si="13"/>
        <v>TI</v>
      </c>
      <c r="F871" s="86">
        <v>2000</v>
      </c>
      <c r="G871" s="86" t="s">
        <v>54</v>
      </c>
      <c r="H871" s="86" t="e">
        <v>#N/A</v>
      </c>
    </row>
    <row r="872" spans="1:8">
      <c r="A872" s="93" t="s">
        <v>2032</v>
      </c>
      <c r="B872" s="151" t="s">
        <v>1411</v>
      </c>
      <c r="C872" s="93" t="s">
        <v>2033</v>
      </c>
      <c r="D872" s="95" t="s">
        <v>53</v>
      </c>
      <c r="E872" s="96" t="str">
        <f ca="1" t="shared" si="13"/>
        <v>TI</v>
      </c>
      <c r="F872" s="86">
        <v>2000</v>
      </c>
      <c r="G872" s="86" t="s">
        <v>54</v>
      </c>
      <c r="H872" s="86" t="e">
        <v>#N/A</v>
      </c>
    </row>
    <row r="873" spans="1:8">
      <c r="A873" s="93" t="s">
        <v>2034</v>
      </c>
      <c r="B873" s="151" t="s">
        <v>1411</v>
      </c>
      <c r="C873" s="93" t="s">
        <v>2035</v>
      </c>
      <c r="D873" s="95" t="s">
        <v>53</v>
      </c>
      <c r="E873" s="96" t="str">
        <f ca="1" t="shared" si="13"/>
        <v>TI</v>
      </c>
      <c r="F873" s="86">
        <v>2000</v>
      </c>
      <c r="G873" s="86" t="s">
        <v>54</v>
      </c>
      <c r="H873" s="86" t="e">
        <v>#N/A</v>
      </c>
    </row>
    <row r="874" spans="1:8">
      <c r="A874" s="93" t="s">
        <v>2036</v>
      </c>
      <c r="B874" s="151" t="s">
        <v>1411</v>
      </c>
      <c r="C874" s="93" t="s">
        <v>2037</v>
      </c>
      <c r="D874" s="95" t="s">
        <v>53</v>
      </c>
      <c r="E874" s="96" t="str">
        <f ca="1" t="shared" si="13"/>
        <v>TI</v>
      </c>
      <c r="F874" s="86">
        <v>2000</v>
      </c>
      <c r="G874" s="86" t="s">
        <v>54</v>
      </c>
      <c r="H874" s="86" t="e">
        <v>#N/A</v>
      </c>
    </row>
    <row r="875" spans="1:8">
      <c r="A875" s="93" t="s">
        <v>2038</v>
      </c>
      <c r="B875" s="151" t="s">
        <v>1411</v>
      </c>
      <c r="C875" s="93" t="s">
        <v>2039</v>
      </c>
      <c r="D875" s="95" t="s">
        <v>53</v>
      </c>
      <c r="E875" s="96" t="str">
        <f ca="1" t="shared" si="13"/>
        <v>TI</v>
      </c>
      <c r="F875" s="86">
        <v>2000</v>
      </c>
      <c r="G875" s="86" t="s">
        <v>54</v>
      </c>
      <c r="H875" s="86" t="e">
        <v>#N/A</v>
      </c>
    </row>
    <row r="876" s="86" customFormat="1" spans="1:8">
      <c r="A876" s="93" t="s">
        <v>2040</v>
      </c>
      <c r="B876" s="94"/>
      <c r="C876" s="105" t="s">
        <v>2041</v>
      </c>
      <c r="D876" s="95" t="s">
        <v>53</v>
      </c>
      <c r="E876" s="96" t="str">
        <f ca="1" t="shared" si="13"/>
        <v>TI</v>
      </c>
      <c r="F876" s="86">
        <v>2000</v>
      </c>
      <c r="G876" s="86" t="s">
        <v>54</v>
      </c>
      <c r="H876" s="86" t="e">
        <v>#N/A</v>
      </c>
    </row>
    <row r="877" spans="1:8">
      <c r="A877" s="93" t="s">
        <v>2042</v>
      </c>
      <c r="B877" s="94"/>
      <c r="C877" s="105" t="s">
        <v>2043</v>
      </c>
      <c r="D877" s="95" t="s">
        <v>53</v>
      </c>
      <c r="E877" s="96" t="str">
        <f ca="1" t="shared" si="13"/>
        <v>TI</v>
      </c>
      <c r="F877" s="86">
        <v>2000</v>
      </c>
      <c r="G877" s="86" t="s">
        <v>54</v>
      </c>
      <c r="H877" s="86">
        <v>0</v>
      </c>
    </row>
    <row r="878" spans="1:8">
      <c r="A878" s="93" t="s">
        <v>2044</v>
      </c>
      <c r="B878" s="94"/>
      <c r="C878" s="105" t="s">
        <v>2045</v>
      </c>
      <c r="D878" s="95" t="s">
        <v>53</v>
      </c>
      <c r="E878" s="96" t="str">
        <f ca="1" t="shared" si="13"/>
        <v>TI</v>
      </c>
      <c r="F878" s="86">
        <v>2000</v>
      </c>
      <c r="G878" s="86" t="s">
        <v>54</v>
      </c>
      <c r="H878" s="86" t="e">
        <v>#N/A</v>
      </c>
    </row>
    <row r="879" spans="1:8">
      <c r="A879" s="93" t="s">
        <v>2046</v>
      </c>
      <c r="B879" s="94"/>
      <c r="C879" s="105" t="s">
        <v>2047</v>
      </c>
      <c r="D879" s="95" t="s">
        <v>53</v>
      </c>
      <c r="E879" s="96" t="str">
        <f ca="1" t="shared" si="13"/>
        <v>TI</v>
      </c>
      <c r="F879" s="86">
        <v>2000</v>
      </c>
      <c r="G879" s="86" t="s">
        <v>54</v>
      </c>
      <c r="H879" s="86" t="e">
        <v>#N/A</v>
      </c>
    </row>
    <row r="880" spans="1:8">
      <c r="A880" s="93" t="s">
        <v>2048</v>
      </c>
      <c r="B880" s="94"/>
      <c r="C880" s="105" t="s">
        <v>2049</v>
      </c>
      <c r="D880" s="95" t="s">
        <v>53</v>
      </c>
      <c r="E880" s="96" t="str">
        <f ca="1" t="shared" si="13"/>
        <v>TI</v>
      </c>
      <c r="F880" s="86">
        <v>2000</v>
      </c>
      <c r="G880" s="86" t="s">
        <v>54</v>
      </c>
      <c r="H880" s="86" t="s">
        <v>53</v>
      </c>
    </row>
    <row r="881" spans="1:8">
      <c r="A881" s="93" t="s">
        <v>2050</v>
      </c>
      <c r="B881" s="94"/>
      <c r="C881" s="105" t="s">
        <v>2051</v>
      </c>
      <c r="D881" s="95" t="s">
        <v>53</v>
      </c>
      <c r="E881" s="96" t="str">
        <f ca="1" t="shared" si="13"/>
        <v>TI</v>
      </c>
      <c r="F881" s="86">
        <v>2000</v>
      </c>
      <c r="G881" s="86" t="s">
        <v>54</v>
      </c>
      <c r="H881" s="86" t="s">
        <v>53</v>
      </c>
    </row>
    <row r="882" spans="1:8">
      <c r="A882" s="93" t="s">
        <v>2052</v>
      </c>
      <c r="B882" s="94"/>
      <c r="C882" s="105" t="s">
        <v>2053</v>
      </c>
      <c r="D882" s="95" t="s">
        <v>53</v>
      </c>
      <c r="E882" s="96" t="str">
        <f ca="1" t="shared" si="13"/>
        <v>TI</v>
      </c>
      <c r="F882" s="86">
        <v>2000</v>
      </c>
      <c r="G882" s="86" t="s">
        <v>54</v>
      </c>
      <c r="H882" s="86" t="s">
        <v>53</v>
      </c>
    </row>
    <row r="883" spans="1:8">
      <c r="A883" s="93" t="s">
        <v>2054</v>
      </c>
      <c r="B883" s="94"/>
      <c r="C883" s="105" t="s">
        <v>2055</v>
      </c>
      <c r="D883" s="95" t="s">
        <v>53</v>
      </c>
      <c r="E883" s="96" t="str">
        <f ca="1" t="shared" si="13"/>
        <v>TI</v>
      </c>
      <c r="F883" s="86">
        <v>2000</v>
      </c>
      <c r="G883" s="86" t="s">
        <v>54</v>
      </c>
      <c r="H883" s="86" t="s">
        <v>53</v>
      </c>
    </row>
    <row r="884" spans="1:8">
      <c r="A884" s="93" t="s">
        <v>2056</v>
      </c>
      <c r="B884" s="94"/>
      <c r="C884" s="105" t="s">
        <v>2057</v>
      </c>
      <c r="D884" s="95" t="s">
        <v>53</v>
      </c>
      <c r="E884" s="96" t="str">
        <f ca="1" t="shared" si="13"/>
        <v>TI</v>
      </c>
      <c r="F884" s="86">
        <v>2000</v>
      </c>
      <c r="G884" s="86" t="s">
        <v>54</v>
      </c>
      <c r="H884" s="86" t="s">
        <v>53</v>
      </c>
    </row>
    <row r="885" spans="1:8">
      <c r="A885" s="93" t="s">
        <v>2058</v>
      </c>
      <c r="B885" s="94"/>
      <c r="C885" s="93" t="s">
        <v>2059</v>
      </c>
      <c r="D885" s="95" t="s">
        <v>53</v>
      </c>
      <c r="E885" s="96" t="str">
        <f ca="1" t="shared" si="13"/>
        <v>TI</v>
      </c>
      <c r="F885" s="86">
        <v>2000</v>
      </c>
      <c r="G885" s="86" t="s">
        <v>54</v>
      </c>
      <c r="H885" s="86" t="s">
        <v>53</v>
      </c>
    </row>
    <row r="886" spans="1:8">
      <c r="A886" s="93" t="s">
        <v>2060</v>
      </c>
      <c r="B886" s="94"/>
      <c r="C886" s="105" t="s">
        <v>2061</v>
      </c>
      <c r="D886" s="95" t="s">
        <v>53</v>
      </c>
      <c r="E886" s="96" t="str">
        <f ca="1" t="shared" si="13"/>
        <v>TI</v>
      </c>
      <c r="F886" s="86">
        <v>2000</v>
      </c>
      <c r="G886" s="86" t="s">
        <v>54</v>
      </c>
      <c r="H886" s="86" t="s">
        <v>53</v>
      </c>
    </row>
    <row r="887" spans="1:8">
      <c r="A887" s="93" t="s">
        <v>2062</v>
      </c>
      <c r="B887" s="151" t="s">
        <v>1426</v>
      </c>
      <c r="C887" s="105" t="s">
        <v>2063</v>
      </c>
      <c r="D887" s="95" t="s">
        <v>53</v>
      </c>
      <c r="E887" s="96" t="str">
        <f ca="1" t="shared" si="13"/>
        <v>TU</v>
      </c>
      <c r="F887" s="86">
        <v>2000</v>
      </c>
      <c r="G887" s="86" t="s">
        <v>54</v>
      </c>
      <c r="H887" s="86" t="e">
        <v>#N/A</v>
      </c>
    </row>
    <row r="888" spans="1:8">
      <c r="A888" s="93" t="s">
        <v>2064</v>
      </c>
      <c r="B888" s="151" t="s">
        <v>1426</v>
      </c>
      <c r="C888" s="105" t="s">
        <v>2065</v>
      </c>
      <c r="D888" s="95" t="s">
        <v>53</v>
      </c>
      <c r="E888" s="96" t="str">
        <f ca="1" t="shared" si="13"/>
        <v>TU</v>
      </c>
      <c r="F888" s="86">
        <v>2000</v>
      </c>
      <c r="G888" s="86" t="s">
        <v>54</v>
      </c>
      <c r="H888" s="86">
        <v>0</v>
      </c>
    </row>
    <row r="889" s="86" customFormat="1" spans="1:8">
      <c r="A889" s="93" t="s">
        <v>2066</v>
      </c>
      <c r="B889" s="94"/>
      <c r="C889" s="105" t="s">
        <v>2067</v>
      </c>
      <c r="D889" s="95" t="s">
        <v>83</v>
      </c>
      <c r="E889" s="96" t="str">
        <f ca="1" t="shared" si="13"/>
        <v>TI</v>
      </c>
      <c r="F889" s="86">
        <v>50</v>
      </c>
      <c r="G889" s="86" t="s">
        <v>54</v>
      </c>
      <c r="H889" s="86" t="e">
        <v>#N/A</v>
      </c>
    </row>
    <row r="890" s="86" customFormat="1" spans="1:8">
      <c r="A890" s="93" t="s">
        <v>2068</v>
      </c>
      <c r="B890" s="94"/>
      <c r="C890" s="105" t="s">
        <v>2069</v>
      </c>
      <c r="D890" s="95" t="s">
        <v>53</v>
      </c>
      <c r="E890" s="96" t="str">
        <f ca="1" t="shared" si="13"/>
        <v>CO</v>
      </c>
      <c r="F890" s="86">
        <v>50</v>
      </c>
      <c r="G890" s="86" t="s">
        <v>54</v>
      </c>
      <c r="H890" s="86">
        <v>0</v>
      </c>
    </row>
    <row r="891" s="86" customFormat="1" spans="1:8">
      <c r="A891" s="93" t="s">
        <v>2070</v>
      </c>
      <c r="B891" s="94"/>
      <c r="C891" s="105" t="s">
        <v>2071</v>
      </c>
      <c r="D891" s="95" t="s">
        <v>53</v>
      </c>
      <c r="E891" s="96" t="str">
        <f ca="1" t="shared" si="13"/>
        <v>CO</v>
      </c>
      <c r="F891" s="86">
        <v>50</v>
      </c>
      <c r="G891" s="86" t="s">
        <v>54</v>
      </c>
      <c r="H891" s="86" t="e">
        <v>#N/A</v>
      </c>
    </row>
    <row r="892" s="86" customFormat="1" spans="1:8">
      <c r="A892" s="93" t="s">
        <v>2072</v>
      </c>
      <c r="B892" s="94"/>
      <c r="C892" s="105" t="s">
        <v>2073</v>
      </c>
      <c r="D892" s="95" t="s">
        <v>53</v>
      </c>
      <c r="E892" s="96" t="str">
        <f ca="1" t="shared" si="13"/>
        <v>CO</v>
      </c>
      <c r="F892" s="86">
        <v>50</v>
      </c>
      <c r="G892" s="86" t="s">
        <v>54</v>
      </c>
      <c r="H892" s="86" t="e">
        <v>#N/A</v>
      </c>
    </row>
    <row r="893" s="86" customFormat="1" spans="1:8">
      <c r="A893" s="93" t="s">
        <v>2074</v>
      </c>
      <c r="B893" s="94" t="s">
        <v>2075</v>
      </c>
      <c r="C893" s="105" t="s">
        <v>2076</v>
      </c>
      <c r="D893" s="95" t="s">
        <v>2077</v>
      </c>
      <c r="E893" s="96" t="str">
        <f ca="1" t="shared" si="13"/>
        <v>TU</v>
      </c>
      <c r="F893" s="86">
        <v>2000</v>
      </c>
      <c r="G893" s="86" t="s">
        <v>54</v>
      </c>
      <c r="H893" s="86" t="e">
        <v>#N/A</v>
      </c>
    </row>
    <row r="894" s="86" customFormat="1" spans="1:8">
      <c r="A894" s="93" t="s">
        <v>2078</v>
      </c>
      <c r="B894" s="94" t="s">
        <v>2075</v>
      </c>
      <c r="C894" s="105" t="s">
        <v>2079</v>
      </c>
      <c r="D894" s="95" t="s">
        <v>2077</v>
      </c>
      <c r="E894" s="96" t="str">
        <f ca="1" t="shared" si="13"/>
        <v>TU</v>
      </c>
      <c r="F894" s="86">
        <v>2000</v>
      </c>
      <c r="G894" s="86" t="s">
        <v>54</v>
      </c>
      <c r="H894" s="86" t="e">
        <v>#N/A</v>
      </c>
    </row>
    <row r="895" s="86" customFormat="1" spans="1:8">
      <c r="A895" s="93" t="s">
        <v>2080</v>
      </c>
      <c r="B895" s="94" t="s">
        <v>2075</v>
      </c>
      <c r="C895" s="105" t="s">
        <v>2081</v>
      </c>
      <c r="D895" s="95" t="s">
        <v>2077</v>
      </c>
      <c r="E895" s="96" t="str">
        <f ca="1" t="shared" si="13"/>
        <v>TU</v>
      </c>
      <c r="F895" s="86">
        <v>2000</v>
      </c>
      <c r="G895" s="86" t="s">
        <v>54</v>
      </c>
      <c r="H895" s="86" t="e">
        <v>#N/A</v>
      </c>
    </row>
    <row r="896" s="86" customFormat="1" spans="1:8">
      <c r="A896" s="93" t="s">
        <v>2082</v>
      </c>
      <c r="B896" s="94" t="s">
        <v>2075</v>
      </c>
      <c r="C896" s="105" t="s">
        <v>2083</v>
      </c>
      <c r="D896" s="95" t="s">
        <v>2077</v>
      </c>
      <c r="E896" s="96" t="str">
        <f ca="1" t="shared" si="13"/>
        <v>TU</v>
      </c>
      <c r="F896" s="86">
        <v>2000</v>
      </c>
      <c r="G896" s="86" t="s">
        <v>54</v>
      </c>
      <c r="H896" s="86" t="s">
        <v>2077</v>
      </c>
    </row>
    <row r="897" s="86" customFormat="1" spans="1:8">
      <c r="A897" s="93" t="s">
        <v>2084</v>
      </c>
      <c r="B897" s="94" t="s">
        <v>2075</v>
      </c>
      <c r="C897" s="105" t="s">
        <v>2085</v>
      </c>
      <c r="D897" s="95" t="s">
        <v>2077</v>
      </c>
      <c r="E897" s="96" t="str">
        <f ca="1" t="shared" si="13"/>
        <v>TU</v>
      </c>
      <c r="F897" s="86">
        <v>2000</v>
      </c>
      <c r="G897" s="86" t="s">
        <v>54</v>
      </c>
      <c r="H897" s="86" t="e">
        <v>#N/A</v>
      </c>
    </row>
    <row r="898" s="86" customFormat="1" spans="1:8">
      <c r="A898" s="93" t="s">
        <v>2086</v>
      </c>
      <c r="B898" s="94" t="s">
        <v>2075</v>
      </c>
      <c r="C898" s="105" t="s">
        <v>2087</v>
      </c>
      <c r="D898" s="95" t="s">
        <v>2077</v>
      </c>
      <c r="E898" s="96" t="str">
        <f ca="1" t="shared" si="13"/>
        <v>TU</v>
      </c>
      <c r="F898" s="86">
        <v>2000</v>
      </c>
      <c r="G898" s="86" t="s">
        <v>54</v>
      </c>
      <c r="H898" s="86" t="e">
        <v>#N/A</v>
      </c>
    </row>
    <row r="899" s="86" customFormat="1" spans="1:8">
      <c r="A899" s="93" t="s">
        <v>2088</v>
      </c>
      <c r="B899" s="94" t="s">
        <v>2075</v>
      </c>
      <c r="C899" s="105" t="s">
        <v>2089</v>
      </c>
      <c r="D899" s="95" t="s">
        <v>2077</v>
      </c>
      <c r="E899" s="96" t="str">
        <f ca="1" t="shared" ref="E899:E962" si="14">LEFT(A899,2)</f>
        <v>TU</v>
      </c>
      <c r="F899" s="86">
        <v>2000</v>
      </c>
      <c r="G899" s="86" t="s">
        <v>54</v>
      </c>
      <c r="H899" s="86" t="s">
        <v>2077</v>
      </c>
    </row>
    <row r="900" s="86" customFormat="1" spans="1:8">
      <c r="A900" s="93" t="s">
        <v>2090</v>
      </c>
      <c r="B900" s="94" t="s">
        <v>2075</v>
      </c>
      <c r="C900" s="105" t="s">
        <v>2091</v>
      </c>
      <c r="D900" s="95" t="s">
        <v>2077</v>
      </c>
      <c r="E900" s="96" t="str">
        <f ca="1" t="shared" si="14"/>
        <v>TU</v>
      </c>
      <c r="F900" s="86">
        <v>2000</v>
      </c>
      <c r="G900" s="86" t="s">
        <v>54</v>
      </c>
      <c r="H900" s="86" t="s">
        <v>2077</v>
      </c>
    </row>
    <row r="901" s="86" customFormat="1" spans="1:8">
      <c r="A901" s="93" t="s">
        <v>2092</v>
      </c>
      <c r="B901" s="94" t="s">
        <v>2075</v>
      </c>
      <c r="C901" s="105" t="s">
        <v>2093</v>
      </c>
      <c r="D901" s="95" t="s">
        <v>2077</v>
      </c>
      <c r="E901" s="96" t="str">
        <f ca="1" t="shared" si="14"/>
        <v>TU</v>
      </c>
      <c r="F901" s="86">
        <v>2000</v>
      </c>
      <c r="G901" s="86" t="s">
        <v>54</v>
      </c>
      <c r="H901" s="86" t="s">
        <v>2077</v>
      </c>
    </row>
    <row r="902" s="86" customFormat="1" spans="1:8">
      <c r="A902" s="93" t="s">
        <v>2094</v>
      </c>
      <c r="B902" s="94" t="s">
        <v>2075</v>
      </c>
      <c r="C902" s="105" t="s">
        <v>2095</v>
      </c>
      <c r="D902" s="95" t="s">
        <v>2077</v>
      </c>
      <c r="E902" s="96" t="str">
        <f ca="1" t="shared" si="14"/>
        <v>TU</v>
      </c>
      <c r="F902" s="86">
        <v>2000</v>
      </c>
      <c r="G902" s="86" t="s">
        <v>54</v>
      </c>
      <c r="H902" s="86" t="s">
        <v>2077</v>
      </c>
    </row>
    <row r="903" s="86" customFormat="1" spans="1:8">
      <c r="A903" s="93" t="s">
        <v>2096</v>
      </c>
      <c r="B903" s="94" t="s">
        <v>2075</v>
      </c>
      <c r="C903" s="105" t="s">
        <v>2097</v>
      </c>
      <c r="D903" s="95" t="s">
        <v>2077</v>
      </c>
      <c r="E903" s="96" t="str">
        <f ca="1" t="shared" si="14"/>
        <v>TU</v>
      </c>
      <c r="F903" s="86">
        <v>2000</v>
      </c>
      <c r="G903" s="86" t="s">
        <v>54</v>
      </c>
      <c r="H903" s="86" t="e">
        <v>#N/A</v>
      </c>
    </row>
    <row r="904" s="86" customFormat="1" spans="1:8">
      <c r="A904" s="93" t="s">
        <v>2098</v>
      </c>
      <c r="B904" s="94" t="s">
        <v>2099</v>
      </c>
      <c r="C904" s="105" t="s">
        <v>2100</v>
      </c>
      <c r="D904" s="95" t="s">
        <v>2077</v>
      </c>
      <c r="E904" s="96" t="str">
        <f ca="1" t="shared" si="14"/>
        <v>TU</v>
      </c>
      <c r="F904" s="86">
        <v>2000</v>
      </c>
      <c r="G904" s="86" t="s">
        <v>54</v>
      </c>
      <c r="H904" s="86" t="s">
        <v>2077</v>
      </c>
    </row>
    <row r="905" s="86" customFormat="1" spans="1:8">
      <c r="A905" s="93" t="s">
        <v>2101</v>
      </c>
      <c r="B905" s="94" t="s">
        <v>2075</v>
      </c>
      <c r="C905" s="105" t="s">
        <v>2102</v>
      </c>
      <c r="D905" s="95" t="s">
        <v>2077</v>
      </c>
      <c r="E905" s="96" t="str">
        <f ca="1" t="shared" si="14"/>
        <v>TU</v>
      </c>
      <c r="F905" s="86">
        <v>2000</v>
      </c>
      <c r="G905" s="86" t="s">
        <v>54</v>
      </c>
      <c r="H905" s="86" t="s">
        <v>2077</v>
      </c>
    </row>
    <row r="906" s="86" customFormat="1" spans="1:8">
      <c r="A906" s="93" t="s">
        <v>2103</v>
      </c>
      <c r="B906" s="94" t="s">
        <v>2075</v>
      </c>
      <c r="C906" s="105" t="s">
        <v>2104</v>
      </c>
      <c r="D906" s="95" t="s">
        <v>2077</v>
      </c>
      <c r="E906" s="96" t="str">
        <f ca="1" t="shared" si="14"/>
        <v>TU</v>
      </c>
      <c r="F906" s="86">
        <v>2000</v>
      </c>
      <c r="G906" s="86" t="s">
        <v>54</v>
      </c>
      <c r="H906" s="86" t="s">
        <v>2077</v>
      </c>
    </row>
    <row r="907" s="86" customFormat="1" spans="1:8">
      <c r="A907" s="93" t="s">
        <v>2105</v>
      </c>
      <c r="B907" s="94" t="s">
        <v>2075</v>
      </c>
      <c r="C907" s="105" t="s">
        <v>2106</v>
      </c>
      <c r="D907" s="95" t="s">
        <v>2077</v>
      </c>
      <c r="E907" s="96" t="str">
        <f ca="1" t="shared" si="14"/>
        <v>TU</v>
      </c>
      <c r="F907" s="86">
        <v>2000</v>
      </c>
      <c r="G907" s="86" t="s">
        <v>54</v>
      </c>
      <c r="H907" s="86" t="s">
        <v>2077</v>
      </c>
    </row>
    <row r="908" spans="1:8">
      <c r="A908" s="93" t="s">
        <v>2107</v>
      </c>
      <c r="B908" s="94" t="s">
        <v>2108</v>
      </c>
      <c r="C908" s="93" t="s">
        <v>2109</v>
      </c>
      <c r="D908" s="95" t="s">
        <v>2077</v>
      </c>
      <c r="E908" s="96" t="str">
        <f ca="1" t="shared" si="14"/>
        <v>TU</v>
      </c>
      <c r="F908" s="86">
        <v>50</v>
      </c>
      <c r="G908" s="86" t="s">
        <v>54</v>
      </c>
      <c r="H908" s="86" t="s">
        <v>2077</v>
      </c>
    </row>
    <row r="909" spans="1:8">
      <c r="A909" s="93" t="s">
        <v>2110</v>
      </c>
      <c r="B909" s="94" t="s">
        <v>2108</v>
      </c>
      <c r="C909" s="93" t="s">
        <v>2111</v>
      </c>
      <c r="D909" s="95" t="s">
        <v>2077</v>
      </c>
      <c r="E909" s="96" t="str">
        <f ca="1" t="shared" si="14"/>
        <v>TU</v>
      </c>
      <c r="F909" s="86">
        <v>50</v>
      </c>
      <c r="G909" s="86" t="s">
        <v>54</v>
      </c>
      <c r="H909" s="86" t="e">
        <v>#N/A</v>
      </c>
    </row>
    <row r="910" spans="1:8">
      <c r="A910" s="93" t="s">
        <v>2112</v>
      </c>
      <c r="B910" s="94" t="s">
        <v>2108</v>
      </c>
      <c r="C910" s="93" t="s">
        <v>2113</v>
      </c>
      <c r="D910" s="95" t="s">
        <v>2077</v>
      </c>
      <c r="E910" s="96" t="str">
        <f ca="1" t="shared" si="14"/>
        <v>TU</v>
      </c>
      <c r="F910" s="86">
        <v>50</v>
      </c>
      <c r="G910" s="86" t="s">
        <v>54</v>
      </c>
      <c r="H910" s="86" t="e">
        <v>#N/A</v>
      </c>
    </row>
    <row r="911" spans="1:8">
      <c r="A911" s="93" t="s">
        <v>2114</v>
      </c>
      <c r="B911" s="94" t="s">
        <v>2108</v>
      </c>
      <c r="C911" s="93" t="s">
        <v>2115</v>
      </c>
      <c r="D911" s="95" t="s">
        <v>2077</v>
      </c>
      <c r="E911" s="96" t="str">
        <f ca="1" t="shared" si="14"/>
        <v>TU</v>
      </c>
      <c r="F911" s="86">
        <v>50</v>
      </c>
      <c r="G911" s="86" t="s">
        <v>54</v>
      </c>
      <c r="H911" s="86" t="e">
        <v>#N/A</v>
      </c>
    </row>
    <row r="912" spans="1:8">
      <c r="A912" s="93" t="s">
        <v>2116</v>
      </c>
      <c r="B912" s="94" t="s">
        <v>2117</v>
      </c>
      <c r="C912" s="93" t="s">
        <v>2118</v>
      </c>
      <c r="D912" s="95" t="s">
        <v>53</v>
      </c>
      <c r="E912" s="96" t="str">
        <f ca="1" t="shared" si="14"/>
        <v>TU</v>
      </c>
      <c r="F912" s="86">
        <v>50</v>
      </c>
      <c r="G912" s="86" t="s">
        <v>54</v>
      </c>
      <c r="H912" s="86" t="e">
        <v>#N/A</v>
      </c>
    </row>
    <row r="913" spans="1:8">
      <c r="A913" s="93" t="s">
        <v>2119</v>
      </c>
      <c r="B913" s="94" t="s">
        <v>2117</v>
      </c>
      <c r="C913" s="93" t="s">
        <v>2120</v>
      </c>
      <c r="D913" s="95" t="s">
        <v>53</v>
      </c>
      <c r="E913" s="96" t="str">
        <f ca="1" t="shared" si="14"/>
        <v>TU</v>
      </c>
      <c r="F913" s="86">
        <v>50</v>
      </c>
      <c r="G913" s="86" t="s">
        <v>54</v>
      </c>
      <c r="H913" s="86" t="e">
        <v>#N/A</v>
      </c>
    </row>
    <row r="914" spans="1:8">
      <c r="A914" s="93" t="s">
        <v>2121</v>
      </c>
      <c r="B914" s="94" t="s">
        <v>2117</v>
      </c>
      <c r="C914" s="93" t="s">
        <v>2122</v>
      </c>
      <c r="D914" s="95" t="s">
        <v>53</v>
      </c>
      <c r="E914" s="96" t="str">
        <f ca="1" t="shared" si="14"/>
        <v>TU</v>
      </c>
      <c r="F914" s="86">
        <v>50</v>
      </c>
      <c r="G914" s="86" t="s">
        <v>54</v>
      </c>
      <c r="H914" s="86" t="e">
        <v>#N/A</v>
      </c>
    </row>
    <row r="915" spans="1:8">
      <c r="A915" s="93" t="s">
        <v>2123</v>
      </c>
      <c r="B915" s="94" t="s">
        <v>2124</v>
      </c>
      <c r="C915" s="93" t="s">
        <v>2125</v>
      </c>
      <c r="D915" s="95" t="s">
        <v>53</v>
      </c>
      <c r="E915" s="96" t="str">
        <f ca="1" t="shared" si="14"/>
        <v>TU</v>
      </c>
      <c r="F915" s="86">
        <v>50</v>
      </c>
      <c r="G915" s="86" t="s">
        <v>54</v>
      </c>
      <c r="H915" s="86" t="s">
        <v>53</v>
      </c>
    </row>
    <row r="916" spans="1:8">
      <c r="A916" s="93" t="s">
        <v>2126</v>
      </c>
      <c r="B916" s="94" t="s">
        <v>2127</v>
      </c>
      <c r="C916" s="93" t="s">
        <v>2128</v>
      </c>
      <c r="D916" s="95" t="s">
        <v>53</v>
      </c>
      <c r="E916" s="96" t="str">
        <f ca="1" t="shared" si="14"/>
        <v>TU</v>
      </c>
      <c r="F916" s="86">
        <v>50</v>
      </c>
      <c r="G916" s="86" t="s">
        <v>54</v>
      </c>
      <c r="H916" s="86" t="s">
        <v>53</v>
      </c>
    </row>
    <row r="917" spans="1:8">
      <c r="A917" s="93" t="s">
        <v>2129</v>
      </c>
      <c r="B917" s="151" t="s">
        <v>2130</v>
      </c>
      <c r="C917" s="93" t="s">
        <v>2131</v>
      </c>
      <c r="D917" s="95" t="s">
        <v>53</v>
      </c>
      <c r="E917" s="96" t="str">
        <f ca="1" t="shared" si="14"/>
        <v>TU</v>
      </c>
      <c r="F917" s="86">
        <v>50</v>
      </c>
      <c r="G917" s="86" t="s">
        <v>54</v>
      </c>
      <c r="H917" s="86">
        <v>0</v>
      </c>
    </row>
    <row r="918" s="86" customFormat="1" spans="1:8">
      <c r="A918" s="93" t="s">
        <v>2132</v>
      </c>
      <c r="B918" s="151" t="s">
        <v>2130</v>
      </c>
      <c r="C918" s="93" t="s">
        <v>2133</v>
      </c>
      <c r="D918" s="95" t="s">
        <v>53</v>
      </c>
      <c r="E918" s="96" t="str">
        <f ca="1" t="shared" si="14"/>
        <v>TU</v>
      </c>
      <c r="F918" s="86">
        <v>50</v>
      </c>
      <c r="G918" s="86" t="s">
        <v>54</v>
      </c>
      <c r="H918" s="86">
        <v>0</v>
      </c>
    </row>
    <row r="919" spans="1:8">
      <c r="A919" s="93" t="s">
        <v>2134</v>
      </c>
      <c r="B919" s="151" t="s">
        <v>2117</v>
      </c>
      <c r="C919" s="93" t="s">
        <v>2135</v>
      </c>
      <c r="D919" s="95" t="s">
        <v>53</v>
      </c>
      <c r="E919" s="96" t="str">
        <f ca="1" t="shared" si="14"/>
        <v>TU</v>
      </c>
      <c r="F919" s="86">
        <v>50</v>
      </c>
      <c r="G919" s="86" t="s">
        <v>54</v>
      </c>
      <c r="H919" s="86" t="s">
        <v>53</v>
      </c>
    </row>
    <row r="920" spans="1:8">
      <c r="A920" s="93" t="s">
        <v>2136</v>
      </c>
      <c r="B920" s="151" t="s">
        <v>2124</v>
      </c>
      <c r="C920" s="93" t="s">
        <v>2137</v>
      </c>
      <c r="D920" s="95" t="s">
        <v>53</v>
      </c>
      <c r="E920" s="96" t="str">
        <f ca="1" t="shared" si="14"/>
        <v>TU</v>
      </c>
      <c r="F920" s="86">
        <v>50</v>
      </c>
      <c r="G920" s="86" t="s">
        <v>54</v>
      </c>
      <c r="H920" s="86" t="s">
        <v>53</v>
      </c>
    </row>
    <row r="921" spans="1:8">
      <c r="A921" s="93" t="s">
        <v>2138</v>
      </c>
      <c r="B921" s="151" t="s">
        <v>2117</v>
      </c>
      <c r="C921" s="93" t="s">
        <v>2139</v>
      </c>
      <c r="D921" s="95" t="s">
        <v>262</v>
      </c>
      <c r="E921" s="96" t="str">
        <f ca="1" t="shared" si="14"/>
        <v>KH</v>
      </c>
      <c r="F921" s="86">
        <v>50</v>
      </c>
      <c r="G921" s="86" t="s">
        <v>54</v>
      </c>
      <c r="H921" s="86" t="s">
        <v>262</v>
      </c>
    </row>
    <row r="922" spans="1:8">
      <c r="A922" s="93" t="s">
        <v>2140</v>
      </c>
      <c r="B922" s="151" t="s">
        <v>2130</v>
      </c>
      <c r="C922" s="93" t="s">
        <v>2141</v>
      </c>
      <c r="D922" s="95" t="s">
        <v>53</v>
      </c>
      <c r="E922" s="96" t="str">
        <f ca="1" t="shared" si="14"/>
        <v>TU</v>
      </c>
      <c r="F922" s="86">
        <v>50</v>
      </c>
      <c r="G922" s="86" t="s">
        <v>54</v>
      </c>
      <c r="H922" s="86">
        <v>0</v>
      </c>
    </row>
    <row r="923" spans="1:8">
      <c r="A923" s="93" t="s">
        <v>2142</v>
      </c>
      <c r="B923" s="95"/>
      <c r="C923" s="93" t="s">
        <v>2143</v>
      </c>
      <c r="D923" s="95" t="s">
        <v>53</v>
      </c>
      <c r="E923" s="96" t="str">
        <f ca="1" t="shared" si="14"/>
        <v>AT</v>
      </c>
      <c r="F923" s="86">
        <v>50</v>
      </c>
      <c r="G923" s="86" t="s">
        <v>54</v>
      </c>
      <c r="H923" s="86" t="e">
        <v>#N/A</v>
      </c>
    </row>
    <row r="924" spans="1:8">
      <c r="A924" s="93" t="s">
        <v>2144</v>
      </c>
      <c r="B924" s="95"/>
      <c r="C924" s="93" t="s">
        <v>2145</v>
      </c>
      <c r="D924" s="95" t="s">
        <v>53</v>
      </c>
      <c r="E924" s="96" t="str">
        <f ca="1" t="shared" si="14"/>
        <v>AT</v>
      </c>
      <c r="F924" s="86">
        <v>50</v>
      </c>
      <c r="G924" s="86" t="s">
        <v>54</v>
      </c>
      <c r="H924" s="86" t="e">
        <v>#N/A</v>
      </c>
    </row>
    <row r="925" spans="1:8">
      <c r="A925" s="93" t="s">
        <v>2146</v>
      </c>
      <c r="B925" s="95"/>
      <c r="C925" s="93" t="s">
        <v>2147</v>
      </c>
      <c r="D925" s="95" t="s">
        <v>53</v>
      </c>
      <c r="E925" s="96" t="str">
        <f ca="1" t="shared" si="14"/>
        <v>AT</v>
      </c>
      <c r="F925" s="86">
        <v>50</v>
      </c>
      <c r="G925" s="86" t="s">
        <v>54</v>
      </c>
      <c r="H925" s="86" t="e">
        <v>#N/A</v>
      </c>
    </row>
    <row r="926" spans="1:8">
      <c r="A926" s="93" t="s">
        <v>2148</v>
      </c>
      <c r="B926" s="157" t="s">
        <v>2149</v>
      </c>
      <c r="C926" s="93" t="s">
        <v>2150</v>
      </c>
      <c r="D926" s="95" t="s">
        <v>53</v>
      </c>
      <c r="E926" s="96" t="str">
        <f ca="1" t="shared" si="14"/>
        <v>AT</v>
      </c>
      <c r="F926" s="86">
        <v>5</v>
      </c>
      <c r="G926" s="86" t="s">
        <v>54</v>
      </c>
      <c r="H926" s="86" t="s">
        <v>53</v>
      </c>
    </row>
    <row r="927" spans="1:8">
      <c r="A927" s="93" t="s">
        <v>2151</v>
      </c>
      <c r="B927" s="157" t="s">
        <v>2149</v>
      </c>
      <c r="C927" s="93" t="s">
        <v>2152</v>
      </c>
      <c r="D927" s="95" t="s">
        <v>53</v>
      </c>
      <c r="E927" s="96" t="str">
        <f ca="1" t="shared" si="14"/>
        <v>AT</v>
      </c>
      <c r="F927" s="86">
        <v>5</v>
      </c>
      <c r="G927" s="86" t="s">
        <v>54</v>
      </c>
      <c r="H927" s="86" t="e">
        <v>#N/A</v>
      </c>
    </row>
    <row r="928" spans="1:8">
      <c r="A928" s="93" t="s">
        <v>2153</v>
      </c>
      <c r="B928" s="157" t="s">
        <v>2149</v>
      </c>
      <c r="C928" s="93" t="s">
        <v>2154</v>
      </c>
      <c r="D928" s="95" t="s">
        <v>53</v>
      </c>
      <c r="E928" s="96" t="str">
        <f ca="1" t="shared" si="14"/>
        <v>AT</v>
      </c>
      <c r="F928" s="86">
        <v>5</v>
      </c>
      <c r="G928" s="86" t="s">
        <v>54</v>
      </c>
      <c r="H928" s="86" t="s">
        <v>53</v>
      </c>
    </row>
    <row r="929" spans="1:8">
      <c r="A929" s="93" t="s">
        <v>2155</v>
      </c>
      <c r="B929" s="157" t="s">
        <v>2149</v>
      </c>
      <c r="C929" s="93" t="s">
        <v>2156</v>
      </c>
      <c r="D929" s="95" t="s">
        <v>53</v>
      </c>
      <c r="E929" s="96" t="str">
        <f ca="1" t="shared" si="14"/>
        <v>AT</v>
      </c>
      <c r="F929" s="86">
        <v>5</v>
      </c>
      <c r="G929" s="86" t="s">
        <v>54</v>
      </c>
      <c r="H929" s="86">
        <v>0</v>
      </c>
    </row>
    <row r="930" spans="1:8">
      <c r="A930" s="93" t="s">
        <v>2157</v>
      </c>
      <c r="B930" s="157" t="s">
        <v>2149</v>
      </c>
      <c r="C930" s="93" t="s">
        <v>2158</v>
      </c>
      <c r="D930" s="95" t="s">
        <v>53</v>
      </c>
      <c r="E930" s="96" t="str">
        <f ca="1" t="shared" si="14"/>
        <v>AT</v>
      </c>
      <c r="F930" s="86">
        <v>5</v>
      </c>
      <c r="G930" s="86" t="s">
        <v>54</v>
      </c>
      <c r="H930" s="86">
        <v>0</v>
      </c>
    </row>
    <row r="931" spans="1:8">
      <c r="A931" s="93" t="s">
        <v>2159</v>
      </c>
      <c r="B931" s="157" t="s">
        <v>2149</v>
      </c>
      <c r="C931" s="93" t="s">
        <v>2160</v>
      </c>
      <c r="D931" s="95" t="s">
        <v>53</v>
      </c>
      <c r="E931" s="96" t="str">
        <f ca="1" t="shared" si="14"/>
        <v>AT</v>
      </c>
      <c r="F931" s="86">
        <v>5</v>
      </c>
      <c r="G931" s="86" t="s">
        <v>54</v>
      </c>
      <c r="H931" s="86" t="s">
        <v>53</v>
      </c>
    </row>
    <row r="932" spans="1:8">
      <c r="A932" s="93" t="s">
        <v>2161</v>
      </c>
      <c r="B932" s="157" t="s">
        <v>2149</v>
      </c>
      <c r="C932" s="93" t="s">
        <v>2162</v>
      </c>
      <c r="D932" s="95" t="s">
        <v>53</v>
      </c>
      <c r="E932" s="96" t="str">
        <f ca="1" t="shared" si="14"/>
        <v>AT</v>
      </c>
      <c r="F932" s="86">
        <v>5</v>
      </c>
      <c r="G932" s="86" t="s">
        <v>54</v>
      </c>
      <c r="H932" s="86" t="e">
        <v>#N/A</v>
      </c>
    </row>
    <row r="933" spans="1:8">
      <c r="A933" s="93" t="s">
        <v>2163</v>
      </c>
      <c r="B933" s="157" t="s">
        <v>2149</v>
      </c>
      <c r="C933" s="93" t="s">
        <v>2164</v>
      </c>
      <c r="D933" s="95" t="s">
        <v>53</v>
      </c>
      <c r="E933" s="96" t="str">
        <f ca="1" t="shared" si="14"/>
        <v>AT</v>
      </c>
      <c r="F933" s="86">
        <v>5</v>
      </c>
      <c r="G933" s="86" t="s">
        <v>54</v>
      </c>
      <c r="H933" s="86" t="s">
        <v>53</v>
      </c>
    </row>
    <row r="934" spans="1:8">
      <c r="A934" s="93" t="s">
        <v>2165</v>
      </c>
      <c r="B934" s="157" t="s">
        <v>2149</v>
      </c>
      <c r="C934" s="93" t="s">
        <v>2166</v>
      </c>
      <c r="D934" s="95" t="s">
        <v>53</v>
      </c>
      <c r="E934" s="96" t="str">
        <f ca="1" t="shared" si="14"/>
        <v>AT</v>
      </c>
      <c r="F934" s="86">
        <v>5</v>
      </c>
      <c r="G934" s="86" t="s">
        <v>54</v>
      </c>
      <c r="H934" s="86" t="s">
        <v>53</v>
      </c>
    </row>
    <row r="935" spans="1:8">
      <c r="A935" s="93" t="s">
        <v>2167</v>
      </c>
      <c r="B935" s="157" t="s">
        <v>2168</v>
      </c>
      <c r="C935" s="93" t="s">
        <v>2169</v>
      </c>
      <c r="D935" s="95" t="s">
        <v>53</v>
      </c>
      <c r="E935" s="96" t="str">
        <f ca="1" t="shared" si="14"/>
        <v>AT</v>
      </c>
      <c r="F935" s="86">
        <v>5</v>
      </c>
      <c r="G935" s="86" t="s">
        <v>54</v>
      </c>
      <c r="H935" s="86" t="s">
        <v>53</v>
      </c>
    </row>
    <row r="936" spans="1:8">
      <c r="A936" s="93" t="s">
        <v>2170</v>
      </c>
      <c r="B936" s="157" t="s">
        <v>2171</v>
      </c>
      <c r="C936" s="93" t="s">
        <v>2172</v>
      </c>
      <c r="D936" s="95" t="s">
        <v>53</v>
      </c>
      <c r="E936" s="96" t="str">
        <f ca="1" t="shared" si="14"/>
        <v>AT</v>
      </c>
      <c r="F936" s="86">
        <v>5</v>
      </c>
      <c r="G936" s="86" t="s">
        <v>54</v>
      </c>
      <c r="H936" s="86" t="s">
        <v>53</v>
      </c>
    </row>
    <row r="937" spans="1:8">
      <c r="A937" s="93" t="s">
        <v>2173</v>
      </c>
      <c r="B937" s="157" t="s">
        <v>2171</v>
      </c>
      <c r="C937" s="93" t="s">
        <v>2174</v>
      </c>
      <c r="D937" s="95" t="s">
        <v>53</v>
      </c>
      <c r="E937" s="96" t="str">
        <f ca="1" t="shared" si="14"/>
        <v>AT</v>
      </c>
      <c r="F937" s="86">
        <v>5</v>
      </c>
      <c r="G937" s="86" t="s">
        <v>54</v>
      </c>
      <c r="H937" s="86" t="e">
        <v>#N/A</v>
      </c>
    </row>
    <row r="938" spans="1:8">
      <c r="A938" s="93" t="s">
        <v>2175</v>
      </c>
      <c r="B938" s="157" t="s">
        <v>2171</v>
      </c>
      <c r="C938" s="93" t="s">
        <v>2176</v>
      </c>
      <c r="D938" s="95" t="s">
        <v>53</v>
      </c>
      <c r="E938" s="96" t="str">
        <f ca="1" t="shared" si="14"/>
        <v>AT</v>
      </c>
      <c r="F938" s="86">
        <v>5</v>
      </c>
      <c r="G938" s="86" t="s">
        <v>54</v>
      </c>
      <c r="H938" s="86" t="s">
        <v>53</v>
      </c>
    </row>
    <row r="939" spans="1:8">
      <c r="A939" s="93" t="s">
        <v>2177</v>
      </c>
      <c r="B939" s="157" t="s">
        <v>2171</v>
      </c>
      <c r="C939" s="93" t="s">
        <v>2178</v>
      </c>
      <c r="D939" s="95" t="s">
        <v>53</v>
      </c>
      <c r="E939" s="96" t="str">
        <f ca="1" t="shared" si="14"/>
        <v>AT</v>
      </c>
      <c r="F939" s="86">
        <v>5</v>
      </c>
      <c r="G939" s="86" t="s">
        <v>54</v>
      </c>
      <c r="H939" s="86" t="s">
        <v>53</v>
      </c>
    </row>
    <row r="940" spans="1:8">
      <c r="A940" s="93" t="s">
        <v>2179</v>
      </c>
      <c r="B940" s="157" t="s">
        <v>2180</v>
      </c>
      <c r="C940" s="93" t="s">
        <v>2181</v>
      </c>
      <c r="D940" s="95" t="s">
        <v>53</v>
      </c>
      <c r="E940" s="96" t="str">
        <f ca="1" t="shared" si="14"/>
        <v>AT</v>
      </c>
      <c r="F940" s="86">
        <v>5</v>
      </c>
      <c r="G940" s="86" t="s">
        <v>54</v>
      </c>
      <c r="H940" s="86" t="s">
        <v>53</v>
      </c>
    </row>
    <row r="941" s="86" customFormat="1" spans="1:8">
      <c r="A941" s="93" t="s">
        <v>2182</v>
      </c>
      <c r="B941" s="157" t="s">
        <v>2180</v>
      </c>
      <c r="C941" s="93" t="s">
        <v>2183</v>
      </c>
      <c r="D941" s="95" t="s">
        <v>53</v>
      </c>
      <c r="E941" s="96" t="str">
        <f ca="1" t="shared" si="14"/>
        <v>AT</v>
      </c>
      <c r="F941" s="86">
        <v>5</v>
      </c>
      <c r="G941" s="86" t="s">
        <v>54</v>
      </c>
      <c r="H941" s="86" t="e">
        <v>#N/A</v>
      </c>
    </row>
    <row r="942" s="86" customFormat="1" spans="1:8">
      <c r="A942" s="93" t="s">
        <v>2184</v>
      </c>
      <c r="B942" s="157" t="s">
        <v>2180</v>
      </c>
      <c r="C942" s="93" t="s">
        <v>2185</v>
      </c>
      <c r="D942" s="95" t="s">
        <v>53</v>
      </c>
      <c r="E942" s="96" t="str">
        <f ca="1" t="shared" si="14"/>
        <v>AT</v>
      </c>
      <c r="F942" s="86">
        <v>5</v>
      </c>
      <c r="G942" s="86" t="s">
        <v>54</v>
      </c>
      <c r="H942" s="86" t="e">
        <v>#N/A</v>
      </c>
    </row>
    <row r="943" s="86" customFormat="1" spans="1:8">
      <c r="A943" s="93" t="s">
        <v>2186</v>
      </c>
      <c r="B943" s="157" t="s">
        <v>2180</v>
      </c>
      <c r="C943" s="93" t="s">
        <v>2187</v>
      </c>
      <c r="D943" s="95" t="s">
        <v>53</v>
      </c>
      <c r="E943" s="96" t="str">
        <f ca="1" t="shared" si="14"/>
        <v>AC</v>
      </c>
      <c r="F943" s="86">
        <v>50</v>
      </c>
      <c r="G943" s="86" t="s">
        <v>54</v>
      </c>
      <c r="H943" s="86" t="e">
        <v>#N/A</v>
      </c>
    </row>
    <row r="944" s="86" customFormat="1" spans="1:8">
      <c r="A944" s="93" t="s">
        <v>2188</v>
      </c>
      <c r="B944" s="157" t="s">
        <v>2180</v>
      </c>
      <c r="C944" s="93" t="s">
        <v>2189</v>
      </c>
      <c r="D944" s="95" t="s">
        <v>53</v>
      </c>
      <c r="E944" s="96" t="str">
        <f ca="1" t="shared" si="14"/>
        <v>AC</v>
      </c>
      <c r="F944" s="86">
        <v>50</v>
      </c>
      <c r="G944" s="86" t="s">
        <v>54</v>
      </c>
      <c r="H944" s="86" t="e">
        <v>#N/A</v>
      </c>
    </row>
    <row r="945" s="86" customFormat="1" spans="1:8">
      <c r="A945" s="93" t="s">
        <v>2190</v>
      </c>
      <c r="B945" s="157" t="s">
        <v>2180</v>
      </c>
      <c r="C945" s="93" t="s">
        <v>2191</v>
      </c>
      <c r="D945" s="95" t="s">
        <v>53</v>
      </c>
      <c r="E945" s="96" t="str">
        <f ca="1" t="shared" si="14"/>
        <v>AC</v>
      </c>
      <c r="F945" s="86">
        <v>50</v>
      </c>
      <c r="G945" s="86" t="s">
        <v>54</v>
      </c>
      <c r="H945" s="86" t="e">
        <v>#N/A</v>
      </c>
    </row>
    <row r="946" s="86" customFormat="1" spans="1:8">
      <c r="A946" s="93" t="s">
        <v>2192</v>
      </c>
      <c r="B946" s="157" t="s">
        <v>2180</v>
      </c>
      <c r="C946" s="93" t="s">
        <v>2193</v>
      </c>
      <c r="D946" s="95" t="s">
        <v>53</v>
      </c>
      <c r="E946" s="96" t="str">
        <f ca="1" t="shared" si="14"/>
        <v>AC</v>
      </c>
      <c r="F946" s="86">
        <v>50</v>
      </c>
      <c r="G946" s="86" t="s">
        <v>54</v>
      </c>
      <c r="H946" s="86" t="e">
        <v>#N/A</v>
      </c>
    </row>
    <row r="947" s="86" customFormat="1" spans="1:8">
      <c r="A947" s="93" t="s">
        <v>2194</v>
      </c>
      <c r="B947" s="157" t="s">
        <v>2180</v>
      </c>
      <c r="C947" s="93" t="s">
        <v>2195</v>
      </c>
      <c r="D947" s="95" t="s">
        <v>53</v>
      </c>
      <c r="E947" s="96" t="str">
        <f ca="1" t="shared" si="14"/>
        <v>AC</v>
      </c>
      <c r="F947" s="86">
        <v>50</v>
      </c>
      <c r="G947" s="86" t="s">
        <v>54</v>
      </c>
      <c r="H947" s="86" t="e">
        <v>#N/A</v>
      </c>
    </row>
    <row r="948" s="86" customFormat="1" spans="1:8">
      <c r="A948" s="93" t="s">
        <v>2196</v>
      </c>
      <c r="B948" s="157" t="s">
        <v>2180</v>
      </c>
      <c r="C948" s="93" t="s">
        <v>2197</v>
      </c>
      <c r="D948" s="95" t="s">
        <v>53</v>
      </c>
      <c r="E948" s="96" t="str">
        <f ca="1" t="shared" si="14"/>
        <v>AC</v>
      </c>
      <c r="F948" s="86">
        <v>50</v>
      </c>
      <c r="G948" s="86" t="s">
        <v>54</v>
      </c>
      <c r="H948" s="86" t="e">
        <v>#N/A</v>
      </c>
    </row>
    <row r="949" s="86" customFormat="1" spans="1:8">
      <c r="A949" s="93" t="s">
        <v>2198</v>
      </c>
      <c r="B949" s="157" t="s">
        <v>2180</v>
      </c>
      <c r="C949" s="93" t="s">
        <v>2199</v>
      </c>
      <c r="D949" s="95" t="s">
        <v>53</v>
      </c>
      <c r="E949" s="96" t="str">
        <f ca="1" t="shared" si="14"/>
        <v>AC</v>
      </c>
      <c r="F949" s="86">
        <v>50</v>
      </c>
      <c r="G949" s="86" t="s">
        <v>54</v>
      </c>
      <c r="H949" s="86" t="e">
        <v>#N/A</v>
      </c>
    </row>
    <row r="950" spans="1:8">
      <c r="A950" s="93" t="s">
        <v>2200</v>
      </c>
      <c r="B950" s="95"/>
      <c r="C950" s="93" t="s">
        <v>2201</v>
      </c>
      <c r="D950" s="95" t="s">
        <v>53</v>
      </c>
      <c r="E950" s="96" t="str">
        <f ca="1" t="shared" si="14"/>
        <v>AP</v>
      </c>
      <c r="F950" s="86">
        <v>50</v>
      </c>
      <c r="G950" s="86" t="s">
        <v>54</v>
      </c>
      <c r="H950" s="86" t="e">
        <v>#N/A</v>
      </c>
    </row>
    <row r="951" spans="1:8">
      <c r="A951" s="93" t="s">
        <v>2202</v>
      </c>
      <c r="B951" s="95"/>
      <c r="C951" s="93" t="s">
        <v>2203</v>
      </c>
      <c r="D951" s="95" t="s">
        <v>53</v>
      </c>
      <c r="E951" s="96" t="str">
        <f ca="1" t="shared" si="14"/>
        <v>AP</v>
      </c>
      <c r="F951" s="86">
        <v>50</v>
      </c>
      <c r="G951" s="86" t="s">
        <v>54</v>
      </c>
      <c r="H951" s="86" t="e">
        <v>#N/A</v>
      </c>
    </row>
    <row r="952" spans="1:8">
      <c r="A952" s="93" t="s">
        <v>2204</v>
      </c>
      <c r="B952" s="94"/>
      <c r="C952" s="93" t="s">
        <v>2205</v>
      </c>
      <c r="D952" s="95" t="s">
        <v>2206</v>
      </c>
      <c r="E952" s="96" t="str">
        <f ca="1" t="shared" si="14"/>
        <v>CH</v>
      </c>
      <c r="F952" s="86">
        <v>50</v>
      </c>
      <c r="G952" s="86" t="s">
        <v>54</v>
      </c>
      <c r="H952" s="86" t="s">
        <v>2206</v>
      </c>
    </row>
    <row r="953" spans="1:8">
      <c r="A953" s="93" t="s">
        <v>2207</v>
      </c>
      <c r="B953" s="94"/>
      <c r="C953" s="93" t="s">
        <v>2208</v>
      </c>
      <c r="D953" s="95" t="s">
        <v>2206</v>
      </c>
      <c r="E953" s="96" t="str">
        <f ca="1" t="shared" si="14"/>
        <v>CH</v>
      </c>
      <c r="F953" s="86">
        <v>50</v>
      </c>
      <c r="G953" s="86" t="s">
        <v>54</v>
      </c>
      <c r="H953" s="86" t="s">
        <v>2206</v>
      </c>
    </row>
    <row r="954" spans="1:8">
      <c r="A954" s="93" t="s">
        <v>2209</v>
      </c>
      <c r="B954" s="94"/>
      <c r="C954" s="93" t="s">
        <v>2210</v>
      </c>
      <c r="D954" s="95" t="s">
        <v>2206</v>
      </c>
      <c r="E954" s="96" t="str">
        <f ca="1" t="shared" si="14"/>
        <v>CH</v>
      </c>
      <c r="F954" s="86">
        <v>50</v>
      </c>
      <c r="G954" s="86" t="s">
        <v>54</v>
      </c>
      <c r="H954" s="86">
        <v>0</v>
      </c>
    </row>
    <row r="955" spans="1:8">
      <c r="A955" s="93" t="s">
        <v>2211</v>
      </c>
      <c r="B955" s="94"/>
      <c r="C955" s="93" t="s">
        <v>2212</v>
      </c>
      <c r="D955" s="95" t="s">
        <v>2206</v>
      </c>
      <c r="E955" s="96" t="str">
        <f ca="1" t="shared" si="14"/>
        <v>CH</v>
      </c>
      <c r="F955" s="86">
        <v>50</v>
      </c>
      <c r="G955" s="86" t="s">
        <v>54</v>
      </c>
      <c r="H955" s="86">
        <v>0</v>
      </c>
    </row>
    <row r="956" spans="1:8">
      <c r="A956" s="93" t="s">
        <v>2213</v>
      </c>
      <c r="B956" s="94"/>
      <c r="C956" s="93" t="s">
        <v>2214</v>
      </c>
      <c r="D956" s="95" t="s">
        <v>2206</v>
      </c>
      <c r="E956" s="96" t="str">
        <f ca="1" t="shared" si="14"/>
        <v>CH</v>
      </c>
      <c r="F956" s="86">
        <v>50</v>
      </c>
      <c r="G956" s="86" t="s">
        <v>54</v>
      </c>
      <c r="H956" s="86">
        <v>0</v>
      </c>
    </row>
    <row r="957" spans="1:8">
      <c r="A957" s="93" t="s">
        <v>2215</v>
      </c>
      <c r="B957" s="94"/>
      <c r="C957" s="93" t="s">
        <v>2216</v>
      </c>
      <c r="D957" s="95" t="s">
        <v>2206</v>
      </c>
      <c r="E957" s="96" t="str">
        <f ca="1" t="shared" si="14"/>
        <v>CH</v>
      </c>
      <c r="F957" s="86">
        <v>50</v>
      </c>
      <c r="G957" s="86" t="s">
        <v>54</v>
      </c>
      <c r="H957" s="86" t="s">
        <v>2206</v>
      </c>
    </row>
    <row r="958" spans="1:8">
      <c r="A958" s="93" t="s">
        <v>2217</v>
      </c>
      <c r="B958" s="94"/>
      <c r="C958" s="93" t="s">
        <v>2218</v>
      </c>
      <c r="D958" s="95" t="s">
        <v>2206</v>
      </c>
      <c r="E958" s="96" t="str">
        <f ca="1" t="shared" si="14"/>
        <v>CH</v>
      </c>
      <c r="F958" s="86">
        <v>50</v>
      </c>
      <c r="G958" s="86" t="s">
        <v>54</v>
      </c>
      <c r="H958" s="86" t="e">
        <v>#N/A</v>
      </c>
    </row>
    <row r="959" spans="1:8">
      <c r="A959" s="93" t="s">
        <v>2219</v>
      </c>
      <c r="B959" s="94"/>
      <c r="C959" s="93" t="s">
        <v>2220</v>
      </c>
      <c r="D959" s="95" t="s">
        <v>2206</v>
      </c>
      <c r="E959" s="96" t="str">
        <f ca="1" t="shared" si="14"/>
        <v>CH</v>
      </c>
      <c r="F959" s="86">
        <v>50</v>
      </c>
      <c r="G959" s="86" t="s">
        <v>54</v>
      </c>
      <c r="H959" s="86" t="s">
        <v>2206</v>
      </c>
    </row>
    <row r="960" spans="1:8">
      <c r="A960" s="93" t="s">
        <v>2221</v>
      </c>
      <c r="B960" s="94"/>
      <c r="C960" s="93" t="s">
        <v>2222</v>
      </c>
      <c r="D960" s="95" t="s">
        <v>2206</v>
      </c>
      <c r="E960" s="96" t="str">
        <f ca="1" t="shared" si="14"/>
        <v>CH</v>
      </c>
      <c r="F960" s="86">
        <v>50</v>
      </c>
      <c r="G960" s="86" t="s">
        <v>54</v>
      </c>
      <c r="H960" s="86" t="s">
        <v>2206</v>
      </c>
    </row>
    <row r="961" spans="1:8">
      <c r="A961" s="93" t="s">
        <v>2223</v>
      </c>
      <c r="B961" s="94"/>
      <c r="C961" s="93" t="s">
        <v>2224</v>
      </c>
      <c r="D961" s="95" t="s">
        <v>2206</v>
      </c>
      <c r="E961" s="96" t="str">
        <f ca="1" t="shared" si="14"/>
        <v>CH</v>
      </c>
      <c r="F961" s="86">
        <v>50</v>
      </c>
      <c r="G961" s="86" t="s">
        <v>54</v>
      </c>
      <c r="H961" s="86" t="s">
        <v>2206</v>
      </c>
    </row>
    <row r="962" spans="1:8">
      <c r="A962" s="93" t="s">
        <v>2225</v>
      </c>
      <c r="B962" s="94"/>
      <c r="C962" s="93" t="s">
        <v>2226</v>
      </c>
      <c r="D962" s="95" t="s">
        <v>2206</v>
      </c>
      <c r="E962" s="96" t="str">
        <f ca="1" t="shared" si="14"/>
        <v>CH</v>
      </c>
      <c r="F962" s="86">
        <v>50</v>
      </c>
      <c r="G962" s="86" t="s">
        <v>54</v>
      </c>
      <c r="H962" s="86" t="e">
        <v>#N/A</v>
      </c>
    </row>
    <row r="963" spans="1:8">
      <c r="A963" s="93" t="s">
        <v>2227</v>
      </c>
      <c r="B963" s="94"/>
      <c r="C963" s="93" t="s">
        <v>2228</v>
      </c>
      <c r="D963" s="95" t="s">
        <v>2206</v>
      </c>
      <c r="E963" s="96" t="str">
        <f ca="1" t="shared" ref="E963:E1026" si="15">LEFT(A963,2)</f>
        <v>CH</v>
      </c>
      <c r="F963" s="86">
        <v>50</v>
      </c>
      <c r="G963" s="86" t="s">
        <v>54</v>
      </c>
      <c r="H963" s="86" t="e">
        <v>#N/A</v>
      </c>
    </row>
    <row r="964" spans="1:8">
      <c r="A964" s="93" t="s">
        <v>2229</v>
      </c>
      <c r="B964" s="94"/>
      <c r="C964" s="93" t="s">
        <v>2230</v>
      </c>
      <c r="D964" s="95" t="s">
        <v>2206</v>
      </c>
      <c r="E964" s="96" t="str">
        <f ca="1" t="shared" si="15"/>
        <v>CH</v>
      </c>
      <c r="F964" s="86">
        <v>50</v>
      </c>
      <c r="G964" s="86" t="s">
        <v>54</v>
      </c>
      <c r="H964" s="86">
        <v>0</v>
      </c>
    </row>
    <row r="965" spans="1:8">
      <c r="A965" s="93" t="s">
        <v>2231</v>
      </c>
      <c r="B965" s="94"/>
      <c r="C965" s="93" t="s">
        <v>2232</v>
      </c>
      <c r="D965" s="95" t="s">
        <v>2206</v>
      </c>
      <c r="E965" s="96" t="str">
        <f ca="1" t="shared" si="15"/>
        <v>CH</v>
      </c>
      <c r="F965" s="86">
        <v>50</v>
      </c>
      <c r="G965" s="86" t="s">
        <v>54</v>
      </c>
      <c r="H965" s="86">
        <v>0</v>
      </c>
    </row>
    <row r="966" spans="1:8">
      <c r="A966" s="93" t="s">
        <v>2233</v>
      </c>
      <c r="B966" s="94"/>
      <c r="C966" s="93" t="s">
        <v>2234</v>
      </c>
      <c r="D966" s="95" t="s">
        <v>2206</v>
      </c>
      <c r="E966" s="96" t="str">
        <f ca="1" t="shared" si="15"/>
        <v>CH</v>
      </c>
      <c r="F966" s="86">
        <v>50</v>
      </c>
      <c r="G966" s="86" t="s">
        <v>54</v>
      </c>
      <c r="H966" s="86" t="e">
        <v>#N/A</v>
      </c>
    </row>
    <row r="967" spans="1:8">
      <c r="A967" s="93" t="s">
        <v>2235</v>
      </c>
      <c r="B967" s="95"/>
      <c r="C967" s="93" t="s">
        <v>2236</v>
      </c>
      <c r="D967" s="95" t="s">
        <v>53</v>
      </c>
      <c r="E967" s="96" t="str">
        <f ca="1" t="shared" si="15"/>
        <v>DK</v>
      </c>
      <c r="F967" s="86">
        <v>2000</v>
      </c>
      <c r="G967" s="86" t="s">
        <v>54</v>
      </c>
      <c r="H967" s="86" t="e">
        <v>#N/A</v>
      </c>
    </row>
    <row r="968" spans="1:8">
      <c r="A968" s="93" t="s">
        <v>2237</v>
      </c>
      <c r="B968" s="95"/>
      <c r="C968" s="93" t="s">
        <v>2238</v>
      </c>
      <c r="D968" s="95" t="s">
        <v>53</v>
      </c>
      <c r="E968" s="96" t="str">
        <f ca="1" t="shared" si="15"/>
        <v>DK</v>
      </c>
      <c r="F968" s="86">
        <v>2000</v>
      </c>
      <c r="G968" s="86" t="s">
        <v>54</v>
      </c>
      <c r="H968" s="86" t="s">
        <v>53</v>
      </c>
    </row>
    <row r="969" spans="1:8">
      <c r="A969" s="93" t="s">
        <v>2239</v>
      </c>
      <c r="B969" s="95"/>
      <c r="C969" s="93" t="s">
        <v>2240</v>
      </c>
      <c r="D969" s="95" t="s">
        <v>53</v>
      </c>
      <c r="E969" s="96" t="str">
        <f ca="1" t="shared" si="15"/>
        <v>DK</v>
      </c>
      <c r="F969" s="86">
        <v>2000</v>
      </c>
      <c r="G969" s="86" t="s">
        <v>54</v>
      </c>
      <c r="H969" s="86" t="s">
        <v>53</v>
      </c>
    </row>
    <row r="970" spans="1:8">
      <c r="A970" s="93" t="s">
        <v>2241</v>
      </c>
      <c r="B970" s="95"/>
      <c r="C970" s="93" t="s">
        <v>2242</v>
      </c>
      <c r="D970" s="95" t="s">
        <v>53</v>
      </c>
      <c r="E970" s="96" t="str">
        <f ca="1" t="shared" si="15"/>
        <v>DK</v>
      </c>
      <c r="F970" s="86">
        <v>2000</v>
      </c>
      <c r="G970" s="86" t="s">
        <v>54</v>
      </c>
      <c r="H970" s="86" t="s">
        <v>53</v>
      </c>
    </row>
    <row r="971" s="86" customFormat="1" spans="1:8">
      <c r="A971" s="93" t="s">
        <v>2243</v>
      </c>
      <c r="B971" s="157" t="s">
        <v>2244</v>
      </c>
      <c r="C971" s="93" t="s">
        <v>2245</v>
      </c>
      <c r="D971" s="95" t="s">
        <v>53</v>
      </c>
      <c r="E971" s="96" t="str">
        <f ca="1" t="shared" si="15"/>
        <v>DK</v>
      </c>
      <c r="F971" s="86">
        <v>2000</v>
      </c>
      <c r="G971" s="86" t="s">
        <v>54</v>
      </c>
      <c r="H971" s="86" t="s">
        <v>53</v>
      </c>
    </row>
    <row r="972" s="86" customFormat="1" spans="1:8">
      <c r="A972" s="93" t="s">
        <v>2246</v>
      </c>
      <c r="B972" s="157" t="s">
        <v>2244</v>
      </c>
      <c r="C972" s="93" t="s">
        <v>2247</v>
      </c>
      <c r="D972" s="95" t="s">
        <v>53</v>
      </c>
      <c r="E972" s="96" t="str">
        <f ca="1" t="shared" si="15"/>
        <v>DK</v>
      </c>
      <c r="F972" s="86">
        <v>2000</v>
      </c>
      <c r="G972" s="86" t="s">
        <v>54</v>
      </c>
      <c r="H972" s="86" t="s">
        <v>53</v>
      </c>
    </row>
    <row r="973" s="86" customFormat="1" spans="1:8">
      <c r="A973" s="93" t="s">
        <v>2248</v>
      </c>
      <c r="B973" s="95"/>
      <c r="C973" s="93" t="s">
        <v>2249</v>
      </c>
      <c r="D973" s="95" t="s">
        <v>53</v>
      </c>
      <c r="E973" s="96" t="str">
        <f ca="1" t="shared" si="15"/>
        <v>DK</v>
      </c>
      <c r="F973" s="86">
        <v>2000</v>
      </c>
      <c r="G973" s="86" t="s">
        <v>54</v>
      </c>
      <c r="H973" s="86">
        <v>0</v>
      </c>
    </row>
    <row r="974" spans="1:8">
      <c r="A974" s="93" t="s">
        <v>2250</v>
      </c>
      <c r="B974" s="157" t="s">
        <v>2244</v>
      </c>
      <c r="C974" s="93" t="s">
        <v>2251</v>
      </c>
      <c r="D974" s="95" t="s">
        <v>53</v>
      </c>
      <c r="E974" s="96" t="str">
        <f ca="1" t="shared" si="15"/>
        <v>DK</v>
      </c>
      <c r="F974" s="86">
        <v>2000</v>
      </c>
      <c r="G974" s="86" t="s">
        <v>54</v>
      </c>
      <c r="H974" s="86">
        <v>0</v>
      </c>
    </row>
    <row r="975" spans="1:8">
      <c r="A975" s="93" t="s">
        <v>2252</v>
      </c>
      <c r="B975" s="157" t="s">
        <v>2253</v>
      </c>
      <c r="C975" s="93" t="s">
        <v>2254</v>
      </c>
      <c r="D975" s="95" t="s">
        <v>83</v>
      </c>
      <c r="E975" s="96" t="str">
        <f ca="1" t="shared" si="15"/>
        <v>BA</v>
      </c>
      <c r="F975" s="86">
        <v>50</v>
      </c>
      <c r="G975" s="86" t="s">
        <v>54</v>
      </c>
      <c r="H975" s="86" t="s">
        <v>83</v>
      </c>
    </row>
    <row r="976" spans="1:8">
      <c r="A976" s="93" t="s">
        <v>2255</v>
      </c>
      <c r="B976" s="94"/>
      <c r="C976" s="106" t="s">
        <v>2256</v>
      </c>
      <c r="D976" s="95" t="s">
        <v>2257</v>
      </c>
      <c r="E976" s="96" t="str">
        <f ca="1" t="shared" si="15"/>
        <v>GT</v>
      </c>
      <c r="F976" s="86">
        <v>50</v>
      </c>
      <c r="G976" s="86" t="s">
        <v>54</v>
      </c>
      <c r="H976" s="86" t="s">
        <v>2257</v>
      </c>
    </row>
    <row r="977" spans="1:8">
      <c r="A977" s="93" t="s">
        <v>2258</v>
      </c>
      <c r="B977" s="94"/>
      <c r="C977" s="106" t="s">
        <v>2259</v>
      </c>
      <c r="D977" s="95" t="s">
        <v>2257</v>
      </c>
      <c r="E977" s="96" t="str">
        <f ca="1" t="shared" si="15"/>
        <v>GT</v>
      </c>
      <c r="F977" s="86">
        <v>50</v>
      </c>
      <c r="G977" s="86" t="s">
        <v>54</v>
      </c>
      <c r="H977" s="86" t="s">
        <v>2257</v>
      </c>
    </row>
    <row r="978" spans="1:8">
      <c r="A978" s="93" t="s">
        <v>2260</v>
      </c>
      <c r="B978" s="156" t="s">
        <v>2261</v>
      </c>
      <c r="C978" s="106" t="s">
        <v>2262</v>
      </c>
      <c r="D978" s="95" t="s">
        <v>53</v>
      </c>
      <c r="E978" s="96" t="str">
        <f ca="1" t="shared" si="15"/>
        <v>SX</v>
      </c>
      <c r="F978" s="86">
        <v>50</v>
      </c>
      <c r="G978" s="86" t="s">
        <v>54</v>
      </c>
      <c r="H978" s="86" t="e">
        <v>#N/A</v>
      </c>
    </row>
    <row r="979" spans="1:8">
      <c r="A979" s="93" t="s">
        <v>2263</v>
      </c>
      <c r="B979" s="94"/>
      <c r="C979" s="106" t="s">
        <v>2264</v>
      </c>
      <c r="D979" s="95" t="s">
        <v>83</v>
      </c>
      <c r="E979" s="96" t="str">
        <f ca="1" t="shared" si="15"/>
        <v>GS</v>
      </c>
      <c r="F979" s="86">
        <v>50</v>
      </c>
      <c r="G979" s="86" t="s">
        <v>54</v>
      </c>
      <c r="H979" s="86" t="e">
        <v>#N/A</v>
      </c>
    </row>
    <row r="980" spans="1:8">
      <c r="A980" s="93" t="s">
        <v>2265</v>
      </c>
      <c r="B980" s="94"/>
      <c r="C980" s="106" t="s">
        <v>2266</v>
      </c>
      <c r="D980" s="95" t="s">
        <v>83</v>
      </c>
      <c r="E980" s="96" t="str">
        <f ca="1" t="shared" si="15"/>
        <v>GC</v>
      </c>
      <c r="F980" s="86">
        <v>50</v>
      </c>
      <c r="G980" s="86" t="s">
        <v>54</v>
      </c>
      <c r="H980" s="86" t="s">
        <v>83</v>
      </c>
    </row>
    <row r="981" spans="1:8">
      <c r="A981" s="93" t="s">
        <v>2267</v>
      </c>
      <c r="B981" s="157" t="s">
        <v>2268</v>
      </c>
      <c r="C981" s="106" t="s">
        <v>2269</v>
      </c>
      <c r="D981" s="95" t="s">
        <v>83</v>
      </c>
      <c r="E981" s="96" t="str">
        <f ca="1" t="shared" si="15"/>
        <v>SD</v>
      </c>
      <c r="F981" s="86">
        <v>50</v>
      </c>
      <c r="G981" s="86" t="s">
        <v>54</v>
      </c>
      <c r="H981" s="86" t="e">
        <v>#N/A</v>
      </c>
    </row>
    <row r="982" spans="1:8">
      <c r="A982" s="93" t="s">
        <v>2270</v>
      </c>
      <c r="B982" s="151" t="s">
        <v>2271</v>
      </c>
      <c r="C982" s="106" t="s">
        <v>2272</v>
      </c>
      <c r="D982" s="95" t="s">
        <v>968</v>
      </c>
      <c r="E982" s="96" t="str">
        <f ca="1" t="shared" si="15"/>
        <v>TC</v>
      </c>
      <c r="F982" s="86">
        <v>50</v>
      </c>
      <c r="G982" s="86" t="s">
        <v>54</v>
      </c>
      <c r="H982" s="86" t="e">
        <v>#N/A</v>
      </c>
    </row>
    <row r="983" spans="1:8">
      <c r="A983" s="93" t="s">
        <v>2273</v>
      </c>
      <c r="B983" s="151" t="s">
        <v>2271</v>
      </c>
      <c r="C983" s="106" t="s">
        <v>2274</v>
      </c>
      <c r="D983" s="95" t="s">
        <v>968</v>
      </c>
      <c r="E983" s="96" t="str">
        <f ca="1" t="shared" si="15"/>
        <v>TC</v>
      </c>
      <c r="F983" s="86">
        <v>50</v>
      </c>
      <c r="G983" s="86" t="s">
        <v>54</v>
      </c>
      <c r="H983" s="86" t="e">
        <v>#N/A</v>
      </c>
    </row>
    <row r="984" spans="1:8">
      <c r="A984" s="93" t="s">
        <v>2275</v>
      </c>
      <c r="B984" s="151" t="s">
        <v>1582</v>
      </c>
      <c r="C984" s="106" t="s">
        <v>2276</v>
      </c>
      <c r="D984" s="95" t="s">
        <v>968</v>
      </c>
      <c r="E984" s="96" t="str">
        <f ca="1" t="shared" si="15"/>
        <v>TC</v>
      </c>
      <c r="F984" s="86">
        <v>50</v>
      </c>
      <c r="G984" s="86" t="s">
        <v>54</v>
      </c>
      <c r="H984" s="86" t="e">
        <v>#N/A</v>
      </c>
    </row>
    <row r="985" s="86" customFormat="1" spans="1:8">
      <c r="A985" s="93" t="s">
        <v>2277</v>
      </c>
      <c r="B985" s="94"/>
      <c r="C985" s="106" t="s">
        <v>2278</v>
      </c>
      <c r="D985" s="95" t="s">
        <v>83</v>
      </c>
      <c r="E985" s="96" t="str">
        <f ca="1" t="shared" si="15"/>
        <v>Gi</v>
      </c>
      <c r="F985" s="86">
        <v>50</v>
      </c>
      <c r="G985" s="86" t="s">
        <v>54</v>
      </c>
      <c r="H985" s="86" t="s">
        <v>83</v>
      </c>
    </row>
    <row r="986" s="86" customFormat="1" spans="1:8">
      <c r="A986" s="93" t="s">
        <v>2279</v>
      </c>
      <c r="B986" s="94"/>
      <c r="C986" s="106" t="s">
        <v>2278</v>
      </c>
      <c r="D986" s="95" t="s">
        <v>83</v>
      </c>
      <c r="E986" s="96" t="str">
        <f ca="1" t="shared" si="15"/>
        <v>Gi</v>
      </c>
      <c r="F986" s="86">
        <v>50</v>
      </c>
      <c r="G986" s="86" t="s">
        <v>54</v>
      </c>
      <c r="H986" s="86" t="e">
        <v>#N/A</v>
      </c>
    </row>
    <row r="987" s="86" customFormat="1" spans="1:8">
      <c r="A987" s="93" t="s">
        <v>2280</v>
      </c>
      <c r="B987" s="94"/>
      <c r="C987" s="106" t="s">
        <v>2278</v>
      </c>
      <c r="D987" s="95" t="s">
        <v>83</v>
      </c>
      <c r="E987" s="96" t="str">
        <f ca="1" t="shared" si="15"/>
        <v>Gi</v>
      </c>
      <c r="F987" s="86">
        <v>50</v>
      </c>
      <c r="G987" s="86" t="s">
        <v>54</v>
      </c>
      <c r="H987" s="86" t="e">
        <v>#N/A</v>
      </c>
    </row>
    <row r="988" s="86" customFormat="1" spans="1:8">
      <c r="A988" s="93" t="s">
        <v>2281</v>
      </c>
      <c r="B988" s="94"/>
      <c r="C988" s="106" t="s">
        <v>2278</v>
      </c>
      <c r="D988" s="95" t="s">
        <v>83</v>
      </c>
      <c r="E988" s="96" t="str">
        <f ca="1" t="shared" si="15"/>
        <v>Gi</v>
      </c>
      <c r="F988" s="86">
        <v>50</v>
      </c>
      <c r="G988" s="86" t="s">
        <v>54</v>
      </c>
      <c r="H988" s="86" t="e">
        <v>#N/A</v>
      </c>
    </row>
    <row r="989" s="86" customFormat="1" spans="1:8">
      <c r="A989" s="93" t="s">
        <v>2282</v>
      </c>
      <c r="B989" s="94"/>
      <c r="C989" s="106" t="s">
        <v>2283</v>
      </c>
      <c r="D989" s="95" t="s">
        <v>83</v>
      </c>
      <c r="E989" s="96" t="str">
        <f ca="1" t="shared" si="15"/>
        <v>Gi</v>
      </c>
      <c r="F989" s="86">
        <v>50</v>
      </c>
      <c r="G989" s="86" t="s">
        <v>54</v>
      </c>
      <c r="H989" s="86" t="s">
        <v>83</v>
      </c>
    </row>
    <row r="990" s="86" customFormat="1" spans="1:8">
      <c r="A990" s="93" t="s">
        <v>2284</v>
      </c>
      <c r="B990" s="94"/>
      <c r="C990" s="106" t="s">
        <v>2285</v>
      </c>
      <c r="D990" s="95" t="s">
        <v>83</v>
      </c>
      <c r="E990" s="96" t="str">
        <f ca="1" t="shared" si="15"/>
        <v>Gi</v>
      </c>
      <c r="F990" s="86">
        <v>50</v>
      </c>
      <c r="G990" s="86" t="s">
        <v>54</v>
      </c>
      <c r="H990" s="86" t="e">
        <v>#N/A</v>
      </c>
    </row>
    <row r="991" s="86" customFormat="1" spans="1:8">
      <c r="A991" s="93" t="s">
        <v>2286</v>
      </c>
      <c r="B991" s="124"/>
      <c r="C991" s="106" t="s">
        <v>2285</v>
      </c>
      <c r="D991" s="95" t="s">
        <v>83</v>
      </c>
      <c r="E991" s="96" t="str">
        <f ca="1" t="shared" si="15"/>
        <v>Gi</v>
      </c>
      <c r="F991" s="86">
        <v>50</v>
      </c>
      <c r="G991" s="86" t="s">
        <v>54</v>
      </c>
      <c r="H991" s="86" t="e">
        <v>#N/A</v>
      </c>
    </row>
    <row r="992" s="86" customFormat="1" spans="1:8">
      <c r="A992" s="93" t="s">
        <v>2287</v>
      </c>
      <c r="B992" s="124"/>
      <c r="C992" s="106" t="s">
        <v>2285</v>
      </c>
      <c r="D992" s="95" t="s">
        <v>83</v>
      </c>
      <c r="E992" s="96" t="str">
        <f ca="1" t="shared" si="15"/>
        <v>Gi</v>
      </c>
      <c r="F992" s="86">
        <v>50</v>
      </c>
      <c r="G992" s="86" t="s">
        <v>54</v>
      </c>
      <c r="H992" s="86" t="s">
        <v>83</v>
      </c>
    </row>
    <row r="993" s="86" customFormat="1" spans="1:8">
      <c r="A993" s="93" t="s">
        <v>2288</v>
      </c>
      <c r="B993" s="124"/>
      <c r="C993" s="106" t="s">
        <v>2285</v>
      </c>
      <c r="D993" s="95" t="s">
        <v>83</v>
      </c>
      <c r="E993" s="96" t="str">
        <f ca="1" t="shared" si="15"/>
        <v>Gi</v>
      </c>
      <c r="F993" s="86">
        <v>50</v>
      </c>
      <c r="G993" s="86" t="s">
        <v>54</v>
      </c>
      <c r="H993" s="86" t="e">
        <v>#N/A</v>
      </c>
    </row>
    <row r="994" s="86" customFormat="1" spans="1:8">
      <c r="A994" s="93" t="s">
        <v>2289</v>
      </c>
      <c r="B994" s="124"/>
      <c r="C994" s="106" t="s">
        <v>2285</v>
      </c>
      <c r="D994" s="95" t="s">
        <v>262</v>
      </c>
      <c r="E994" s="96" t="str">
        <f ca="1" t="shared" si="15"/>
        <v>Gi</v>
      </c>
      <c r="F994" s="86">
        <v>50</v>
      </c>
      <c r="G994" s="86" t="s">
        <v>54</v>
      </c>
      <c r="H994" s="86" t="e">
        <v>#N/A</v>
      </c>
    </row>
    <row r="995" s="86" customFormat="1" spans="1:8">
      <c r="A995" s="93" t="s">
        <v>2290</v>
      </c>
      <c r="B995" s="124"/>
      <c r="C995" s="106" t="s">
        <v>2285</v>
      </c>
      <c r="D995" s="95" t="s">
        <v>83</v>
      </c>
      <c r="E995" s="96" t="str">
        <f ca="1" t="shared" si="15"/>
        <v>Gi</v>
      </c>
      <c r="F995" s="86">
        <v>50</v>
      </c>
      <c r="G995" s="86" t="s">
        <v>54</v>
      </c>
      <c r="H995" s="86" t="e">
        <v>#N/A</v>
      </c>
    </row>
    <row r="996" spans="1:8">
      <c r="A996" s="93" t="s">
        <v>2291</v>
      </c>
      <c r="B996" s="94" t="s">
        <v>517</v>
      </c>
      <c r="C996" s="106" t="s">
        <v>2292</v>
      </c>
      <c r="D996" s="95" t="s">
        <v>2293</v>
      </c>
      <c r="E996" s="96" t="str">
        <f ca="1" t="shared" si="15"/>
        <v>GT</v>
      </c>
      <c r="F996" s="86">
        <v>50</v>
      </c>
      <c r="G996" s="86" t="s">
        <v>54</v>
      </c>
      <c r="H996" s="86" t="s">
        <v>2293</v>
      </c>
    </row>
    <row r="997" spans="1:8">
      <c r="A997" s="93" t="s">
        <v>2294</v>
      </c>
      <c r="B997" s="94" t="s">
        <v>517</v>
      </c>
      <c r="C997" s="106" t="s">
        <v>2295</v>
      </c>
      <c r="D997" s="95" t="s">
        <v>53</v>
      </c>
      <c r="E997" s="96" t="str">
        <f ca="1" t="shared" si="15"/>
        <v>GT</v>
      </c>
      <c r="F997" s="86">
        <v>50</v>
      </c>
      <c r="G997" s="86" t="s">
        <v>54</v>
      </c>
      <c r="H997" s="86" t="s">
        <v>53</v>
      </c>
    </row>
    <row r="998" spans="1:8">
      <c r="A998" s="93" t="s">
        <v>2296</v>
      </c>
      <c r="B998" s="94" t="s">
        <v>517</v>
      </c>
      <c r="C998" s="106" t="s">
        <v>2297</v>
      </c>
      <c r="D998" s="95" t="s">
        <v>53</v>
      </c>
      <c r="E998" s="96" t="str">
        <f ca="1" t="shared" si="15"/>
        <v>GT</v>
      </c>
      <c r="F998" s="86">
        <v>50</v>
      </c>
      <c r="G998" s="86" t="s">
        <v>54</v>
      </c>
      <c r="H998" s="86" t="s">
        <v>53</v>
      </c>
    </row>
    <row r="999" spans="1:8">
      <c r="A999" s="93" t="s">
        <v>2298</v>
      </c>
      <c r="B999" s="94" t="s">
        <v>517</v>
      </c>
      <c r="C999" s="106" t="s">
        <v>2299</v>
      </c>
      <c r="D999" s="95" t="s">
        <v>53</v>
      </c>
      <c r="E999" s="96" t="str">
        <f ca="1" t="shared" si="15"/>
        <v>GT</v>
      </c>
      <c r="F999" s="86">
        <v>50</v>
      </c>
      <c r="G999" s="86" t="s">
        <v>54</v>
      </c>
      <c r="H999" s="86" t="s">
        <v>53</v>
      </c>
    </row>
    <row r="1000" spans="1:8">
      <c r="A1000" s="93" t="s">
        <v>2300</v>
      </c>
      <c r="B1000" s="151" t="s">
        <v>2301</v>
      </c>
      <c r="C1000" s="93" t="s">
        <v>2302</v>
      </c>
      <c r="D1000" s="95" t="s">
        <v>53</v>
      </c>
      <c r="E1000" s="96" t="str">
        <f ca="1" t="shared" si="15"/>
        <v>CO</v>
      </c>
      <c r="F1000" s="86">
        <v>50</v>
      </c>
      <c r="G1000" s="86" t="s">
        <v>54</v>
      </c>
      <c r="H1000" s="86">
        <v>0</v>
      </c>
    </row>
    <row r="1001" spans="1:8">
      <c r="A1001" s="93" t="s">
        <v>2303</v>
      </c>
      <c r="B1001" s="151" t="s">
        <v>2301</v>
      </c>
      <c r="C1001" s="93" t="s">
        <v>2304</v>
      </c>
      <c r="D1001" s="95" t="s">
        <v>53</v>
      </c>
      <c r="E1001" s="96" t="str">
        <f ca="1" t="shared" si="15"/>
        <v>CO</v>
      </c>
      <c r="F1001" s="86">
        <v>50</v>
      </c>
      <c r="G1001" s="86" t="s">
        <v>54</v>
      </c>
      <c r="H1001" s="86" t="e">
        <v>#N/A</v>
      </c>
    </row>
    <row r="1002" spans="1:8">
      <c r="A1002" s="93" t="s">
        <v>2305</v>
      </c>
      <c r="B1002" s="151" t="s">
        <v>2306</v>
      </c>
      <c r="C1002" s="93" t="s">
        <v>2307</v>
      </c>
      <c r="D1002" s="95" t="s">
        <v>53</v>
      </c>
      <c r="E1002" s="96" t="str">
        <f ca="1" t="shared" si="15"/>
        <v>CO</v>
      </c>
      <c r="F1002" s="86">
        <v>50</v>
      </c>
      <c r="G1002" s="86" t="s">
        <v>54</v>
      </c>
      <c r="H1002" s="86">
        <v>0</v>
      </c>
    </row>
    <row r="1003" spans="1:8">
      <c r="A1003" s="93" t="s">
        <v>2308</v>
      </c>
      <c r="B1003" s="151" t="s">
        <v>2309</v>
      </c>
      <c r="C1003" s="93" t="s">
        <v>2310</v>
      </c>
      <c r="D1003" s="95" t="s">
        <v>53</v>
      </c>
      <c r="E1003" s="96" t="str">
        <f ca="1" t="shared" si="15"/>
        <v>CO</v>
      </c>
      <c r="F1003" s="86">
        <v>50</v>
      </c>
      <c r="G1003" s="86" t="s">
        <v>54</v>
      </c>
      <c r="H1003" s="86">
        <v>0</v>
      </c>
    </row>
    <row r="1004" spans="1:8">
      <c r="A1004" s="93" t="s">
        <v>2311</v>
      </c>
      <c r="B1004" s="151" t="s">
        <v>2312</v>
      </c>
      <c r="C1004" s="93" t="s">
        <v>2313</v>
      </c>
      <c r="D1004" s="95" t="s">
        <v>53</v>
      </c>
      <c r="E1004" s="96" t="str">
        <f ca="1" t="shared" si="15"/>
        <v>CO</v>
      </c>
      <c r="F1004" s="86">
        <v>50</v>
      </c>
      <c r="G1004" s="86" t="s">
        <v>54</v>
      </c>
      <c r="H1004" s="86">
        <v>0</v>
      </c>
    </row>
    <row r="1005" spans="1:8">
      <c r="A1005" s="93" t="s">
        <v>2314</v>
      </c>
      <c r="B1005" s="151" t="s">
        <v>2315</v>
      </c>
      <c r="C1005" s="93" t="s">
        <v>2316</v>
      </c>
      <c r="D1005" s="95" t="s">
        <v>53</v>
      </c>
      <c r="E1005" s="96" t="str">
        <f ca="1" t="shared" si="15"/>
        <v>CO</v>
      </c>
      <c r="F1005" s="86">
        <v>50</v>
      </c>
      <c r="G1005" s="86" t="s">
        <v>54</v>
      </c>
      <c r="H1005" s="86">
        <v>0</v>
      </c>
    </row>
    <row r="1006" spans="1:8">
      <c r="A1006" s="93" t="s">
        <v>2317</v>
      </c>
      <c r="B1006" s="151" t="s">
        <v>2318</v>
      </c>
      <c r="C1006" s="93" t="s">
        <v>2319</v>
      </c>
      <c r="D1006" s="95" t="s">
        <v>53</v>
      </c>
      <c r="E1006" s="96" t="str">
        <f ca="1" t="shared" si="15"/>
        <v>CO</v>
      </c>
      <c r="F1006" s="86">
        <v>50</v>
      </c>
      <c r="G1006" s="86" t="s">
        <v>54</v>
      </c>
      <c r="H1006" s="86">
        <v>0</v>
      </c>
    </row>
    <row r="1007" spans="1:8">
      <c r="A1007" s="93" t="s">
        <v>2320</v>
      </c>
      <c r="B1007" s="151" t="s">
        <v>2321</v>
      </c>
      <c r="C1007" s="93" t="s">
        <v>2322</v>
      </c>
      <c r="D1007" s="95" t="s">
        <v>53</v>
      </c>
      <c r="E1007" s="96" t="str">
        <f ca="1" t="shared" si="15"/>
        <v>CO</v>
      </c>
      <c r="F1007" s="86">
        <v>50</v>
      </c>
      <c r="G1007" s="86" t="s">
        <v>54</v>
      </c>
      <c r="H1007" s="86">
        <v>0</v>
      </c>
    </row>
    <row r="1008" spans="1:8">
      <c r="A1008" s="93" t="s">
        <v>2323</v>
      </c>
      <c r="B1008" s="151" t="s">
        <v>2324</v>
      </c>
      <c r="C1008" s="93" t="s">
        <v>2325</v>
      </c>
      <c r="D1008" s="95" t="s">
        <v>53</v>
      </c>
      <c r="E1008" s="96" t="str">
        <f ca="1" t="shared" si="15"/>
        <v>CO</v>
      </c>
      <c r="F1008" s="86">
        <v>50</v>
      </c>
      <c r="G1008" s="86" t="s">
        <v>54</v>
      </c>
      <c r="H1008" s="86" t="e">
        <v>#N/A</v>
      </c>
    </row>
    <row r="1009" spans="1:8">
      <c r="A1009" s="93" t="s">
        <v>2326</v>
      </c>
      <c r="B1009" s="151" t="s">
        <v>2324</v>
      </c>
      <c r="C1009" s="93" t="s">
        <v>2327</v>
      </c>
      <c r="D1009" s="95" t="s">
        <v>53</v>
      </c>
      <c r="E1009" s="96" t="str">
        <f ca="1" t="shared" si="15"/>
        <v>CO</v>
      </c>
      <c r="F1009" s="86">
        <v>50</v>
      </c>
      <c r="G1009" s="86" t="s">
        <v>54</v>
      </c>
      <c r="H1009" s="86">
        <v>0</v>
      </c>
    </row>
    <row r="1010" spans="1:8">
      <c r="A1010" s="93" t="s">
        <v>2328</v>
      </c>
      <c r="B1010" s="151" t="s">
        <v>2324</v>
      </c>
      <c r="C1010" s="93" t="s">
        <v>2329</v>
      </c>
      <c r="D1010" s="95" t="s">
        <v>53</v>
      </c>
      <c r="E1010" s="96" t="str">
        <f ca="1" t="shared" si="15"/>
        <v>CO</v>
      </c>
      <c r="F1010" s="86">
        <v>50</v>
      </c>
      <c r="G1010" s="86" t="s">
        <v>54</v>
      </c>
      <c r="H1010" s="86" t="e">
        <v>#N/A</v>
      </c>
    </row>
    <row r="1011" spans="1:8">
      <c r="A1011" s="93" t="s">
        <v>2330</v>
      </c>
      <c r="B1011" s="151" t="s">
        <v>2324</v>
      </c>
      <c r="C1011" s="93" t="s">
        <v>2331</v>
      </c>
      <c r="D1011" s="95" t="s">
        <v>53</v>
      </c>
      <c r="E1011" s="96" t="str">
        <f ca="1" t="shared" si="15"/>
        <v>CO</v>
      </c>
      <c r="F1011" s="86">
        <v>50</v>
      </c>
      <c r="G1011" s="86" t="s">
        <v>54</v>
      </c>
      <c r="H1011" s="86" t="e">
        <v>#N/A</v>
      </c>
    </row>
    <row r="1012" spans="1:8">
      <c r="A1012" s="93" t="s">
        <v>2332</v>
      </c>
      <c r="B1012" s="151" t="s">
        <v>2324</v>
      </c>
      <c r="C1012" s="93" t="s">
        <v>2333</v>
      </c>
      <c r="D1012" s="95" t="s">
        <v>53</v>
      </c>
      <c r="E1012" s="96" t="str">
        <f ca="1" t="shared" si="15"/>
        <v>CO</v>
      </c>
      <c r="F1012" s="86">
        <v>50</v>
      </c>
      <c r="G1012" s="86" t="s">
        <v>54</v>
      </c>
      <c r="H1012" s="86" t="e">
        <v>#N/A</v>
      </c>
    </row>
    <row r="1013" s="86" customFormat="1" spans="1:8">
      <c r="A1013" s="93" t="s">
        <v>2334</v>
      </c>
      <c r="B1013" s="151" t="s">
        <v>2301</v>
      </c>
      <c r="C1013" s="125" t="s">
        <v>2335</v>
      </c>
      <c r="D1013" s="95" t="s">
        <v>53</v>
      </c>
      <c r="E1013" s="96" t="str">
        <f ca="1" t="shared" si="15"/>
        <v>CO</v>
      </c>
      <c r="F1013" s="86">
        <v>50</v>
      </c>
      <c r="G1013" s="86" t="s">
        <v>54</v>
      </c>
      <c r="H1013" s="86">
        <v>0</v>
      </c>
    </row>
    <row r="1014" s="86" customFormat="1" spans="1:8">
      <c r="A1014" s="93" t="s">
        <v>2336</v>
      </c>
      <c r="B1014" s="151" t="s">
        <v>2301</v>
      </c>
      <c r="C1014" s="93" t="s">
        <v>2337</v>
      </c>
      <c r="D1014" s="95" t="s">
        <v>53</v>
      </c>
      <c r="E1014" s="96" t="str">
        <f ca="1" t="shared" si="15"/>
        <v>CO</v>
      </c>
      <c r="F1014" s="86">
        <v>50</v>
      </c>
      <c r="G1014" s="86" t="s">
        <v>54</v>
      </c>
      <c r="H1014" s="86" t="e">
        <v>#N/A</v>
      </c>
    </row>
    <row r="1015" s="86" customFormat="1" spans="1:8">
      <c r="A1015" s="93" t="s">
        <v>2338</v>
      </c>
      <c r="B1015" s="151" t="s">
        <v>2301</v>
      </c>
      <c r="C1015" s="93" t="s">
        <v>2339</v>
      </c>
      <c r="D1015" s="95" t="s">
        <v>53</v>
      </c>
      <c r="E1015" s="96" t="str">
        <f ca="1" t="shared" si="15"/>
        <v>CO</v>
      </c>
      <c r="F1015" s="86">
        <v>50</v>
      </c>
      <c r="G1015" s="86" t="s">
        <v>54</v>
      </c>
      <c r="H1015" s="86" t="e">
        <v>#N/A</v>
      </c>
    </row>
    <row r="1016" s="86" customFormat="1" spans="1:8">
      <c r="A1016" s="93" t="s">
        <v>2340</v>
      </c>
      <c r="B1016" s="151" t="s">
        <v>2301</v>
      </c>
      <c r="C1016" s="93" t="s">
        <v>2341</v>
      </c>
      <c r="D1016" s="95" t="s">
        <v>53</v>
      </c>
      <c r="E1016" s="96" t="str">
        <f ca="1" t="shared" si="15"/>
        <v>CO</v>
      </c>
      <c r="F1016" s="86">
        <v>50</v>
      </c>
      <c r="G1016" s="86" t="s">
        <v>54</v>
      </c>
      <c r="H1016" s="86" t="e">
        <v>#N/A</v>
      </c>
    </row>
    <row r="1017" s="86" customFormat="1" spans="1:8">
      <c r="A1017" s="93" t="s">
        <v>2342</v>
      </c>
      <c r="B1017" s="151" t="s">
        <v>2301</v>
      </c>
      <c r="C1017" s="93" t="s">
        <v>2343</v>
      </c>
      <c r="D1017" s="95" t="s">
        <v>53</v>
      </c>
      <c r="E1017" s="96" t="str">
        <f ca="1" t="shared" si="15"/>
        <v>CO</v>
      </c>
      <c r="F1017" s="86">
        <v>50</v>
      </c>
      <c r="G1017" s="86" t="s">
        <v>54</v>
      </c>
      <c r="H1017" s="86" t="e">
        <v>#N/A</v>
      </c>
    </row>
    <row r="1018" s="86" customFormat="1" spans="1:8">
      <c r="A1018" s="93" t="s">
        <v>2344</v>
      </c>
      <c r="B1018" s="151" t="s">
        <v>2301</v>
      </c>
      <c r="C1018" s="93" t="s">
        <v>2345</v>
      </c>
      <c r="D1018" s="95" t="s">
        <v>53</v>
      </c>
      <c r="E1018" s="96" t="str">
        <f ca="1" t="shared" si="15"/>
        <v>CO</v>
      </c>
      <c r="F1018" s="86">
        <v>50</v>
      </c>
      <c r="G1018" s="86" t="s">
        <v>54</v>
      </c>
      <c r="H1018" s="86">
        <v>2</v>
      </c>
    </row>
    <row r="1019" s="86" customFormat="1" spans="1:8">
      <c r="A1019" s="93" t="s">
        <v>2346</v>
      </c>
      <c r="B1019" s="151" t="s">
        <v>2306</v>
      </c>
      <c r="C1019" s="93" t="s">
        <v>2347</v>
      </c>
      <c r="D1019" s="95" t="s">
        <v>53</v>
      </c>
      <c r="E1019" s="96" t="str">
        <f ca="1" t="shared" si="15"/>
        <v>CO</v>
      </c>
      <c r="F1019" s="86">
        <v>50</v>
      </c>
      <c r="G1019" s="86" t="s">
        <v>54</v>
      </c>
      <c r="H1019" s="86" t="s">
        <v>53</v>
      </c>
    </row>
    <row r="1020" s="86" customFormat="1" spans="1:8">
      <c r="A1020" s="93" t="s">
        <v>2348</v>
      </c>
      <c r="B1020" s="151" t="s">
        <v>2306</v>
      </c>
      <c r="C1020" s="93" t="s">
        <v>2349</v>
      </c>
      <c r="D1020" s="95" t="s">
        <v>53</v>
      </c>
      <c r="E1020" s="96" t="str">
        <f ca="1" t="shared" si="15"/>
        <v>CO</v>
      </c>
      <c r="F1020" s="86">
        <v>50</v>
      </c>
      <c r="G1020" s="86" t="s">
        <v>54</v>
      </c>
      <c r="H1020" s="86" t="e">
        <v>#N/A</v>
      </c>
    </row>
    <row r="1021" s="86" customFormat="1" spans="1:8">
      <c r="A1021" s="93" t="s">
        <v>2350</v>
      </c>
      <c r="B1021" s="151" t="s">
        <v>2306</v>
      </c>
      <c r="C1021" s="93" t="s">
        <v>2351</v>
      </c>
      <c r="D1021" s="95" t="s">
        <v>53</v>
      </c>
      <c r="E1021" s="96" t="str">
        <f ca="1" t="shared" si="15"/>
        <v>CO</v>
      </c>
      <c r="F1021" s="86">
        <v>50</v>
      </c>
      <c r="G1021" s="86" t="s">
        <v>54</v>
      </c>
      <c r="H1021" s="86" t="s">
        <v>53</v>
      </c>
    </row>
    <row r="1022" s="86" customFormat="1" spans="1:8">
      <c r="A1022" s="93" t="s">
        <v>2352</v>
      </c>
      <c r="B1022" s="151" t="s">
        <v>2309</v>
      </c>
      <c r="C1022" s="93" t="s">
        <v>2353</v>
      </c>
      <c r="D1022" s="95" t="s">
        <v>53</v>
      </c>
      <c r="E1022" s="96" t="str">
        <f ca="1" t="shared" si="15"/>
        <v>CO</v>
      </c>
      <c r="F1022" s="86">
        <v>50</v>
      </c>
      <c r="G1022" s="86" t="s">
        <v>54</v>
      </c>
      <c r="H1022" s="86">
        <v>0</v>
      </c>
    </row>
    <row r="1023" s="86" customFormat="1" spans="1:8">
      <c r="A1023" s="93" t="s">
        <v>2354</v>
      </c>
      <c r="B1023" s="151" t="s">
        <v>2312</v>
      </c>
      <c r="C1023" s="93" t="s">
        <v>2355</v>
      </c>
      <c r="D1023" s="95" t="s">
        <v>53</v>
      </c>
      <c r="E1023" s="96" t="str">
        <f ca="1" t="shared" si="15"/>
        <v>CO</v>
      </c>
      <c r="F1023" s="86">
        <v>50</v>
      </c>
      <c r="G1023" s="86" t="s">
        <v>54</v>
      </c>
      <c r="H1023" s="86">
        <v>0</v>
      </c>
    </row>
    <row r="1024" s="86" customFormat="1" spans="1:8">
      <c r="A1024" s="93" t="s">
        <v>2356</v>
      </c>
      <c r="B1024" s="151" t="s">
        <v>2315</v>
      </c>
      <c r="C1024" s="93" t="s">
        <v>2357</v>
      </c>
      <c r="D1024" s="95" t="s">
        <v>53</v>
      </c>
      <c r="E1024" s="96" t="str">
        <f ca="1" t="shared" si="15"/>
        <v>CO</v>
      </c>
      <c r="F1024" s="86">
        <v>50</v>
      </c>
      <c r="G1024" s="86" t="s">
        <v>54</v>
      </c>
      <c r="H1024" s="86">
        <v>0</v>
      </c>
    </row>
    <row r="1025" s="86" customFormat="1" spans="1:8">
      <c r="A1025" s="93" t="s">
        <v>2358</v>
      </c>
      <c r="B1025" s="151" t="s">
        <v>2318</v>
      </c>
      <c r="C1025" s="93" t="s">
        <v>2359</v>
      </c>
      <c r="D1025" s="95" t="s">
        <v>53</v>
      </c>
      <c r="E1025" s="96" t="str">
        <f ca="1" t="shared" si="15"/>
        <v>CO</v>
      </c>
      <c r="F1025" s="86">
        <v>50</v>
      </c>
      <c r="G1025" s="86" t="s">
        <v>54</v>
      </c>
      <c r="H1025" s="86">
        <v>0</v>
      </c>
    </row>
    <row r="1026" s="86" customFormat="1" spans="1:8">
      <c r="A1026" s="93" t="s">
        <v>2360</v>
      </c>
      <c r="B1026" s="151" t="s">
        <v>2321</v>
      </c>
      <c r="C1026" s="93" t="s">
        <v>2361</v>
      </c>
      <c r="D1026" s="95" t="s">
        <v>53</v>
      </c>
      <c r="E1026" s="96" t="str">
        <f ca="1" t="shared" si="15"/>
        <v>CO</v>
      </c>
      <c r="F1026" s="86">
        <v>50</v>
      </c>
      <c r="G1026" s="86" t="s">
        <v>54</v>
      </c>
      <c r="H1026" s="86" t="s">
        <v>53</v>
      </c>
    </row>
    <row r="1027" s="86" customFormat="1" spans="1:8">
      <c r="A1027" s="93" t="s">
        <v>2362</v>
      </c>
      <c r="B1027" s="151" t="s">
        <v>2324</v>
      </c>
      <c r="C1027" s="93" t="s">
        <v>2363</v>
      </c>
      <c r="D1027" s="95" t="s">
        <v>53</v>
      </c>
      <c r="E1027" s="96" t="str">
        <f ca="1" t="shared" ref="E1027:E1090" si="16">LEFT(A1027,2)</f>
        <v>CO</v>
      </c>
      <c r="F1027" s="86">
        <v>50</v>
      </c>
      <c r="G1027" s="86" t="s">
        <v>54</v>
      </c>
      <c r="H1027" s="86" t="s">
        <v>53</v>
      </c>
    </row>
    <row r="1028" s="86" customFormat="1" spans="1:8">
      <c r="A1028" s="93" t="s">
        <v>2364</v>
      </c>
      <c r="B1028" s="151" t="s">
        <v>2324</v>
      </c>
      <c r="C1028" s="93" t="s">
        <v>2365</v>
      </c>
      <c r="D1028" s="95" t="s">
        <v>53</v>
      </c>
      <c r="E1028" s="96" t="str">
        <f ca="1" t="shared" si="16"/>
        <v>CO</v>
      </c>
      <c r="F1028" s="86">
        <v>50</v>
      </c>
      <c r="G1028" s="86" t="s">
        <v>54</v>
      </c>
      <c r="H1028" s="86" t="e">
        <v>#N/A</v>
      </c>
    </row>
    <row r="1029" s="86" customFormat="1" spans="1:8">
      <c r="A1029" s="93" t="s">
        <v>2366</v>
      </c>
      <c r="B1029" s="151" t="s">
        <v>2367</v>
      </c>
      <c r="C1029" s="93" t="s">
        <v>2368</v>
      </c>
      <c r="D1029" s="95" t="s">
        <v>53</v>
      </c>
      <c r="E1029" s="96" t="str">
        <f ca="1" t="shared" si="16"/>
        <v>CO</v>
      </c>
      <c r="F1029" s="86">
        <v>50</v>
      </c>
      <c r="G1029" s="86" t="s">
        <v>54</v>
      </c>
      <c r="H1029" s="86" t="s">
        <v>53</v>
      </c>
    </row>
    <row r="1030" s="86" customFormat="1" spans="1:8">
      <c r="A1030" s="93" t="s">
        <v>2369</v>
      </c>
      <c r="B1030" s="151" t="s">
        <v>2367</v>
      </c>
      <c r="C1030" s="93" t="s">
        <v>2370</v>
      </c>
      <c r="D1030" s="95" t="s">
        <v>53</v>
      </c>
      <c r="E1030" s="96" t="str">
        <f ca="1" t="shared" si="16"/>
        <v>CO</v>
      </c>
      <c r="F1030" s="86">
        <v>50</v>
      </c>
      <c r="G1030" s="86" t="s">
        <v>54</v>
      </c>
      <c r="H1030" s="86" t="s">
        <v>53</v>
      </c>
    </row>
    <row r="1031" s="86" customFormat="1" spans="1:8">
      <c r="A1031" s="93" t="s">
        <v>2371</v>
      </c>
      <c r="B1031" s="94"/>
      <c r="C1031" s="126" t="s">
        <v>2372</v>
      </c>
      <c r="D1031" s="95" t="s">
        <v>53</v>
      </c>
      <c r="E1031" s="96" t="str">
        <f ca="1" t="shared" si="16"/>
        <v>CH</v>
      </c>
      <c r="F1031" s="86">
        <v>50</v>
      </c>
      <c r="G1031" s="86" t="s">
        <v>54</v>
      </c>
      <c r="H1031" s="86" t="e">
        <v>#N/A</v>
      </c>
    </row>
    <row r="1032" s="86" customFormat="1" spans="1:8">
      <c r="A1032" s="93" t="s">
        <v>2373</v>
      </c>
      <c r="B1032" s="94"/>
      <c r="C1032" s="126" t="s">
        <v>2374</v>
      </c>
      <c r="D1032" s="95" t="s">
        <v>53</v>
      </c>
      <c r="E1032" s="96" t="str">
        <f ca="1" t="shared" si="16"/>
        <v>CH</v>
      </c>
      <c r="F1032" s="86">
        <v>50</v>
      </c>
      <c r="G1032" s="86" t="s">
        <v>54</v>
      </c>
      <c r="H1032" s="86" t="e">
        <v>#N/A</v>
      </c>
    </row>
    <row r="1033" s="86" customFormat="1" spans="1:8">
      <c r="A1033" s="93" t="s">
        <v>2375</v>
      </c>
      <c r="B1033" s="94"/>
      <c r="C1033" s="126" t="s">
        <v>2376</v>
      </c>
      <c r="D1033" s="95" t="s">
        <v>53</v>
      </c>
      <c r="E1033" s="96" t="str">
        <f ca="1" t="shared" si="16"/>
        <v>CH</v>
      </c>
      <c r="F1033" s="86">
        <v>50</v>
      </c>
      <c r="G1033" s="86" t="s">
        <v>54</v>
      </c>
      <c r="H1033" s="86" t="s">
        <v>53</v>
      </c>
    </row>
    <row r="1034" s="86" customFormat="1" spans="1:8">
      <c r="A1034" s="93" t="s">
        <v>2377</v>
      </c>
      <c r="B1034" s="94"/>
      <c r="C1034" s="126" t="s">
        <v>2378</v>
      </c>
      <c r="D1034" s="95" t="s">
        <v>53</v>
      </c>
      <c r="E1034" s="96" t="str">
        <f ca="1" t="shared" si="16"/>
        <v>CH</v>
      </c>
      <c r="F1034" s="86">
        <v>50</v>
      </c>
      <c r="G1034" s="86" t="s">
        <v>54</v>
      </c>
      <c r="H1034" s="86" t="s">
        <v>53</v>
      </c>
    </row>
    <row r="1035" s="86" customFormat="1" spans="1:8">
      <c r="A1035" s="93" t="s">
        <v>2379</v>
      </c>
      <c r="B1035" s="94"/>
      <c r="C1035" s="126" t="s">
        <v>2380</v>
      </c>
      <c r="D1035" s="95" t="s">
        <v>53</v>
      </c>
      <c r="E1035" s="96" t="str">
        <f ca="1" t="shared" si="16"/>
        <v>CH</v>
      </c>
      <c r="F1035" s="86">
        <v>50</v>
      </c>
      <c r="G1035" s="86" t="s">
        <v>54</v>
      </c>
      <c r="H1035" s="86" t="s">
        <v>53</v>
      </c>
    </row>
    <row r="1036" s="86" customFormat="1" spans="1:8">
      <c r="A1036" s="93" t="s">
        <v>2381</v>
      </c>
      <c r="B1036" s="94"/>
      <c r="C1036" s="126" t="s">
        <v>2382</v>
      </c>
      <c r="D1036" s="95" t="s">
        <v>53</v>
      </c>
      <c r="E1036" s="96" t="str">
        <f ca="1" t="shared" si="16"/>
        <v>CH</v>
      </c>
      <c r="F1036" s="86">
        <v>50</v>
      </c>
      <c r="G1036" s="86" t="s">
        <v>54</v>
      </c>
      <c r="H1036" s="86" t="s">
        <v>53</v>
      </c>
    </row>
    <row r="1037" s="86" customFormat="1" spans="1:8">
      <c r="A1037" s="93" t="s">
        <v>2383</v>
      </c>
      <c r="B1037" s="94"/>
      <c r="C1037" s="126" t="s">
        <v>2384</v>
      </c>
      <c r="D1037" s="95" t="s">
        <v>53</v>
      </c>
      <c r="E1037" s="96" t="str">
        <f ca="1" t="shared" si="16"/>
        <v>CH</v>
      </c>
      <c r="F1037" s="86">
        <v>50</v>
      </c>
      <c r="G1037" s="86" t="s">
        <v>54</v>
      </c>
      <c r="H1037" s="86" t="s">
        <v>53</v>
      </c>
    </row>
    <row r="1038" s="86" customFormat="1" spans="1:8">
      <c r="A1038" s="93" t="s">
        <v>2385</v>
      </c>
      <c r="B1038" s="94"/>
      <c r="C1038" s="126" t="s">
        <v>2386</v>
      </c>
      <c r="D1038" s="95" t="s">
        <v>53</v>
      </c>
      <c r="E1038" s="96" t="str">
        <f ca="1" t="shared" si="16"/>
        <v>CH</v>
      </c>
      <c r="F1038" s="86">
        <v>50</v>
      </c>
      <c r="G1038" s="86" t="s">
        <v>54</v>
      </c>
      <c r="H1038" s="86" t="s">
        <v>53</v>
      </c>
    </row>
    <row r="1039" s="86" customFormat="1" spans="1:8">
      <c r="A1039" s="93" t="s">
        <v>2387</v>
      </c>
      <c r="B1039" s="94"/>
      <c r="C1039" s="126" t="s">
        <v>2388</v>
      </c>
      <c r="D1039" s="95" t="s">
        <v>53</v>
      </c>
      <c r="E1039" s="96" t="str">
        <f ca="1" t="shared" si="16"/>
        <v>CH</v>
      </c>
      <c r="F1039" s="86">
        <v>50</v>
      </c>
      <c r="G1039" s="86" t="s">
        <v>54</v>
      </c>
      <c r="H1039" s="86" t="s">
        <v>53</v>
      </c>
    </row>
    <row r="1040" s="86" customFormat="1" spans="1:8">
      <c r="A1040" s="93" t="s">
        <v>2389</v>
      </c>
      <c r="B1040" s="94"/>
      <c r="C1040" s="126" t="s">
        <v>2390</v>
      </c>
      <c r="D1040" s="95" t="s">
        <v>53</v>
      </c>
      <c r="E1040" s="96" t="str">
        <f ca="1" t="shared" si="16"/>
        <v>CH</v>
      </c>
      <c r="F1040" s="86">
        <v>50</v>
      </c>
      <c r="G1040" s="86" t="s">
        <v>54</v>
      </c>
      <c r="H1040" s="86" t="s">
        <v>53</v>
      </c>
    </row>
    <row r="1041" s="86" customFormat="1" spans="1:8">
      <c r="A1041" s="93" t="s">
        <v>2391</v>
      </c>
      <c r="B1041" s="94"/>
      <c r="C1041" s="126" t="s">
        <v>2392</v>
      </c>
      <c r="D1041" s="95" t="s">
        <v>53</v>
      </c>
      <c r="E1041" s="96" t="str">
        <f ca="1" t="shared" si="16"/>
        <v>CH</v>
      </c>
      <c r="F1041" s="86">
        <v>50</v>
      </c>
      <c r="G1041" s="86" t="s">
        <v>54</v>
      </c>
      <c r="H1041" s="86" t="s">
        <v>53</v>
      </c>
    </row>
    <row r="1042" s="86" customFormat="1" spans="1:8">
      <c r="A1042" s="93" t="s">
        <v>2393</v>
      </c>
      <c r="B1042" s="94"/>
      <c r="C1042" s="126" t="s">
        <v>2394</v>
      </c>
      <c r="D1042" s="95" t="s">
        <v>53</v>
      </c>
      <c r="E1042" s="96" t="str">
        <f ca="1" t="shared" si="16"/>
        <v>CH</v>
      </c>
      <c r="F1042" s="86">
        <v>50</v>
      </c>
      <c r="G1042" s="86" t="s">
        <v>54</v>
      </c>
      <c r="H1042" s="86" t="e">
        <v>#N/A</v>
      </c>
    </row>
    <row r="1043" s="86" customFormat="1" spans="1:8">
      <c r="A1043" s="93" t="s">
        <v>2395</v>
      </c>
      <c r="B1043" s="94"/>
      <c r="C1043" s="126" t="s">
        <v>2396</v>
      </c>
      <c r="D1043" s="95" t="s">
        <v>53</v>
      </c>
      <c r="E1043" s="96" t="str">
        <f ca="1" t="shared" si="16"/>
        <v>CH</v>
      </c>
      <c r="F1043" s="86">
        <v>50</v>
      </c>
      <c r="G1043" s="86" t="s">
        <v>54</v>
      </c>
      <c r="H1043" s="86" t="s">
        <v>53</v>
      </c>
    </row>
    <row r="1044" s="86" customFormat="1" spans="1:8">
      <c r="A1044" s="93" t="s">
        <v>2397</v>
      </c>
      <c r="B1044" s="94"/>
      <c r="C1044" s="126" t="s">
        <v>2398</v>
      </c>
      <c r="D1044" s="95" t="s">
        <v>53</v>
      </c>
      <c r="E1044" s="96" t="str">
        <f ca="1" t="shared" si="16"/>
        <v>CH</v>
      </c>
      <c r="F1044" s="86">
        <v>50</v>
      </c>
      <c r="G1044" s="86" t="s">
        <v>54</v>
      </c>
      <c r="H1044" s="86" t="s">
        <v>53</v>
      </c>
    </row>
    <row r="1045" s="86" customFormat="1" spans="1:8">
      <c r="A1045" s="93" t="s">
        <v>2399</v>
      </c>
      <c r="B1045" s="94"/>
      <c r="C1045" s="126" t="s">
        <v>2400</v>
      </c>
      <c r="D1045" s="95" t="s">
        <v>83</v>
      </c>
      <c r="E1045" s="96" t="str">
        <f ca="1" t="shared" si="16"/>
        <v>CH</v>
      </c>
      <c r="F1045" s="86">
        <v>50</v>
      </c>
      <c r="G1045" s="86" t="s">
        <v>54</v>
      </c>
      <c r="H1045" s="86">
        <v>0</v>
      </c>
    </row>
    <row r="1046" s="86" customFormat="1" spans="1:8">
      <c r="A1046" s="93" t="s">
        <v>2401</v>
      </c>
      <c r="B1046" s="94"/>
      <c r="C1046" s="126" t="s">
        <v>2402</v>
      </c>
      <c r="D1046" s="95" t="s">
        <v>53</v>
      </c>
      <c r="E1046" s="96" t="str">
        <f ca="1" t="shared" si="16"/>
        <v>CH</v>
      </c>
      <c r="F1046" s="86">
        <v>50</v>
      </c>
      <c r="G1046" s="86" t="s">
        <v>54</v>
      </c>
      <c r="H1046" s="86" t="s">
        <v>53</v>
      </c>
    </row>
    <row r="1047" s="86" customFormat="1" spans="1:8">
      <c r="A1047" s="93" t="s">
        <v>2403</v>
      </c>
      <c r="B1047" s="94"/>
      <c r="C1047" s="126" t="s">
        <v>2404</v>
      </c>
      <c r="D1047" s="95" t="s">
        <v>53</v>
      </c>
      <c r="E1047" s="96" t="str">
        <f ca="1" t="shared" si="16"/>
        <v>CH</v>
      </c>
      <c r="F1047" s="86">
        <v>50</v>
      </c>
      <c r="G1047" s="86" t="s">
        <v>54</v>
      </c>
      <c r="H1047" s="86" t="s">
        <v>53</v>
      </c>
    </row>
    <row r="1048" s="86" customFormat="1" spans="1:8">
      <c r="A1048" s="93" t="s">
        <v>2405</v>
      </c>
      <c r="B1048" s="94"/>
      <c r="C1048" s="126" t="s">
        <v>2406</v>
      </c>
      <c r="D1048" s="95" t="s">
        <v>83</v>
      </c>
      <c r="E1048" s="96" t="str">
        <f ca="1" t="shared" si="16"/>
        <v>CH</v>
      </c>
      <c r="F1048" s="86">
        <v>50</v>
      </c>
      <c r="G1048" s="86" t="s">
        <v>54</v>
      </c>
      <c r="H1048" s="86">
        <v>0</v>
      </c>
    </row>
    <row r="1049" spans="1:8">
      <c r="A1049" s="93" t="s">
        <v>2407</v>
      </c>
      <c r="B1049" s="95"/>
      <c r="C1049" s="106" t="s">
        <v>2408</v>
      </c>
      <c r="D1049" s="95" t="s">
        <v>968</v>
      </c>
      <c r="E1049" s="96" t="str">
        <f ca="1" t="shared" si="16"/>
        <v>DK</v>
      </c>
      <c r="F1049" s="86">
        <v>50</v>
      </c>
      <c r="G1049" s="86" t="s">
        <v>54</v>
      </c>
      <c r="H1049" s="86" t="e">
        <v>#N/A</v>
      </c>
    </row>
    <row r="1050" spans="1:8">
      <c r="A1050" s="93" t="s">
        <v>2409</v>
      </c>
      <c r="B1050" s="95"/>
      <c r="C1050" s="106" t="s">
        <v>2410</v>
      </c>
      <c r="D1050" s="95" t="s">
        <v>968</v>
      </c>
      <c r="E1050" s="96" t="str">
        <f ca="1" t="shared" si="16"/>
        <v>DV</v>
      </c>
      <c r="F1050" s="86">
        <v>50</v>
      </c>
      <c r="G1050" s="86" t="s">
        <v>54</v>
      </c>
      <c r="H1050" s="86" t="e">
        <v>#N/A</v>
      </c>
    </row>
    <row r="1051" spans="1:8">
      <c r="A1051" s="93" t="s">
        <v>2411</v>
      </c>
      <c r="B1051" s="95"/>
      <c r="C1051" s="106" t="s">
        <v>2412</v>
      </c>
      <c r="D1051" s="95" t="s">
        <v>968</v>
      </c>
      <c r="E1051" s="96" t="str">
        <f ca="1" t="shared" si="16"/>
        <v>Du</v>
      </c>
      <c r="F1051" s="86">
        <v>50</v>
      </c>
      <c r="G1051" s="86" t="s">
        <v>54</v>
      </c>
      <c r="H1051" s="86">
        <v>0</v>
      </c>
    </row>
    <row r="1052" spans="1:8">
      <c r="A1052" s="93" t="s">
        <v>2413</v>
      </c>
      <c r="B1052" s="95"/>
      <c r="C1052" s="106" t="s">
        <v>2414</v>
      </c>
      <c r="D1052" s="95" t="s">
        <v>968</v>
      </c>
      <c r="E1052" s="96" t="str">
        <f ca="1" t="shared" si="16"/>
        <v>Du</v>
      </c>
      <c r="F1052" s="86">
        <v>50</v>
      </c>
      <c r="G1052" s="86" t="s">
        <v>54</v>
      </c>
      <c r="H1052" s="86" t="e">
        <v>#N/A</v>
      </c>
    </row>
    <row r="1053" spans="1:8">
      <c r="A1053" s="93" t="s">
        <v>2415</v>
      </c>
      <c r="B1053" s="95"/>
      <c r="C1053" s="106" t="s">
        <v>2416</v>
      </c>
      <c r="D1053" s="95" t="s">
        <v>968</v>
      </c>
      <c r="E1053" s="96" t="str">
        <f ca="1" t="shared" si="16"/>
        <v>Du</v>
      </c>
      <c r="F1053" s="86">
        <v>50</v>
      </c>
      <c r="G1053" s="86" t="s">
        <v>54</v>
      </c>
      <c r="H1053" s="86" t="e">
        <v>#N/A</v>
      </c>
    </row>
    <row r="1054" spans="1:8">
      <c r="A1054" s="93" t="s">
        <v>2417</v>
      </c>
      <c r="B1054" s="95"/>
      <c r="C1054" s="106" t="s">
        <v>2418</v>
      </c>
      <c r="D1054" s="95" t="s">
        <v>968</v>
      </c>
      <c r="E1054" s="96" t="str">
        <f ca="1" t="shared" si="16"/>
        <v>Du</v>
      </c>
      <c r="F1054" s="86">
        <v>50</v>
      </c>
      <c r="G1054" s="86" t="s">
        <v>54</v>
      </c>
      <c r="H1054" s="86">
        <v>0</v>
      </c>
    </row>
    <row r="1055" spans="1:8">
      <c r="A1055" s="93" t="s">
        <v>2419</v>
      </c>
      <c r="B1055" s="95"/>
      <c r="C1055" s="106" t="s">
        <v>2420</v>
      </c>
      <c r="D1055" s="95" t="s">
        <v>968</v>
      </c>
      <c r="E1055" s="96" t="str">
        <f ca="1" t="shared" si="16"/>
        <v>Du</v>
      </c>
      <c r="F1055" s="86">
        <v>50</v>
      </c>
      <c r="G1055" s="86" t="s">
        <v>54</v>
      </c>
      <c r="H1055" s="86">
        <v>0</v>
      </c>
    </row>
    <row r="1056" spans="1:8">
      <c r="A1056" s="93" t="s">
        <v>2421</v>
      </c>
      <c r="B1056" s="95"/>
      <c r="C1056" s="106" t="s">
        <v>2422</v>
      </c>
      <c r="D1056" s="95" t="s">
        <v>968</v>
      </c>
      <c r="E1056" s="96" t="str">
        <f ca="1" t="shared" si="16"/>
        <v>Du</v>
      </c>
      <c r="F1056" s="86">
        <v>50</v>
      </c>
      <c r="G1056" s="86" t="s">
        <v>54</v>
      </c>
      <c r="H1056" s="86">
        <v>0</v>
      </c>
    </row>
    <row r="1057" spans="1:8">
      <c r="A1057" s="93" t="s">
        <v>2423</v>
      </c>
      <c r="B1057" s="95" t="s">
        <v>2424</v>
      </c>
      <c r="C1057" s="106" t="s">
        <v>2425</v>
      </c>
      <c r="D1057" s="95" t="s">
        <v>83</v>
      </c>
      <c r="E1057" s="96" t="str">
        <f ca="1" t="shared" si="16"/>
        <v>DE</v>
      </c>
      <c r="F1057" s="86">
        <v>50</v>
      </c>
      <c r="G1057" s="86" t="s">
        <v>54</v>
      </c>
      <c r="H1057" s="86" t="e">
        <v>#N/A</v>
      </c>
    </row>
    <row r="1058" s="86" customFormat="1" spans="1:8">
      <c r="A1058" s="93" t="s">
        <v>2426</v>
      </c>
      <c r="B1058" s="95"/>
      <c r="C1058" s="106" t="s">
        <v>2427</v>
      </c>
      <c r="D1058" s="95" t="s">
        <v>267</v>
      </c>
      <c r="E1058" s="96" t="str">
        <f ca="1" t="shared" si="16"/>
        <v>D1</v>
      </c>
      <c r="F1058" s="86">
        <v>50</v>
      </c>
      <c r="G1058" s="86" t="s">
        <v>54</v>
      </c>
      <c r="H1058" s="86">
        <v>0</v>
      </c>
    </row>
    <row r="1059" spans="1:8">
      <c r="A1059" s="93" t="s">
        <v>2428</v>
      </c>
      <c r="B1059" s="99"/>
      <c r="C1059" s="106" t="s">
        <v>2429</v>
      </c>
      <c r="D1059" s="95" t="s">
        <v>267</v>
      </c>
      <c r="E1059" s="96" t="str">
        <f ca="1" t="shared" si="16"/>
        <v>D2</v>
      </c>
      <c r="F1059" s="86">
        <v>50</v>
      </c>
      <c r="G1059" s="86" t="s">
        <v>54</v>
      </c>
      <c r="H1059" s="86" t="e">
        <v>#N/A</v>
      </c>
    </row>
    <row r="1060" spans="1:8">
      <c r="A1060" s="93" t="s">
        <v>2430</v>
      </c>
      <c r="B1060" s="95"/>
      <c r="C1060" s="106" t="s">
        <v>2431</v>
      </c>
      <c r="D1060" s="95" t="s">
        <v>267</v>
      </c>
      <c r="E1060" s="96" t="str">
        <f ca="1" t="shared" si="16"/>
        <v>D3</v>
      </c>
      <c r="F1060" s="86">
        <v>50</v>
      </c>
      <c r="G1060" s="86" t="s">
        <v>54</v>
      </c>
      <c r="H1060" s="86" t="e">
        <v>#N/A</v>
      </c>
    </row>
    <row r="1061" spans="1:8">
      <c r="A1061" s="93" t="s">
        <v>2432</v>
      </c>
      <c r="B1061" s="95"/>
      <c r="C1061" s="106" t="s">
        <v>2433</v>
      </c>
      <c r="D1061" s="95" t="s">
        <v>2434</v>
      </c>
      <c r="E1061" s="96" t="str">
        <f ca="1" t="shared" si="16"/>
        <v>DR</v>
      </c>
      <c r="F1061" s="86">
        <v>50</v>
      </c>
      <c r="G1061" s="86" t="s">
        <v>54</v>
      </c>
      <c r="H1061" s="86" t="s">
        <v>2434</v>
      </c>
    </row>
    <row r="1062" spans="1:8">
      <c r="A1062" s="93" t="s">
        <v>2435</v>
      </c>
      <c r="B1062" s="151" t="s">
        <v>2149</v>
      </c>
      <c r="C1062" s="106" t="s">
        <v>2436</v>
      </c>
      <c r="D1062" s="95" t="s">
        <v>53</v>
      </c>
      <c r="E1062" s="96" t="str">
        <f ca="1" t="shared" si="16"/>
        <v>CD</v>
      </c>
      <c r="F1062" s="86">
        <v>50</v>
      </c>
      <c r="G1062" s="86" t="s">
        <v>54</v>
      </c>
      <c r="H1062" s="86" t="e">
        <v>#N/A</v>
      </c>
    </row>
    <row r="1063" spans="1:8">
      <c r="A1063" s="93" t="s">
        <v>2437</v>
      </c>
      <c r="B1063" s="151" t="s">
        <v>2149</v>
      </c>
      <c r="C1063" s="106" t="s">
        <v>2438</v>
      </c>
      <c r="D1063" s="95" t="s">
        <v>53</v>
      </c>
      <c r="E1063" s="96" t="str">
        <f ca="1" t="shared" si="16"/>
        <v>CD</v>
      </c>
      <c r="F1063" s="86">
        <v>50</v>
      </c>
      <c r="G1063" s="86" t="s">
        <v>54</v>
      </c>
      <c r="H1063" s="86" t="e">
        <v>#N/A</v>
      </c>
    </row>
    <row r="1064" spans="1:8">
      <c r="A1064" s="93" t="s">
        <v>2439</v>
      </c>
      <c r="B1064" s="151" t="s">
        <v>2149</v>
      </c>
      <c r="C1064" s="106" t="s">
        <v>2440</v>
      </c>
      <c r="D1064" s="95" t="s">
        <v>53</v>
      </c>
      <c r="E1064" s="96" t="str">
        <f ca="1" t="shared" si="16"/>
        <v>CD</v>
      </c>
      <c r="F1064" s="86">
        <v>50</v>
      </c>
      <c r="G1064" s="86" t="s">
        <v>54</v>
      </c>
      <c r="H1064" s="86" t="e">
        <v>#N/A</v>
      </c>
    </row>
    <row r="1065" spans="1:8">
      <c r="A1065" s="93" t="s">
        <v>2441</v>
      </c>
      <c r="B1065" s="151" t="s">
        <v>2149</v>
      </c>
      <c r="C1065" s="106" t="s">
        <v>2442</v>
      </c>
      <c r="D1065" s="95" t="s">
        <v>53</v>
      </c>
      <c r="E1065" s="96" t="str">
        <f ca="1" t="shared" si="16"/>
        <v>CD</v>
      </c>
      <c r="F1065" s="86">
        <v>50</v>
      </c>
      <c r="G1065" s="86" t="s">
        <v>54</v>
      </c>
      <c r="H1065" s="86" t="e">
        <v>#N/A</v>
      </c>
    </row>
    <row r="1066" spans="1:8">
      <c r="A1066" s="93" t="s">
        <v>2443</v>
      </c>
      <c r="B1066" s="151" t="s">
        <v>2149</v>
      </c>
      <c r="C1066" s="106" t="s">
        <v>2444</v>
      </c>
      <c r="D1066" s="95" t="s">
        <v>53</v>
      </c>
      <c r="E1066" s="96" t="str">
        <f ca="1" t="shared" si="16"/>
        <v>CD</v>
      </c>
      <c r="F1066" s="86">
        <v>50</v>
      </c>
      <c r="G1066" s="86" t="s">
        <v>54</v>
      </c>
      <c r="H1066" s="86" t="e">
        <v>#N/A</v>
      </c>
    </row>
    <row r="1067" spans="1:8">
      <c r="A1067" s="93" t="s">
        <v>2445</v>
      </c>
      <c r="B1067" s="151" t="s">
        <v>2149</v>
      </c>
      <c r="C1067" s="106" t="s">
        <v>2446</v>
      </c>
      <c r="D1067" s="95" t="s">
        <v>53</v>
      </c>
      <c r="E1067" s="96" t="str">
        <f ca="1" t="shared" si="16"/>
        <v>CD</v>
      </c>
      <c r="F1067" s="86">
        <v>50</v>
      </c>
      <c r="G1067" s="86" t="s">
        <v>54</v>
      </c>
      <c r="H1067" s="86" t="e">
        <v>#N/A</v>
      </c>
    </row>
    <row r="1068" spans="1:8">
      <c r="A1068" s="93" t="s">
        <v>2447</v>
      </c>
      <c r="B1068" s="151" t="s">
        <v>2149</v>
      </c>
      <c r="C1068" s="106" t="s">
        <v>2448</v>
      </c>
      <c r="D1068" s="95" t="s">
        <v>53</v>
      </c>
      <c r="E1068" s="96" t="str">
        <f ca="1" t="shared" si="16"/>
        <v>CD</v>
      </c>
      <c r="F1068" s="86">
        <v>50</v>
      </c>
      <c r="G1068" s="86" t="s">
        <v>54</v>
      </c>
      <c r="H1068" s="86" t="e">
        <v>#N/A</v>
      </c>
    </row>
    <row r="1069" spans="1:8">
      <c r="A1069" s="93" t="s">
        <v>2449</v>
      </c>
      <c r="B1069" s="151" t="s">
        <v>2149</v>
      </c>
      <c r="C1069" s="106" t="s">
        <v>2450</v>
      </c>
      <c r="D1069" s="95" t="s">
        <v>53</v>
      </c>
      <c r="E1069" s="96" t="str">
        <f ca="1" t="shared" si="16"/>
        <v>CD</v>
      </c>
      <c r="F1069" s="86">
        <v>50</v>
      </c>
      <c r="G1069" s="86" t="s">
        <v>54</v>
      </c>
      <c r="H1069" s="86" t="e">
        <v>#N/A</v>
      </c>
    </row>
    <row r="1070" spans="1:8">
      <c r="A1070" s="93" t="s">
        <v>2451</v>
      </c>
      <c r="B1070" s="95"/>
      <c r="C1070" s="106" t="s">
        <v>2452</v>
      </c>
      <c r="D1070" s="95" t="s">
        <v>968</v>
      </c>
      <c r="E1070" s="96" t="str">
        <f ca="1" t="shared" si="16"/>
        <v>PV</v>
      </c>
      <c r="F1070" s="86">
        <v>50</v>
      </c>
      <c r="G1070" s="86" t="s">
        <v>54</v>
      </c>
      <c r="H1070" s="86" t="e">
        <v>#N/A</v>
      </c>
    </row>
    <row r="1071" spans="1:8">
      <c r="A1071" s="93" t="s">
        <v>2453</v>
      </c>
      <c r="B1071" s="95"/>
      <c r="C1071" s="106" t="s">
        <v>2454</v>
      </c>
      <c r="D1071" s="95" t="s">
        <v>968</v>
      </c>
      <c r="E1071" s="96" t="str">
        <f ca="1" t="shared" si="16"/>
        <v>PV</v>
      </c>
      <c r="F1071" s="86">
        <v>50</v>
      </c>
      <c r="G1071" s="86" t="s">
        <v>54</v>
      </c>
      <c r="H1071" s="86" t="e">
        <v>#N/A</v>
      </c>
    </row>
    <row r="1072" spans="1:8">
      <c r="A1072" s="93" t="s">
        <v>2455</v>
      </c>
      <c r="B1072" s="95"/>
      <c r="C1072" s="106" t="s">
        <v>2456</v>
      </c>
      <c r="D1072" s="95" t="s">
        <v>968</v>
      </c>
      <c r="E1072" s="96" t="str">
        <f ca="1" t="shared" si="16"/>
        <v>PV</v>
      </c>
      <c r="F1072" s="86">
        <v>50</v>
      </c>
      <c r="G1072" s="86" t="s">
        <v>54</v>
      </c>
      <c r="H1072" s="86" t="s">
        <v>968</v>
      </c>
    </row>
    <row r="1073" spans="1:8">
      <c r="A1073" s="93" t="s">
        <v>2457</v>
      </c>
      <c r="B1073" s="95"/>
      <c r="C1073" s="106" t="s">
        <v>2458</v>
      </c>
      <c r="D1073" s="95" t="s">
        <v>968</v>
      </c>
      <c r="E1073" s="96" t="str">
        <f ca="1" t="shared" si="16"/>
        <v>PV</v>
      </c>
      <c r="F1073" s="86">
        <v>50</v>
      </c>
      <c r="G1073" s="86" t="s">
        <v>54</v>
      </c>
      <c r="H1073" s="86">
        <v>0</v>
      </c>
    </row>
    <row r="1074" spans="1:8">
      <c r="A1074" s="93" t="s">
        <v>2459</v>
      </c>
      <c r="B1074" s="157" t="s">
        <v>2460</v>
      </c>
      <c r="C1074" s="106" t="s">
        <v>2461</v>
      </c>
      <c r="D1074" s="95" t="s">
        <v>968</v>
      </c>
      <c r="E1074" s="96" t="str">
        <f ca="1" t="shared" si="16"/>
        <v>PV</v>
      </c>
      <c r="F1074" s="86">
        <v>50</v>
      </c>
      <c r="G1074" s="86" t="s">
        <v>54</v>
      </c>
      <c r="H1074" s="86">
        <v>0</v>
      </c>
    </row>
    <row r="1075" spans="1:8">
      <c r="A1075" s="93" t="s">
        <v>2462</v>
      </c>
      <c r="B1075" s="157" t="s">
        <v>2463</v>
      </c>
      <c r="C1075" s="106" t="s">
        <v>2464</v>
      </c>
      <c r="D1075" s="95" t="s">
        <v>968</v>
      </c>
      <c r="E1075" s="96" t="str">
        <f ca="1" t="shared" si="16"/>
        <v>PV</v>
      </c>
      <c r="F1075" s="86">
        <v>50</v>
      </c>
      <c r="G1075" s="86" t="s">
        <v>54</v>
      </c>
      <c r="H1075" s="86">
        <v>0</v>
      </c>
    </row>
    <row r="1076" spans="1:8">
      <c r="A1076" s="93" t="s">
        <v>2465</v>
      </c>
      <c r="B1076" s="157" t="s">
        <v>2466</v>
      </c>
      <c r="C1076" s="106" t="s">
        <v>2467</v>
      </c>
      <c r="D1076" s="95" t="s">
        <v>968</v>
      </c>
      <c r="E1076" s="96" t="str">
        <f ca="1" t="shared" si="16"/>
        <v>PV</v>
      </c>
      <c r="F1076" s="86">
        <v>50</v>
      </c>
      <c r="G1076" s="86" t="s">
        <v>54</v>
      </c>
      <c r="H1076" s="86" t="e">
        <v>#N/A</v>
      </c>
    </row>
    <row r="1077" spans="1:8">
      <c r="A1077" s="93" t="s">
        <v>2468</v>
      </c>
      <c r="B1077" s="157" t="s">
        <v>2466</v>
      </c>
      <c r="C1077" s="106" t="s">
        <v>2469</v>
      </c>
      <c r="D1077" s="95" t="s">
        <v>968</v>
      </c>
      <c r="E1077" s="96" t="str">
        <f ca="1" t="shared" si="16"/>
        <v>PV</v>
      </c>
      <c r="F1077" s="86">
        <v>50</v>
      </c>
      <c r="G1077" s="86" t="s">
        <v>54</v>
      </c>
      <c r="H1077" s="86">
        <v>0</v>
      </c>
    </row>
    <row r="1078" spans="1:8">
      <c r="A1078" s="93" t="s">
        <v>2470</v>
      </c>
      <c r="B1078" s="157" t="s">
        <v>2466</v>
      </c>
      <c r="C1078" s="106" t="s">
        <v>2471</v>
      </c>
      <c r="D1078" s="95" t="s">
        <v>968</v>
      </c>
      <c r="E1078" s="96" t="str">
        <f ca="1" t="shared" si="16"/>
        <v>PV</v>
      </c>
      <c r="F1078" s="86">
        <v>50</v>
      </c>
      <c r="G1078" s="86" t="s">
        <v>54</v>
      </c>
      <c r="H1078" s="86">
        <v>0</v>
      </c>
    </row>
    <row r="1079" spans="1:8">
      <c r="A1079" s="93" t="s">
        <v>2472</v>
      </c>
      <c r="B1079" s="95"/>
      <c r="C1079" s="106" t="s">
        <v>2473</v>
      </c>
      <c r="D1079" s="95" t="s">
        <v>267</v>
      </c>
      <c r="E1079" s="96" t="str">
        <f ca="1" t="shared" si="16"/>
        <v>OD</v>
      </c>
      <c r="F1079" s="86">
        <v>50</v>
      </c>
      <c r="G1079" s="86" t="s">
        <v>54</v>
      </c>
      <c r="H1079" s="86" t="e">
        <v>#N/A</v>
      </c>
    </row>
    <row r="1080" spans="1:8">
      <c r="A1080" s="93" t="s">
        <v>2474</v>
      </c>
      <c r="B1080" s="157" t="s">
        <v>1736</v>
      </c>
      <c r="C1080" s="106" t="s">
        <v>2475</v>
      </c>
      <c r="D1080" s="95" t="s">
        <v>968</v>
      </c>
      <c r="E1080" s="96" t="str">
        <f ca="1" t="shared" si="16"/>
        <v>ON</v>
      </c>
      <c r="F1080" s="86">
        <v>50</v>
      </c>
      <c r="G1080" s="86" t="s">
        <v>54</v>
      </c>
      <c r="H1080" s="86" t="e">
        <v>#N/A</v>
      </c>
    </row>
    <row r="1081" spans="1:8">
      <c r="A1081" s="93" t="s">
        <v>2476</v>
      </c>
      <c r="B1081" s="157" t="s">
        <v>1736</v>
      </c>
      <c r="C1081" s="106" t="s">
        <v>2477</v>
      </c>
      <c r="D1081" s="95" t="s">
        <v>968</v>
      </c>
      <c r="E1081" s="96" t="str">
        <f ca="1" t="shared" si="16"/>
        <v>ON</v>
      </c>
      <c r="F1081" s="86">
        <v>50</v>
      </c>
      <c r="G1081" s="86" t="s">
        <v>54</v>
      </c>
      <c r="H1081" s="86" t="e">
        <v>#N/A</v>
      </c>
    </row>
    <row r="1082" spans="1:8">
      <c r="A1082" s="93" t="s">
        <v>2478</v>
      </c>
      <c r="B1082" s="157" t="s">
        <v>1736</v>
      </c>
      <c r="C1082" s="106" t="s">
        <v>2479</v>
      </c>
      <c r="D1082" s="95" t="s">
        <v>968</v>
      </c>
      <c r="E1082" s="96" t="str">
        <f ca="1" t="shared" si="16"/>
        <v>ON</v>
      </c>
      <c r="F1082" s="86">
        <v>50</v>
      </c>
      <c r="G1082" s="86" t="s">
        <v>54</v>
      </c>
      <c r="H1082" s="86" t="e">
        <v>#N/A</v>
      </c>
    </row>
    <row r="1083" spans="1:8">
      <c r="A1083" s="93" t="s">
        <v>2480</v>
      </c>
      <c r="B1083" s="94"/>
      <c r="C1083" s="106" t="s">
        <v>2481</v>
      </c>
      <c r="D1083" s="95" t="s">
        <v>53</v>
      </c>
      <c r="E1083" s="96" t="str">
        <f ca="1" t="shared" si="16"/>
        <v>CU</v>
      </c>
      <c r="F1083" s="86">
        <v>50</v>
      </c>
      <c r="G1083" s="86" t="s">
        <v>54</v>
      </c>
      <c r="H1083" s="86" t="e">
        <v>#N/A</v>
      </c>
    </row>
    <row r="1084" spans="1:8">
      <c r="A1084" s="93" t="s">
        <v>2482</v>
      </c>
      <c r="B1084" s="94"/>
      <c r="C1084" s="106" t="s">
        <v>2483</v>
      </c>
      <c r="D1084" s="95" t="s">
        <v>53</v>
      </c>
      <c r="E1084" s="96" t="str">
        <f ca="1" t="shared" si="16"/>
        <v>CU</v>
      </c>
      <c r="F1084" s="86">
        <v>50</v>
      </c>
      <c r="G1084" s="86" t="s">
        <v>54</v>
      </c>
      <c r="H1084" s="86" t="e">
        <v>#N/A</v>
      </c>
    </row>
    <row r="1085" spans="1:8">
      <c r="A1085" s="93" t="s">
        <v>2484</v>
      </c>
      <c r="B1085" s="94"/>
      <c r="C1085" s="106" t="s">
        <v>2485</v>
      </c>
      <c r="D1085" s="95" t="s">
        <v>53</v>
      </c>
      <c r="E1085" s="96" t="str">
        <f ca="1" t="shared" si="16"/>
        <v>CU</v>
      </c>
      <c r="F1085" s="86">
        <v>50</v>
      </c>
      <c r="G1085" s="86" t="s">
        <v>54</v>
      </c>
      <c r="H1085" s="86">
        <v>0</v>
      </c>
    </row>
    <row r="1086" spans="1:8">
      <c r="A1086" s="93" t="s">
        <v>2486</v>
      </c>
      <c r="B1086" s="94"/>
      <c r="C1086" s="106" t="s">
        <v>2487</v>
      </c>
      <c r="D1086" s="95" t="s">
        <v>53</v>
      </c>
      <c r="E1086" s="96" t="str">
        <f ca="1" t="shared" si="16"/>
        <v>CU</v>
      </c>
      <c r="F1086" s="86">
        <v>50</v>
      </c>
      <c r="G1086" s="86" t="s">
        <v>54</v>
      </c>
      <c r="H1086" s="86">
        <v>0</v>
      </c>
    </row>
    <row r="1087" spans="1:8">
      <c r="A1087" s="93" t="s">
        <v>2488</v>
      </c>
      <c r="B1087" s="94"/>
      <c r="C1087" s="106" t="s">
        <v>2489</v>
      </c>
      <c r="D1087" s="95" t="s">
        <v>53</v>
      </c>
      <c r="E1087" s="96" t="str">
        <f ca="1" t="shared" si="16"/>
        <v>CU</v>
      </c>
      <c r="F1087" s="86">
        <v>50</v>
      </c>
      <c r="G1087" s="86" t="s">
        <v>54</v>
      </c>
      <c r="H1087" s="86">
        <v>0</v>
      </c>
    </row>
    <row r="1088" spans="1:8">
      <c r="A1088" s="93" t="s">
        <v>2490</v>
      </c>
      <c r="B1088" s="94"/>
      <c r="C1088" s="106" t="s">
        <v>2491</v>
      </c>
      <c r="D1088" s="95" t="s">
        <v>53</v>
      </c>
      <c r="E1088" s="96" t="str">
        <f ca="1" t="shared" si="16"/>
        <v>CU</v>
      </c>
      <c r="F1088" s="86">
        <v>50</v>
      </c>
      <c r="G1088" s="86" t="s">
        <v>54</v>
      </c>
      <c r="H1088" s="86" t="e">
        <v>#N/A</v>
      </c>
    </row>
    <row r="1089" spans="1:8">
      <c r="A1089" s="93" t="s">
        <v>2492</v>
      </c>
      <c r="B1089" s="94"/>
      <c r="C1089" s="106" t="s">
        <v>2493</v>
      </c>
      <c r="D1089" s="95" t="s">
        <v>53</v>
      </c>
      <c r="E1089" s="96" t="str">
        <f ca="1" t="shared" si="16"/>
        <v>CU</v>
      </c>
      <c r="F1089" s="86">
        <v>50</v>
      </c>
      <c r="G1089" s="86" t="s">
        <v>54</v>
      </c>
      <c r="H1089" s="86" t="s">
        <v>53</v>
      </c>
    </row>
    <row r="1090" spans="1:8">
      <c r="A1090" s="93" t="s">
        <v>2494</v>
      </c>
      <c r="B1090" s="94"/>
      <c r="C1090" s="106" t="s">
        <v>2495</v>
      </c>
      <c r="D1090" s="95" t="s">
        <v>53</v>
      </c>
      <c r="E1090" s="96" t="str">
        <f ca="1" t="shared" si="16"/>
        <v>CU</v>
      </c>
      <c r="F1090" s="86">
        <v>50</v>
      </c>
      <c r="G1090" s="86" t="s">
        <v>54</v>
      </c>
      <c r="H1090" s="86" t="s">
        <v>53</v>
      </c>
    </row>
    <row r="1091" spans="1:8">
      <c r="A1091" s="93" t="s">
        <v>2496</v>
      </c>
      <c r="B1091" s="94"/>
      <c r="C1091" s="106" t="s">
        <v>2497</v>
      </c>
      <c r="D1091" s="95" t="s">
        <v>53</v>
      </c>
      <c r="E1091" s="96" t="str">
        <f ca="1" t="shared" ref="E1091:E1154" si="17">LEFT(A1091,2)</f>
        <v>CU</v>
      </c>
      <c r="F1091" s="86">
        <v>50</v>
      </c>
      <c r="G1091" s="86" t="s">
        <v>54</v>
      </c>
      <c r="H1091" s="86">
        <v>0</v>
      </c>
    </row>
    <row r="1092" spans="1:8">
      <c r="A1092" s="93" t="s">
        <v>2498</v>
      </c>
      <c r="B1092" s="94"/>
      <c r="C1092" s="106" t="s">
        <v>2499</v>
      </c>
      <c r="D1092" s="95" t="s">
        <v>53</v>
      </c>
      <c r="E1092" s="96" t="str">
        <f ca="1" t="shared" si="17"/>
        <v>CU</v>
      </c>
      <c r="F1092" s="86">
        <v>50</v>
      </c>
      <c r="G1092" s="86" t="s">
        <v>54</v>
      </c>
      <c r="H1092" s="86">
        <v>0</v>
      </c>
    </row>
    <row r="1093" spans="1:8">
      <c r="A1093" s="93" t="s">
        <v>2500</v>
      </c>
      <c r="B1093" s="94"/>
      <c r="C1093" s="106" t="s">
        <v>2501</v>
      </c>
      <c r="D1093" s="95" t="s">
        <v>53</v>
      </c>
      <c r="E1093" s="96" t="str">
        <f ca="1" t="shared" si="17"/>
        <v>CU</v>
      </c>
      <c r="F1093" s="86">
        <v>50</v>
      </c>
      <c r="G1093" s="86" t="s">
        <v>54</v>
      </c>
      <c r="H1093" s="86" t="s">
        <v>53</v>
      </c>
    </row>
    <row r="1094" spans="1:8">
      <c r="A1094" s="93" t="s">
        <v>2502</v>
      </c>
      <c r="B1094" s="94"/>
      <c r="C1094" s="106" t="s">
        <v>2503</v>
      </c>
      <c r="D1094" s="95" t="s">
        <v>53</v>
      </c>
      <c r="E1094" s="96" t="str">
        <f ca="1" t="shared" si="17"/>
        <v>CU</v>
      </c>
      <c r="F1094" s="86">
        <v>50</v>
      </c>
      <c r="G1094" s="86" t="s">
        <v>54</v>
      </c>
      <c r="H1094" s="86" t="e">
        <v>#N/A</v>
      </c>
    </row>
    <row r="1095" spans="1:8">
      <c r="A1095" s="93" t="s">
        <v>2504</v>
      </c>
      <c r="B1095" s="94"/>
      <c r="C1095" s="106" t="s">
        <v>2505</v>
      </c>
      <c r="D1095" s="95" t="s">
        <v>53</v>
      </c>
      <c r="E1095" s="96" t="str">
        <f ca="1" t="shared" si="17"/>
        <v>CU</v>
      </c>
      <c r="F1095" s="86">
        <v>50</v>
      </c>
      <c r="G1095" s="86" t="s">
        <v>54</v>
      </c>
      <c r="H1095" s="86" t="s">
        <v>53</v>
      </c>
    </row>
    <row r="1096" spans="1:8">
      <c r="A1096" s="93" t="s">
        <v>2506</v>
      </c>
      <c r="B1096" s="94"/>
      <c r="C1096" s="106" t="s">
        <v>2507</v>
      </c>
      <c r="D1096" s="95" t="s">
        <v>53</v>
      </c>
      <c r="E1096" s="96" t="str">
        <f ca="1" t="shared" si="17"/>
        <v>CU</v>
      </c>
      <c r="F1096" s="86">
        <v>50</v>
      </c>
      <c r="G1096" s="86" t="s">
        <v>54</v>
      </c>
      <c r="H1096" s="86" t="e">
        <v>#N/A</v>
      </c>
    </row>
    <row r="1097" spans="1:8">
      <c r="A1097" s="93" t="s">
        <v>2508</v>
      </c>
      <c r="B1097" s="95"/>
      <c r="C1097" s="106" t="s">
        <v>2509</v>
      </c>
      <c r="D1097" s="95" t="s">
        <v>53</v>
      </c>
      <c r="E1097" s="96" t="str">
        <f ca="1" t="shared" si="17"/>
        <v>NP</v>
      </c>
      <c r="F1097" s="86">
        <v>50</v>
      </c>
      <c r="G1097" s="86" t="s">
        <v>54</v>
      </c>
      <c r="H1097" s="86" t="s">
        <v>53</v>
      </c>
    </row>
    <row r="1098" spans="1:8">
      <c r="A1098" s="93" t="s">
        <v>2510</v>
      </c>
      <c r="B1098" s="95"/>
      <c r="C1098" s="106" t="s">
        <v>2511</v>
      </c>
      <c r="D1098" s="95" t="s">
        <v>53</v>
      </c>
      <c r="E1098" s="96" t="str">
        <f ca="1" t="shared" si="17"/>
        <v>NP</v>
      </c>
      <c r="F1098" s="86">
        <v>50</v>
      </c>
      <c r="G1098" s="86" t="s">
        <v>54</v>
      </c>
      <c r="H1098" s="86" t="e">
        <v>#N/A</v>
      </c>
    </row>
    <row r="1099" spans="1:8">
      <c r="A1099" s="93" t="s">
        <v>2512</v>
      </c>
      <c r="B1099" s="95"/>
      <c r="C1099" s="106" t="s">
        <v>2513</v>
      </c>
      <c r="D1099" s="95" t="s">
        <v>53</v>
      </c>
      <c r="E1099" s="96" t="str">
        <f ca="1" t="shared" si="17"/>
        <v>NP</v>
      </c>
      <c r="F1099" s="86">
        <v>50</v>
      </c>
      <c r="G1099" s="86" t="s">
        <v>54</v>
      </c>
      <c r="H1099" s="86" t="s">
        <v>53</v>
      </c>
    </row>
    <row r="1100" spans="1:8">
      <c r="A1100" s="93" t="s">
        <v>2514</v>
      </c>
      <c r="B1100" s="95"/>
      <c r="C1100" s="106" t="s">
        <v>2515</v>
      </c>
      <c r="D1100" s="95" t="s">
        <v>53</v>
      </c>
      <c r="E1100" s="96" t="str">
        <f ca="1" t="shared" si="17"/>
        <v>NP</v>
      </c>
      <c r="F1100" s="86">
        <v>50</v>
      </c>
      <c r="G1100" s="86" t="s">
        <v>54</v>
      </c>
      <c r="H1100" s="86" t="s">
        <v>53</v>
      </c>
    </row>
    <row r="1101" spans="1:8">
      <c r="A1101" s="93" t="s">
        <v>2516</v>
      </c>
      <c r="B1101" s="95"/>
      <c r="C1101" s="106" t="s">
        <v>2517</v>
      </c>
      <c r="D1101" s="95" t="s">
        <v>53</v>
      </c>
      <c r="E1101" s="96" t="str">
        <f ca="1" t="shared" si="17"/>
        <v>NP</v>
      </c>
      <c r="F1101" s="86">
        <v>50</v>
      </c>
      <c r="G1101" s="86" t="s">
        <v>54</v>
      </c>
      <c r="H1101" s="86">
        <v>0</v>
      </c>
    </row>
    <row r="1102" spans="1:8">
      <c r="A1102" s="93" t="s">
        <v>2518</v>
      </c>
      <c r="B1102" s="95"/>
      <c r="C1102" s="106" t="s">
        <v>2519</v>
      </c>
      <c r="D1102" s="95" t="s">
        <v>53</v>
      </c>
      <c r="E1102" s="96" t="str">
        <f ca="1" t="shared" si="17"/>
        <v>NP</v>
      </c>
      <c r="F1102" s="86">
        <v>50</v>
      </c>
      <c r="G1102" s="86" t="s">
        <v>54</v>
      </c>
      <c r="H1102" s="86" t="e">
        <v>#N/A</v>
      </c>
    </row>
    <row r="1103" spans="1:8">
      <c r="A1103" s="93" t="s">
        <v>2520</v>
      </c>
      <c r="B1103" s="95"/>
      <c r="C1103" s="106" t="s">
        <v>2521</v>
      </c>
      <c r="D1103" s="95" t="s">
        <v>53</v>
      </c>
      <c r="E1103" s="96" t="str">
        <f ca="1" t="shared" si="17"/>
        <v>NT</v>
      </c>
      <c r="F1103" s="86">
        <v>50</v>
      </c>
      <c r="G1103" s="86" t="s">
        <v>54</v>
      </c>
      <c r="H1103" s="86" t="e">
        <v>#N/A</v>
      </c>
    </row>
    <row r="1104" spans="1:8">
      <c r="A1104" s="93" t="s">
        <v>2522</v>
      </c>
      <c r="B1104" s="94"/>
      <c r="C1104" s="100" t="s">
        <v>2523</v>
      </c>
      <c r="D1104" s="95" t="s">
        <v>53</v>
      </c>
      <c r="E1104" s="96" t="str">
        <f ca="1" t="shared" si="17"/>
        <v>BA</v>
      </c>
      <c r="F1104" s="86">
        <v>50</v>
      </c>
      <c r="G1104" s="86" t="s">
        <v>54</v>
      </c>
      <c r="H1104" s="86">
        <v>0</v>
      </c>
    </row>
    <row r="1105" spans="1:8">
      <c r="A1105" s="93" t="s">
        <v>2524</v>
      </c>
      <c r="B1105" s="95"/>
      <c r="C1105" s="106" t="s">
        <v>2525</v>
      </c>
      <c r="D1105" s="95" t="s">
        <v>53</v>
      </c>
      <c r="E1105" s="96" t="str">
        <f ca="1" t="shared" si="17"/>
        <v>BA</v>
      </c>
      <c r="F1105" s="86">
        <v>50</v>
      </c>
      <c r="G1105" s="86" t="s">
        <v>54</v>
      </c>
      <c r="H1105" s="86" t="s">
        <v>53</v>
      </c>
    </row>
    <row r="1106" spans="1:8">
      <c r="A1106" s="93" t="s">
        <v>2526</v>
      </c>
      <c r="B1106" s="95"/>
      <c r="C1106" s="106" t="s">
        <v>2527</v>
      </c>
      <c r="D1106" s="95" t="s">
        <v>53</v>
      </c>
      <c r="E1106" s="96" t="str">
        <f ca="1" t="shared" si="17"/>
        <v>BA</v>
      </c>
      <c r="F1106" s="86">
        <v>50</v>
      </c>
      <c r="G1106" s="86" t="s">
        <v>54</v>
      </c>
      <c r="H1106" s="86" t="e">
        <v>#N/A</v>
      </c>
    </row>
    <row r="1107" spans="1:8">
      <c r="A1107" s="93" t="s">
        <v>2528</v>
      </c>
      <c r="B1107" s="95"/>
      <c r="C1107" s="106" t="s">
        <v>2529</v>
      </c>
      <c r="D1107" s="95" t="s">
        <v>53</v>
      </c>
      <c r="E1107" s="96" t="str">
        <f ca="1" t="shared" si="17"/>
        <v>BA</v>
      </c>
      <c r="F1107" s="86">
        <v>50</v>
      </c>
      <c r="G1107" s="86" t="s">
        <v>54</v>
      </c>
      <c r="H1107" s="86" t="e">
        <v>#N/A</v>
      </c>
    </row>
    <row r="1108" spans="1:8">
      <c r="A1108" s="93" t="s">
        <v>2530</v>
      </c>
      <c r="B1108" s="95"/>
      <c r="C1108" s="106" t="s">
        <v>2531</v>
      </c>
      <c r="D1108" s="95" t="s">
        <v>53</v>
      </c>
      <c r="E1108" s="96" t="str">
        <f ca="1" t="shared" si="17"/>
        <v>BA</v>
      </c>
      <c r="F1108" s="86">
        <v>50</v>
      </c>
      <c r="G1108" s="86" t="s">
        <v>54</v>
      </c>
      <c r="H1108" s="86" t="e">
        <v>#N/A</v>
      </c>
    </row>
    <row r="1109" spans="1:8">
      <c r="A1109" s="93" t="s">
        <v>2532</v>
      </c>
      <c r="B1109" s="95"/>
      <c r="C1109" s="106" t="s">
        <v>2533</v>
      </c>
      <c r="D1109" s="95" t="s">
        <v>53</v>
      </c>
      <c r="E1109" s="96" t="str">
        <f ca="1" t="shared" si="17"/>
        <v>BA</v>
      </c>
      <c r="F1109" s="86">
        <v>50</v>
      </c>
      <c r="G1109" s="86" t="s">
        <v>54</v>
      </c>
      <c r="H1109" s="86">
        <v>0</v>
      </c>
    </row>
    <row r="1110" spans="1:8">
      <c r="A1110" s="93" t="s">
        <v>2534</v>
      </c>
      <c r="B1110" s="95"/>
      <c r="C1110" s="106" t="s">
        <v>2535</v>
      </c>
      <c r="D1110" s="95" t="s">
        <v>2536</v>
      </c>
      <c r="E1110" s="96" t="str">
        <f ca="1" t="shared" si="17"/>
        <v>BA</v>
      </c>
      <c r="F1110" s="86">
        <v>50</v>
      </c>
      <c r="G1110" s="86" t="s">
        <v>54</v>
      </c>
      <c r="H1110" s="86">
        <v>0</v>
      </c>
    </row>
    <row r="1111" spans="1:8">
      <c r="A1111" s="93" t="s">
        <v>2537</v>
      </c>
      <c r="B1111" s="95"/>
      <c r="C1111" s="106" t="s">
        <v>2538</v>
      </c>
      <c r="D1111" s="95" t="s">
        <v>53</v>
      </c>
      <c r="E1111" s="96" t="str">
        <f ca="1" t="shared" si="17"/>
        <v>BA</v>
      </c>
      <c r="F1111" s="86">
        <v>50</v>
      </c>
      <c r="G1111" s="86" t="s">
        <v>54</v>
      </c>
      <c r="H1111" s="86" t="s">
        <v>53</v>
      </c>
    </row>
    <row r="1112" spans="1:8">
      <c r="A1112" s="93" t="s">
        <v>2539</v>
      </c>
      <c r="B1112" s="127"/>
      <c r="C1112" s="106" t="s">
        <v>2540</v>
      </c>
      <c r="D1112" s="95" t="s">
        <v>2541</v>
      </c>
      <c r="E1112" s="96" t="str">
        <f ca="1" t="shared" si="17"/>
        <v>KE</v>
      </c>
      <c r="F1112" s="86">
        <v>50</v>
      </c>
      <c r="G1112" s="86" t="s">
        <v>54</v>
      </c>
      <c r="H1112" s="86">
        <v>0</v>
      </c>
    </row>
    <row r="1113" spans="1:8">
      <c r="A1113" s="93" t="s">
        <v>2542</v>
      </c>
      <c r="B1113" s="94"/>
      <c r="C1113" s="93" t="s">
        <v>2543</v>
      </c>
      <c r="D1113" s="95" t="s">
        <v>253</v>
      </c>
      <c r="E1113" s="96" t="str">
        <f ca="1" t="shared" si="17"/>
        <v>KE</v>
      </c>
      <c r="F1113" s="86">
        <v>50</v>
      </c>
      <c r="G1113" s="86" t="s">
        <v>54</v>
      </c>
      <c r="H1113" s="86">
        <v>0</v>
      </c>
    </row>
    <row r="1114" spans="1:8">
      <c r="A1114" s="93" t="s">
        <v>2544</v>
      </c>
      <c r="B1114" s="94"/>
      <c r="C1114" s="106" t="s">
        <v>2545</v>
      </c>
      <c r="D1114" s="95" t="s">
        <v>2546</v>
      </c>
      <c r="E1114" s="96" t="str">
        <f ca="1" t="shared" si="17"/>
        <v>ke</v>
      </c>
      <c r="F1114" s="86">
        <v>50</v>
      </c>
      <c r="G1114" s="86" t="s">
        <v>54</v>
      </c>
      <c r="H1114" s="86">
        <v>0</v>
      </c>
    </row>
    <row r="1115" spans="1:8">
      <c r="A1115" s="93" t="s">
        <v>2547</v>
      </c>
      <c r="B1115" s="94"/>
      <c r="C1115" s="106" t="s">
        <v>2548</v>
      </c>
      <c r="D1115" s="95" t="s">
        <v>2549</v>
      </c>
      <c r="E1115" s="96" t="str">
        <f ca="1" t="shared" si="17"/>
        <v>KE</v>
      </c>
      <c r="F1115" s="86">
        <v>50</v>
      </c>
      <c r="G1115" s="86" t="s">
        <v>54</v>
      </c>
      <c r="H1115" s="86">
        <v>0</v>
      </c>
    </row>
    <row r="1116" spans="1:8">
      <c r="A1116" s="93" t="s">
        <v>2550</v>
      </c>
      <c r="B1116" s="127"/>
      <c r="C1116" s="106" t="s">
        <v>2551</v>
      </c>
      <c r="D1116" s="95" t="s">
        <v>53</v>
      </c>
      <c r="E1116" s="96" t="str">
        <f ca="1" t="shared" si="17"/>
        <v>KV</v>
      </c>
      <c r="F1116" s="86">
        <v>50</v>
      </c>
      <c r="G1116" s="86" t="s">
        <v>54</v>
      </c>
      <c r="H1116" s="86">
        <v>0</v>
      </c>
    </row>
    <row r="1117" spans="1:8">
      <c r="A1117" s="93" t="s">
        <v>2552</v>
      </c>
      <c r="B1117" s="127"/>
      <c r="C1117" s="106" t="s">
        <v>2553</v>
      </c>
      <c r="D1117" s="95" t="s">
        <v>53</v>
      </c>
      <c r="E1117" s="96" t="str">
        <f ca="1" t="shared" si="17"/>
        <v>KV</v>
      </c>
      <c r="F1117" s="86">
        <v>50</v>
      </c>
      <c r="G1117" s="86" t="s">
        <v>54</v>
      </c>
      <c r="H1117" s="86" t="s">
        <v>53</v>
      </c>
    </row>
    <row r="1118" spans="1:8">
      <c r="A1118" s="93" t="s">
        <v>2554</v>
      </c>
      <c r="B1118" s="127"/>
      <c r="C1118" s="106" t="s">
        <v>2555</v>
      </c>
      <c r="D1118" s="95" t="s">
        <v>53</v>
      </c>
      <c r="E1118" s="96" t="str">
        <f ca="1" t="shared" si="17"/>
        <v>KV</v>
      </c>
      <c r="F1118" s="86">
        <v>50</v>
      </c>
      <c r="G1118" s="86" t="s">
        <v>54</v>
      </c>
      <c r="H1118" s="86" t="s">
        <v>53</v>
      </c>
    </row>
    <row r="1119" spans="1:8">
      <c r="A1119" s="93" t="s">
        <v>2556</v>
      </c>
      <c r="B1119" s="127"/>
      <c r="C1119" s="106" t="s">
        <v>2557</v>
      </c>
      <c r="D1119" s="95" t="s">
        <v>53</v>
      </c>
      <c r="E1119" s="96" t="str">
        <f ca="1" t="shared" si="17"/>
        <v>KV</v>
      </c>
      <c r="F1119" s="86">
        <v>50</v>
      </c>
      <c r="G1119" s="86" t="s">
        <v>54</v>
      </c>
      <c r="H1119" s="86" t="s">
        <v>53</v>
      </c>
    </row>
    <row r="1120" spans="1:8">
      <c r="A1120" s="93" t="s">
        <v>2558</v>
      </c>
      <c r="B1120" s="127"/>
      <c r="C1120" s="106" t="s">
        <v>2559</v>
      </c>
      <c r="D1120" s="95" t="s">
        <v>53</v>
      </c>
      <c r="E1120" s="96" t="str">
        <f ca="1" t="shared" si="17"/>
        <v>KV</v>
      </c>
      <c r="F1120" s="86">
        <v>50</v>
      </c>
      <c r="G1120" s="86" t="s">
        <v>54</v>
      </c>
      <c r="H1120" s="86">
        <v>0</v>
      </c>
    </row>
    <row r="1121" spans="1:8">
      <c r="A1121" s="93" t="s">
        <v>2560</v>
      </c>
      <c r="B1121" s="127"/>
      <c r="C1121" s="106" t="s">
        <v>2561</v>
      </c>
      <c r="D1121" s="95" t="s">
        <v>53</v>
      </c>
      <c r="E1121" s="96" t="str">
        <f ca="1" t="shared" si="17"/>
        <v>KV</v>
      </c>
      <c r="F1121" s="86">
        <v>50</v>
      </c>
      <c r="G1121" s="86" t="s">
        <v>54</v>
      </c>
      <c r="H1121" s="86" t="s">
        <v>53</v>
      </c>
    </row>
    <row r="1122" spans="1:8">
      <c r="A1122" s="93" t="s">
        <v>2562</v>
      </c>
      <c r="B1122" s="127"/>
      <c r="C1122" s="106" t="s">
        <v>2563</v>
      </c>
      <c r="D1122" s="95" t="s">
        <v>53</v>
      </c>
      <c r="E1122" s="96" t="str">
        <f ca="1" t="shared" si="17"/>
        <v>KV</v>
      </c>
      <c r="F1122" s="86">
        <v>50</v>
      </c>
      <c r="G1122" s="86" t="s">
        <v>54</v>
      </c>
      <c r="H1122" s="86" t="s">
        <v>53</v>
      </c>
    </row>
    <row r="1123" spans="1:8">
      <c r="A1123" s="93" t="s">
        <v>2564</v>
      </c>
      <c r="B1123" s="127"/>
      <c r="C1123" s="106" t="s">
        <v>2565</v>
      </c>
      <c r="D1123" s="95" t="s">
        <v>53</v>
      </c>
      <c r="E1123" s="96" t="str">
        <f ca="1" t="shared" si="17"/>
        <v>KV</v>
      </c>
      <c r="F1123" s="86">
        <v>50</v>
      </c>
      <c r="G1123" s="86" t="s">
        <v>54</v>
      </c>
      <c r="H1123" s="86" t="s">
        <v>53</v>
      </c>
    </row>
    <row r="1124" s="86" customFormat="1" spans="1:8">
      <c r="A1124" s="93" t="s">
        <v>2566</v>
      </c>
      <c r="B1124" s="128" t="s">
        <v>1178</v>
      </c>
      <c r="C1124" s="106" t="s">
        <v>2567</v>
      </c>
      <c r="D1124" s="95" t="s">
        <v>53</v>
      </c>
      <c r="E1124" s="96" t="str">
        <f ca="1" t="shared" si="17"/>
        <v>OX</v>
      </c>
      <c r="F1124" s="86">
        <v>50</v>
      </c>
      <c r="G1124" s="86" t="s">
        <v>54</v>
      </c>
      <c r="H1124" s="86" t="e">
        <v>#N/A</v>
      </c>
    </row>
    <row r="1125" s="86" customFormat="1" spans="1:8">
      <c r="A1125" s="93" t="s">
        <v>2568</v>
      </c>
      <c r="B1125" s="128" t="s">
        <v>1178</v>
      </c>
      <c r="C1125" s="106" t="s">
        <v>2569</v>
      </c>
      <c r="D1125" s="95" t="s">
        <v>53</v>
      </c>
      <c r="E1125" s="96" t="str">
        <f ca="1" t="shared" si="17"/>
        <v>OX</v>
      </c>
      <c r="F1125" s="86">
        <v>50</v>
      </c>
      <c r="G1125" s="86" t="s">
        <v>54</v>
      </c>
      <c r="H1125" s="86" t="e">
        <v>#N/A</v>
      </c>
    </row>
    <row r="1126" s="86" customFormat="1" spans="1:8">
      <c r="A1126" s="93" t="s">
        <v>2570</v>
      </c>
      <c r="B1126" s="128" t="s">
        <v>1178</v>
      </c>
      <c r="C1126" s="106" t="s">
        <v>2571</v>
      </c>
      <c r="D1126" s="95" t="s">
        <v>53</v>
      </c>
      <c r="E1126" s="96" t="str">
        <f ca="1" t="shared" si="17"/>
        <v>OX</v>
      </c>
      <c r="F1126" s="86">
        <v>50</v>
      </c>
      <c r="G1126" s="86" t="s">
        <v>54</v>
      </c>
      <c r="H1126" s="86" t="e">
        <v>#N/A</v>
      </c>
    </row>
    <row r="1127" s="86" customFormat="1" spans="1:8">
      <c r="A1127" s="93" t="s">
        <v>2572</v>
      </c>
      <c r="B1127" s="128" t="s">
        <v>1178</v>
      </c>
      <c r="C1127" s="106" t="s">
        <v>2573</v>
      </c>
      <c r="D1127" s="95" t="s">
        <v>53</v>
      </c>
      <c r="E1127" s="96" t="str">
        <f ca="1" t="shared" si="17"/>
        <v>OX</v>
      </c>
      <c r="F1127" s="86">
        <v>50</v>
      </c>
      <c r="G1127" s="86" t="s">
        <v>54</v>
      </c>
      <c r="H1127" s="86" t="e">
        <v>#N/A</v>
      </c>
    </row>
    <row r="1128" s="86" customFormat="1" spans="1:8">
      <c r="A1128" s="93" t="s">
        <v>2574</v>
      </c>
      <c r="B1128" s="128" t="s">
        <v>1178</v>
      </c>
      <c r="C1128" s="106" t="s">
        <v>2575</v>
      </c>
      <c r="D1128" s="95" t="s">
        <v>53</v>
      </c>
      <c r="E1128" s="96" t="str">
        <f ca="1" t="shared" si="17"/>
        <v>OX</v>
      </c>
      <c r="F1128" s="86">
        <v>50</v>
      </c>
      <c r="G1128" s="86" t="s">
        <v>54</v>
      </c>
      <c r="H1128" s="86" t="e">
        <v>#N/A</v>
      </c>
    </row>
    <row r="1129" s="86" customFormat="1" spans="1:8">
      <c r="A1129" s="93" t="s">
        <v>2576</v>
      </c>
      <c r="B1129" s="128" t="s">
        <v>1178</v>
      </c>
      <c r="C1129" s="106" t="s">
        <v>2577</v>
      </c>
      <c r="D1129" s="95" t="s">
        <v>53</v>
      </c>
      <c r="E1129" s="96" t="str">
        <f ca="1" t="shared" si="17"/>
        <v>OX</v>
      </c>
      <c r="F1129" s="86">
        <v>50</v>
      </c>
      <c r="G1129" s="86" t="s">
        <v>54</v>
      </c>
      <c r="H1129" s="86" t="e">
        <v>#N/A</v>
      </c>
    </row>
    <row r="1130" s="86" customFormat="1" spans="1:8">
      <c r="A1130" s="93" t="s">
        <v>2578</v>
      </c>
      <c r="B1130" s="157" t="s">
        <v>1178</v>
      </c>
      <c r="C1130" s="93" t="s">
        <v>2579</v>
      </c>
      <c r="D1130" s="95" t="s">
        <v>53</v>
      </c>
      <c r="E1130" s="96" t="str">
        <f ca="1" t="shared" si="17"/>
        <v>OX</v>
      </c>
      <c r="F1130" s="86">
        <v>50</v>
      </c>
      <c r="G1130" s="86" t="s">
        <v>54</v>
      </c>
      <c r="H1130" s="86">
        <v>0</v>
      </c>
    </row>
    <row r="1131" s="86" customFormat="1" spans="1:8">
      <c r="A1131" s="93" t="s">
        <v>2580</v>
      </c>
      <c r="B1131" s="128" t="s">
        <v>1178</v>
      </c>
      <c r="C1131" s="106" t="s">
        <v>2581</v>
      </c>
      <c r="D1131" s="95" t="s">
        <v>53</v>
      </c>
      <c r="E1131" s="96" t="str">
        <f ca="1" t="shared" si="17"/>
        <v>OX</v>
      </c>
      <c r="F1131" s="86">
        <v>50</v>
      </c>
      <c r="G1131" s="86" t="s">
        <v>54</v>
      </c>
      <c r="H1131" s="86" t="e">
        <v>#N/A</v>
      </c>
    </row>
    <row r="1132" s="86" customFormat="1" spans="1:8">
      <c r="A1132" s="93" t="s">
        <v>2582</v>
      </c>
      <c r="B1132" s="128" t="s">
        <v>1178</v>
      </c>
      <c r="C1132" s="106" t="s">
        <v>2583</v>
      </c>
      <c r="D1132" s="95" t="s">
        <v>53</v>
      </c>
      <c r="E1132" s="96" t="str">
        <f ca="1" t="shared" si="17"/>
        <v>OX</v>
      </c>
      <c r="F1132" s="86">
        <v>50</v>
      </c>
      <c r="G1132" s="86" t="s">
        <v>54</v>
      </c>
      <c r="H1132" s="86">
        <v>0</v>
      </c>
    </row>
    <row r="1133" s="86" customFormat="1" spans="1:8">
      <c r="A1133" s="93" t="s">
        <v>2584</v>
      </c>
      <c r="B1133" s="128" t="s">
        <v>1178</v>
      </c>
      <c r="C1133" s="106" t="s">
        <v>2585</v>
      </c>
      <c r="D1133" s="95" t="s">
        <v>53</v>
      </c>
      <c r="E1133" s="96" t="str">
        <f ca="1" t="shared" si="17"/>
        <v>OX</v>
      </c>
      <c r="F1133" s="86">
        <v>50</v>
      </c>
      <c r="G1133" s="86" t="s">
        <v>54</v>
      </c>
      <c r="H1133" s="86" t="e">
        <v>#N/A</v>
      </c>
    </row>
    <row r="1134" s="86" customFormat="1" spans="1:8">
      <c r="A1134" s="93" t="s">
        <v>2586</v>
      </c>
      <c r="B1134" s="128" t="s">
        <v>1178</v>
      </c>
      <c r="C1134" s="106" t="s">
        <v>2587</v>
      </c>
      <c r="D1134" s="95" t="s">
        <v>53</v>
      </c>
      <c r="E1134" s="96" t="str">
        <f ca="1" t="shared" si="17"/>
        <v>OX</v>
      </c>
      <c r="F1134" s="86">
        <v>50</v>
      </c>
      <c r="G1134" s="86" t="s">
        <v>54</v>
      </c>
      <c r="H1134" s="86" t="e">
        <v>#N/A</v>
      </c>
    </row>
    <row r="1135" s="86" customFormat="1" spans="1:8">
      <c r="A1135" s="93" t="s">
        <v>2588</v>
      </c>
      <c r="B1135" s="128" t="s">
        <v>1178</v>
      </c>
      <c r="C1135" s="106" t="s">
        <v>2589</v>
      </c>
      <c r="D1135" s="95" t="s">
        <v>53</v>
      </c>
      <c r="E1135" s="96" t="str">
        <f ca="1" t="shared" si="17"/>
        <v>OX</v>
      </c>
      <c r="F1135" s="86">
        <v>50</v>
      </c>
      <c r="G1135" s="86" t="s">
        <v>54</v>
      </c>
      <c r="H1135" s="86" t="e">
        <v>#N/A</v>
      </c>
    </row>
    <row r="1136" s="86" customFormat="1" spans="1:8">
      <c r="A1136" s="93" t="s">
        <v>2590</v>
      </c>
      <c r="B1136" s="157" t="s">
        <v>1178</v>
      </c>
      <c r="C1136" s="93" t="s">
        <v>2591</v>
      </c>
      <c r="D1136" s="95" t="s">
        <v>53</v>
      </c>
      <c r="E1136" s="96" t="str">
        <f ca="1" t="shared" si="17"/>
        <v>OX</v>
      </c>
      <c r="F1136" s="86">
        <v>50</v>
      </c>
      <c r="G1136" s="86" t="s">
        <v>54</v>
      </c>
      <c r="H1136" s="86" t="e">
        <v>#N/A</v>
      </c>
    </row>
    <row r="1137" s="86" customFormat="1" spans="1:8">
      <c r="A1137" s="93" t="s">
        <v>2592</v>
      </c>
      <c r="B1137" s="157" t="s">
        <v>1178</v>
      </c>
      <c r="C1137" s="93" t="s">
        <v>2593</v>
      </c>
      <c r="D1137" s="95" t="s">
        <v>53</v>
      </c>
      <c r="E1137" s="96" t="str">
        <f ca="1" t="shared" si="17"/>
        <v>OX</v>
      </c>
      <c r="F1137" s="86">
        <v>50</v>
      </c>
      <c r="G1137" s="86" t="s">
        <v>54</v>
      </c>
      <c r="H1137" s="86" t="e">
        <v>#N/A</v>
      </c>
    </row>
    <row r="1138" s="86" customFormat="1" spans="1:8">
      <c r="A1138" s="93" t="s">
        <v>2594</v>
      </c>
      <c r="B1138" s="157" t="s">
        <v>1178</v>
      </c>
      <c r="C1138" s="93" t="s">
        <v>2595</v>
      </c>
      <c r="D1138" s="95" t="s">
        <v>53</v>
      </c>
      <c r="E1138" s="96" t="str">
        <f ca="1" t="shared" si="17"/>
        <v>OX</v>
      </c>
      <c r="F1138" s="86">
        <v>50</v>
      </c>
      <c r="G1138" s="86" t="s">
        <v>54</v>
      </c>
      <c r="H1138" s="86" t="e">
        <v>#N/A</v>
      </c>
    </row>
    <row r="1139" spans="1:8">
      <c r="A1139" s="93" t="s">
        <v>2596</v>
      </c>
      <c r="B1139" s="94"/>
      <c r="C1139" s="106" t="s">
        <v>2597</v>
      </c>
      <c r="D1139" s="95" t="s">
        <v>53</v>
      </c>
      <c r="E1139" s="96" t="str">
        <f ca="1" t="shared" si="17"/>
        <v>KH</v>
      </c>
      <c r="F1139" s="86">
        <v>50</v>
      </c>
      <c r="G1139" s="86" t="s">
        <v>54</v>
      </c>
      <c r="H1139" s="86" t="e">
        <v>#N/A</v>
      </c>
    </row>
    <row r="1140" spans="1:8">
      <c r="A1140" s="93" t="s">
        <v>2598</v>
      </c>
      <c r="B1140" s="95"/>
      <c r="C1140" s="105" t="s">
        <v>2599</v>
      </c>
      <c r="D1140" s="95" t="s">
        <v>626</v>
      </c>
      <c r="E1140" s="96" t="str">
        <f ca="1" t="shared" si="17"/>
        <v>ox</v>
      </c>
      <c r="F1140" s="86">
        <v>50</v>
      </c>
      <c r="G1140" s="86" t="s">
        <v>54</v>
      </c>
      <c r="H1140" s="86">
        <v>0.9</v>
      </c>
    </row>
    <row r="1141" s="86" customFormat="1" spans="1:8">
      <c r="A1141" s="93" t="s">
        <v>2600</v>
      </c>
      <c r="B1141" s="95" t="s">
        <v>2601</v>
      </c>
      <c r="C1141" s="100" t="s">
        <v>2602</v>
      </c>
      <c r="D1141" s="95" t="s">
        <v>2603</v>
      </c>
      <c r="E1141" s="96" t="str">
        <f ca="1" t="shared" si="17"/>
        <v>LC</v>
      </c>
      <c r="F1141" s="86">
        <v>50</v>
      </c>
      <c r="H1141" s="86">
        <v>0.19</v>
      </c>
    </row>
    <row r="1142" s="86" customFormat="1" spans="1:8">
      <c r="A1142" s="93" t="s">
        <v>2604</v>
      </c>
      <c r="B1142" s="95" t="s">
        <v>2605</v>
      </c>
      <c r="C1142" s="100" t="s">
        <v>2606</v>
      </c>
      <c r="D1142" s="95" t="s">
        <v>2603</v>
      </c>
      <c r="E1142" s="96" t="str">
        <f ca="1" t="shared" si="17"/>
        <v>LB</v>
      </c>
      <c r="F1142" s="86">
        <v>50</v>
      </c>
      <c r="H1142" s="86">
        <v>0.08</v>
      </c>
    </row>
    <row r="1143" s="86" customFormat="1" spans="1:8">
      <c r="A1143" s="93" t="s">
        <v>2607</v>
      </c>
      <c r="B1143" s="95"/>
      <c r="C1143" s="100" t="s">
        <v>2608</v>
      </c>
      <c r="D1143" s="95" t="s">
        <v>2077</v>
      </c>
      <c r="E1143" s="96" t="str">
        <f ca="1" t="shared" si="17"/>
        <v>LT</v>
      </c>
      <c r="F1143" s="86">
        <v>50</v>
      </c>
      <c r="H1143" s="86" t="e">
        <v>#N/A</v>
      </c>
    </row>
    <row r="1144" s="86" customFormat="1" spans="1:8">
      <c r="A1144" s="93" t="s">
        <v>2609</v>
      </c>
      <c r="B1144" s="157" t="s">
        <v>2610</v>
      </c>
      <c r="C1144" s="100" t="s">
        <v>2611</v>
      </c>
      <c r="D1144" s="95" t="s">
        <v>632</v>
      </c>
      <c r="E1144" s="96" t="str">
        <f ca="1" t="shared" si="17"/>
        <v>So</v>
      </c>
      <c r="F1144" s="86">
        <v>50</v>
      </c>
      <c r="H1144" s="86">
        <v>3.98</v>
      </c>
    </row>
    <row r="1145" s="86" customFormat="1" spans="1:8">
      <c r="A1145" s="93" t="s">
        <v>2612</v>
      </c>
      <c r="B1145" s="157" t="s">
        <v>2610</v>
      </c>
      <c r="C1145" s="100" t="s">
        <v>2613</v>
      </c>
      <c r="D1145" s="95" t="s">
        <v>632</v>
      </c>
      <c r="E1145" s="96" t="str">
        <f ca="1" t="shared" si="17"/>
        <v>So</v>
      </c>
      <c r="F1145" s="86">
        <v>50</v>
      </c>
      <c r="H1145" s="86">
        <v>5.76</v>
      </c>
    </row>
    <row r="1146" s="86" customFormat="1" spans="1:8">
      <c r="A1146" s="93" t="s">
        <v>2614</v>
      </c>
      <c r="B1146" s="156" t="s">
        <v>2615</v>
      </c>
      <c r="C1146" s="100" t="s">
        <v>2616</v>
      </c>
      <c r="D1146" s="95" t="s">
        <v>2603</v>
      </c>
      <c r="E1146" s="96" t="str">
        <f ca="1" t="shared" si="17"/>
        <v>VC</v>
      </c>
      <c r="F1146" s="86">
        <v>2000</v>
      </c>
      <c r="H1146" s="86">
        <v>0.19</v>
      </c>
    </row>
    <row r="1147" s="86" customFormat="1" spans="1:8">
      <c r="A1147" s="93" t="s">
        <v>2617</v>
      </c>
      <c r="B1147" s="156" t="s">
        <v>2618</v>
      </c>
      <c r="C1147" s="100" t="s">
        <v>2619</v>
      </c>
      <c r="D1147" s="95" t="s">
        <v>253</v>
      </c>
      <c r="E1147" s="96" t="str">
        <f ca="1" t="shared" si="17"/>
        <v>U1</v>
      </c>
      <c r="F1147" s="86">
        <v>50</v>
      </c>
      <c r="G1147" s="86" t="s">
        <v>54</v>
      </c>
      <c r="H1147" s="86" t="s">
        <v>253</v>
      </c>
    </row>
    <row r="1148" s="86" customFormat="1" spans="1:8">
      <c r="A1148" s="93" t="s">
        <v>2620</v>
      </c>
      <c r="B1148" s="156" t="s">
        <v>2618</v>
      </c>
      <c r="C1148" s="100" t="s">
        <v>2621</v>
      </c>
      <c r="D1148" s="95" t="s">
        <v>253</v>
      </c>
      <c r="E1148" s="96" t="str">
        <f ca="1" t="shared" si="17"/>
        <v>U2</v>
      </c>
      <c r="F1148" s="86">
        <v>50</v>
      </c>
      <c r="G1148" s="86" t="s">
        <v>54</v>
      </c>
      <c r="H1148" s="86" t="s">
        <v>253</v>
      </c>
    </row>
    <row r="1149" s="86" customFormat="1" spans="1:8">
      <c r="A1149" s="93" t="s">
        <v>2622</v>
      </c>
      <c r="B1149" s="156" t="s">
        <v>1175</v>
      </c>
      <c r="C1149" s="100" t="s">
        <v>2623</v>
      </c>
      <c r="D1149" s="95" t="s">
        <v>253</v>
      </c>
      <c r="E1149" s="96" t="str">
        <f ca="1" t="shared" si="17"/>
        <v>U1</v>
      </c>
      <c r="F1149" s="86">
        <v>50</v>
      </c>
      <c r="G1149" s="86" t="s">
        <v>54</v>
      </c>
      <c r="H1149" s="86" t="s">
        <v>253</v>
      </c>
    </row>
    <row r="1150" s="86" customFormat="1" spans="1:8">
      <c r="A1150" s="93" t="s">
        <v>2624</v>
      </c>
      <c r="B1150" s="156" t="s">
        <v>2625</v>
      </c>
      <c r="C1150" s="100" t="s">
        <v>2626</v>
      </c>
      <c r="D1150" s="95" t="s">
        <v>253</v>
      </c>
      <c r="E1150" s="96" t="str">
        <f ca="1" t="shared" si="17"/>
        <v>U8</v>
      </c>
      <c r="F1150" s="86">
        <v>50</v>
      </c>
      <c r="G1150" s="86" t="s">
        <v>54</v>
      </c>
      <c r="H1150" s="86" t="e">
        <v>#N/A</v>
      </c>
    </row>
    <row r="1151" s="86" customFormat="1" spans="1:8">
      <c r="A1151" s="93" t="s">
        <v>2627</v>
      </c>
      <c r="B1151" s="156" t="s">
        <v>1175</v>
      </c>
      <c r="C1151" s="100" t="s">
        <v>2628</v>
      </c>
      <c r="D1151" s="95" t="s">
        <v>253</v>
      </c>
      <c r="E1151" s="96" t="str">
        <f ca="1" t="shared" si="17"/>
        <v>U1</v>
      </c>
      <c r="F1151" s="86">
        <v>50</v>
      </c>
      <c r="G1151" s="86" t="s">
        <v>54</v>
      </c>
      <c r="H1151" s="86" t="s">
        <v>253</v>
      </c>
    </row>
    <row r="1152" spans="1:8">
      <c r="A1152" s="93" t="s">
        <v>2629</v>
      </c>
      <c r="B1152" s="156" t="s">
        <v>1175</v>
      </c>
      <c r="C1152" s="100" t="s">
        <v>2630</v>
      </c>
      <c r="D1152" s="95" t="s">
        <v>231</v>
      </c>
      <c r="E1152" s="96" t="str">
        <f ca="1" t="shared" si="17"/>
        <v>XA</v>
      </c>
      <c r="F1152" s="86">
        <v>50</v>
      </c>
      <c r="G1152" s="86" t="s">
        <v>54</v>
      </c>
      <c r="H1152" s="86">
        <v>0</v>
      </c>
    </row>
    <row r="1153" s="86" customFormat="1" spans="1:8">
      <c r="A1153" s="93" t="s">
        <v>2631</v>
      </c>
      <c r="B1153" s="95"/>
      <c r="C1153" s="100" t="s">
        <v>2632</v>
      </c>
      <c r="D1153" s="95" t="s">
        <v>231</v>
      </c>
      <c r="E1153" s="96" t="str">
        <f ca="1" t="shared" si="17"/>
        <v>AK</v>
      </c>
      <c r="F1153" s="86">
        <v>50</v>
      </c>
      <c r="G1153" s="86" t="s">
        <v>54</v>
      </c>
      <c r="H1153" s="86" t="s">
        <v>231</v>
      </c>
    </row>
    <row r="1154" s="86" customFormat="1" spans="1:8">
      <c r="A1154" s="93" t="s">
        <v>2633</v>
      </c>
      <c r="B1154" s="95"/>
      <c r="C1154" s="100" t="s">
        <v>2634</v>
      </c>
      <c r="D1154" s="95" t="s">
        <v>231</v>
      </c>
      <c r="E1154" s="96" t="str">
        <f ca="1" t="shared" si="17"/>
        <v>VK</v>
      </c>
      <c r="F1154" s="86">
        <v>50</v>
      </c>
      <c r="G1154" s="86" t="s">
        <v>54</v>
      </c>
      <c r="H1154" s="86" t="s">
        <v>231</v>
      </c>
    </row>
    <row r="1155" s="86" customFormat="1" spans="1:8">
      <c r="A1155" s="93" t="s">
        <v>2635</v>
      </c>
      <c r="B1155" s="95"/>
      <c r="C1155" s="100" t="s">
        <v>2636</v>
      </c>
      <c r="D1155" s="95" t="s">
        <v>231</v>
      </c>
      <c r="E1155" s="96" t="str">
        <f ca="1" t="shared" ref="E1155:E1218" si="18">LEFT(A1155,2)</f>
        <v>AV</v>
      </c>
      <c r="F1155" s="86">
        <v>50</v>
      </c>
      <c r="G1155" s="86" t="s">
        <v>54</v>
      </c>
      <c r="H1155" s="86" t="e">
        <v>#N/A</v>
      </c>
    </row>
    <row r="1156" s="86" customFormat="1" spans="1:8">
      <c r="A1156" s="93" t="s">
        <v>2637</v>
      </c>
      <c r="B1156" s="95"/>
      <c r="C1156" s="100" t="s">
        <v>2638</v>
      </c>
      <c r="D1156" s="95" t="s">
        <v>231</v>
      </c>
      <c r="E1156" s="96" t="str">
        <f ca="1" t="shared" si="18"/>
        <v>AV</v>
      </c>
      <c r="F1156" s="86">
        <v>50</v>
      </c>
      <c r="G1156" s="86" t="s">
        <v>54</v>
      </c>
      <c r="H1156" s="86" t="e">
        <v>#N/A</v>
      </c>
    </row>
    <row r="1157" spans="1:8">
      <c r="A1157" s="93" t="s">
        <v>2639</v>
      </c>
      <c r="B1157" s="95"/>
      <c r="C1157" s="105" t="s">
        <v>2640</v>
      </c>
      <c r="D1157" s="95" t="s">
        <v>626</v>
      </c>
      <c r="E1157" s="96" t="str">
        <f ca="1" t="shared" si="18"/>
        <v>ax</v>
      </c>
      <c r="F1157" s="86">
        <v>50</v>
      </c>
      <c r="G1157" s="86" t="s">
        <v>54</v>
      </c>
      <c r="H1157" s="86">
        <v>0.3</v>
      </c>
    </row>
    <row r="1158" spans="1:8">
      <c r="A1158" s="129" t="s">
        <v>2641</v>
      </c>
      <c r="B1158" s="95"/>
      <c r="C1158" s="93" t="s">
        <v>2642</v>
      </c>
      <c r="D1158" s="95" t="s">
        <v>53</v>
      </c>
      <c r="E1158" s="96" t="str">
        <f ca="1" t="shared" si="18"/>
        <v>GI</v>
      </c>
      <c r="F1158" s="86">
        <v>50</v>
      </c>
      <c r="G1158" s="86" t="s">
        <v>54</v>
      </c>
      <c r="H1158" s="86" t="e">
        <v>#N/A</v>
      </c>
    </row>
    <row r="1159" spans="1:8">
      <c r="A1159" s="129" t="s">
        <v>2643</v>
      </c>
      <c r="B1159" s="95"/>
      <c r="C1159" s="93" t="s">
        <v>2644</v>
      </c>
      <c r="D1159" s="95" t="s">
        <v>53</v>
      </c>
      <c r="E1159" s="96" t="str">
        <f ca="1" t="shared" si="18"/>
        <v>GI</v>
      </c>
      <c r="F1159" s="86">
        <v>50</v>
      </c>
      <c r="G1159" s="86" t="s">
        <v>54</v>
      </c>
      <c r="H1159" s="86" t="e">
        <v>#N/A</v>
      </c>
    </row>
    <row r="1160" spans="1:8">
      <c r="A1160" s="129" t="s">
        <v>2645</v>
      </c>
      <c r="B1160" s="95"/>
      <c r="C1160" s="93" t="s">
        <v>2646</v>
      </c>
      <c r="D1160" s="95" t="s">
        <v>53</v>
      </c>
      <c r="E1160" s="96" t="str">
        <f ca="1" t="shared" si="18"/>
        <v>GI</v>
      </c>
      <c r="F1160" s="86">
        <v>50</v>
      </c>
      <c r="G1160" s="86" t="s">
        <v>54</v>
      </c>
      <c r="H1160" s="86" t="e">
        <v>#N/A</v>
      </c>
    </row>
    <row r="1161" spans="1:8">
      <c r="A1161" s="129" t="s">
        <v>2647</v>
      </c>
      <c r="B1161" s="95"/>
      <c r="C1161" s="93" t="s">
        <v>2648</v>
      </c>
      <c r="D1161" s="95" t="s">
        <v>53</v>
      </c>
      <c r="E1161" s="96" t="str">
        <f ca="1" t="shared" si="18"/>
        <v>GI</v>
      </c>
      <c r="F1161" s="86">
        <v>50</v>
      </c>
      <c r="G1161" s="86" t="s">
        <v>54</v>
      </c>
      <c r="H1161" s="86">
        <v>0</v>
      </c>
    </row>
    <row r="1162" spans="1:8">
      <c r="A1162" s="129" t="s">
        <v>2649</v>
      </c>
      <c r="B1162" s="95"/>
      <c r="C1162" s="93" t="s">
        <v>2650</v>
      </c>
      <c r="D1162" s="95" t="s">
        <v>53</v>
      </c>
      <c r="E1162" s="96" t="str">
        <f ca="1" t="shared" si="18"/>
        <v>GI</v>
      </c>
      <c r="F1162" s="86">
        <v>50</v>
      </c>
      <c r="G1162" s="86" t="s">
        <v>54</v>
      </c>
      <c r="H1162" s="86">
        <v>0</v>
      </c>
    </row>
    <row r="1163" spans="1:8">
      <c r="A1163" s="129" t="s">
        <v>2651</v>
      </c>
      <c r="B1163" s="95"/>
      <c r="C1163" s="93" t="s">
        <v>2652</v>
      </c>
      <c r="D1163" s="95" t="s">
        <v>53</v>
      </c>
      <c r="E1163" s="96" t="str">
        <f ca="1" t="shared" si="18"/>
        <v>GI</v>
      </c>
      <c r="F1163" s="86">
        <v>50</v>
      </c>
      <c r="G1163" s="86" t="s">
        <v>54</v>
      </c>
      <c r="H1163" s="86">
        <v>1</v>
      </c>
    </row>
    <row r="1164" spans="1:8">
      <c r="A1164" s="129" t="s">
        <v>2653</v>
      </c>
      <c r="B1164" s="95"/>
      <c r="C1164" s="93" t="s">
        <v>2654</v>
      </c>
      <c r="D1164" s="95" t="s">
        <v>53</v>
      </c>
      <c r="E1164" s="96" t="str">
        <f ca="1" t="shared" si="18"/>
        <v>GI</v>
      </c>
      <c r="F1164" s="86">
        <v>50</v>
      </c>
      <c r="G1164" s="86" t="s">
        <v>54</v>
      </c>
      <c r="H1164" s="86">
        <v>0</v>
      </c>
    </row>
    <row r="1165" spans="1:8">
      <c r="A1165" s="129" t="s">
        <v>2655</v>
      </c>
      <c r="B1165" s="95"/>
      <c r="C1165" s="93" t="s">
        <v>2656</v>
      </c>
      <c r="D1165" s="95" t="s">
        <v>53</v>
      </c>
      <c r="E1165" s="96" t="str">
        <f ca="1" t="shared" si="18"/>
        <v>GI</v>
      </c>
      <c r="F1165" s="86">
        <v>50</v>
      </c>
      <c r="G1165" s="86" t="s">
        <v>54</v>
      </c>
      <c r="H1165" s="86">
        <v>1</v>
      </c>
    </row>
    <row r="1166" spans="1:8">
      <c r="A1166" s="129" t="s">
        <v>2657</v>
      </c>
      <c r="B1166" s="95"/>
      <c r="C1166" s="93" t="s">
        <v>2658</v>
      </c>
      <c r="D1166" s="95" t="s">
        <v>53</v>
      </c>
      <c r="E1166" s="96" t="str">
        <f ca="1" t="shared" si="18"/>
        <v>GI</v>
      </c>
      <c r="F1166" s="86">
        <v>50</v>
      </c>
      <c r="G1166" s="86" t="s">
        <v>54</v>
      </c>
      <c r="H1166" s="86">
        <v>0</v>
      </c>
    </row>
    <row r="1167" spans="1:8">
      <c r="A1167" s="129" t="s">
        <v>2659</v>
      </c>
      <c r="B1167" s="95"/>
      <c r="C1167" s="93" t="s">
        <v>2660</v>
      </c>
      <c r="D1167" s="95" t="s">
        <v>53</v>
      </c>
      <c r="E1167" s="96" t="str">
        <f ca="1" t="shared" si="18"/>
        <v>GI</v>
      </c>
      <c r="F1167" s="86">
        <v>50</v>
      </c>
      <c r="G1167" s="86" t="s">
        <v>54</v>
      </c>
      <c r="H1167" s="86" t="e">
        <v>#N/A</v>
      </c>
    </row>
    <row r="1168" spans="1:8">
      <c r="A1168" s="129" t="s">
        <v>2661</v>
      </c>
      <c r="B1168" s="95"/>
      <c r="C1168" s="93" t="s">
        <v>2662</v>
      </c>
      <c r="D1168" s="95" t="s">
        <v>53</v>
      </c>
      <c r="E1168" s="96" t="str">
        <f ca="1" t="shared" si="18"/>
        <v>GI</v>
      </c>
      <c r="F1168" s="86">
        <v>50</v>
      </c>
      <c r="G1168" s="86" t="s">
        <v>54</v>
      </c>
      <c r="H1168" s="86">
        <v>0</v>
      </c>
    </row>
    <row r="1169" spans="1:8">
      <c r="A1169" s="130" t="s">
        <v>2663</v>
      </c>
      <c r="B1169" s="95"/>
      <c r="C1169" s="93" t="s">
        <v>2664</v>
      </c>
      <c r="D1169" s="95" t="s">
        <v>53</v>
      </c>
      <c r="E1169" s="96" t="str">
        <f ca="1" t="shared" si="18"/>
        <v>GI</v>
      </c>
      <c r="F1169" s="86">
        <v>50</v>
      </c>
      <c r="G1169" s="86" t="s">
        <v>54</v>
      </c>
      <c r="H1169" s="86" t="e">
        <v>#N/A</v>
      </c>
    </row>
    <row r="1170" spans="1:8">
      <c r="A1170" s="130" t="s">
        <v>2665</v>
      </c>
      <c r="B1170" s="95"/>
      <c r="C1170" s="93" t="s">
        <v>2666</v>
      </c>
      <c r="D1170" s="95" t="s">
        <v>53</v>
      </c>
      <c r="E1170" s="96" t="str">
        <f ca="1" t="shared" si="18"/>
        <v>GI</v>
      </c>
      <c r="F1170" s="86">
        <v>50</v>
      </c>
      <c r="G1170" s="86" t="s">
        <v>54</v>
      </c>
      <c r="H1170" s="86">
        <v>0</v>
      </c>
    </row>
    <row r="1171" spans="1:8">
      <c r="A1171" s="130" t="s">
        <v>2667</v>
      </c>
      <c r="B1171" s="95"/>
      <c r="C1171" s="93" t="s">
        <v>2668</v>
      </c>
      <c r="D1171" s="95" t="s">
        <v>53</v>
      </c>
      <c r="E1171" s="96" t="str">
        <f ca="1" t="shared" si="18"/>
        <v>GI</v>
      </c>
      <c r="F1171" s="86">
        <v>50</v>
      </c>
      <c r="G1171" s="86" t="s">
        <v>54</v>
      </c>
      <c r="H1171" s="86" t="e">
        <v>#N/A</v>
      </c>
    </row>
    <row r="1172" spans="1:8">
      <c r="A1172" s="130" t="s">
        <v>2669</v>
      </c>
      <c r="B1172" s="95"/>
      <c r="C1172" s="93" t="s">
        <v>2670</v>
      </c>
      <c r="D1172" s="95" t="s">
        <v>53</v>
      </c>
      <c r="E1172" s="96" t="str">
        <f ca="1" t="shared" si="18"/>
        <v>GI</v>
      </c>
      <c r="F1172" s="86">
        <v>50</v>
      </c>
      <c r="G1172" s="86" t="s">
        <v>54</v>
      </c>
      <c r="H1172" s="86">
        <v>0</v>
      </c>
    </row>
    <row r="1173" spans="1:8">
      <c r="A1173" s="129" t="s">
        <v>2671</v>
      </c>
      <c r="B1173" s="95"/>
      <c r="C1173" s="93" t="s">
        <v>2672</v>
      </c>
      <c r="D1173" s="95" t="s">
        <v>53</v>
      </c>
      <c r="E1173" s="96" t="str">
        <f ca="1" t="shared" si="18"/>
        <v>GI</v>
      </c>
      <c r="F1173" s="86">
        <v>50</v>
      </c>
      <c r="G1173" s="86" t="s">
        <v>54</v>
      </c>
      <c r="H1173" s="86">
        <v>0</v>
      </c>
    </row>
    <row r="1174" spans="1:8">
      <c r="A1174" s="130" t="s">
        <v>2673</v>
      </c>
      <c r="B1174" s="95"/>
      <c r="C1174" s="93" t="s">
        <v>2674</v>
      </c>
      <c r="D1174" s="95" t="s">
        <v>53</v>
      </c>
      <c r="E1174" s="96" t="str">
        <f ca="1" t="shared" si="18"/>
        <v>GI</v>
      </c>
      <c r="F1174" s="86">
        <v>50</v>
      </c>
      <c r="G1174" s="86" t="s">
        <v>54</v>
      </c>
      <c r="H1174" s="86">
        <v>0</v>
      </c>
    </row>
    <row r="1175" spans="1:8">
      <c r="A1175" s="129" t="s">
        <v>2675</v>
      </c>
      <c r="B1175" s="95"/>
      <c r="C1175" s="93" t="s">
        <v>2676</v>
      </c>
      <c r="D1175" s="95" t="s">
        <v>53</v>
      </c>
      <c r="E1175" s="96" t="str">
        <f ca="1" t="shared" si="18"/>
        <v>GI</v>
      </c>
      <c r="F1175" s="86">
        <v>50</v>
      </c>
      <c r="G1175" s="86" t="s">
        <v>54</v>
      </c>
      <c r="H1175" s="86" t="e">
        <v>#N/A</v>
      </c>
    </row>
    <row r="1176" spans="1:8">
      <c r="A1176" s="129" t="s">
        <v>2677</v>
      </c>
      <c r="B1176" s="95"/>
      <c r="C1176" s="93" t="s">
        <v>2678</v>
      </c>
      <c r="D1176" s="95" t="s">
        <v>53</v>
      </c>
      <c r="E1176" s="96" t="str">
        <f ca="1" t="shared" si="18"/>
        <v>GI</v>
      </c>
      <c r="F1176" s="86">
        <v>50</v>
      </c>
      <c r="G1176" s="86" t="s">
        <v>54</v>
      </c>
      <c r="H1176" s="86">
        <v>0</v>
      </c>
    </row>
    <row r="1177" spans="1:8">
      <c r="A1177" s="129" t="s">
        <v>2679</v>
      </c>
      <c r="B1177" s="95"/>
      <c r="C1177" s="93" t="s">
        <v>2680</v>
      </c>
      <c r="D1177" s="95" t="s">
        <v>53</v>
      </c>
      <c r="E1177" s="96" t="str">
        <f ca="1" t="shared" si="18"/>
        <v>GI</v>
      </c>
      <c r="F1177" s="86">
        <v>50</v>
      </c>
      <c r="G1177" s="86" t="s">
        <v>54</v>
      </c>
      <c r="H1177" s="86">
        <v>0</v>
      </c>
    </row>
    <row r="1178" ht="14.25" customHeight="1" spans="1:8">
      <c r="A1178" s="130" t="s">
        <v>2681</v>
      </c>
      <c r="B1178" s="95"/>
      <c r="C1178" s="93" t="s">
        <v>2682</v>
      </c>
      <c r="D1178" s="95" t="s">
        <v>53</v>
      </c>
      <c r="E1178" s="96" t="str">
        <f ca="1" t="shared" si="18"/>
        <v>GI</v>
      </c>
      <c r="F1178" s="86">
        <v>50</v>
      </c>
      <c r="G1178" s="86" t="s">
        <v>54</v>
      </c>
      <c r="H1178" s="86" t="e">
        <v>#N/A</v>
      </c>
    </row>
    <row r="1179" ht="14.25" customHeight="1" spans="1:8">
      <c r="A1179" s="130" t="s">
        <v>2683</v>
      </c>
      <c r="B1179" s="95"/>
      <c r="C1179" s="93" t="s">
        <v>2684</v>
      </c>
      <c r="D1179" s="95" t="s">
        <v>53</v>
      </c>
      <c r="E1179" s="96" t="str">
        <f ca="1" t="shared" si="18"/>
        <v>GI</v>
      </c>
      <c r="F1179" s="86">
        <v>50</v>
      </c>
      <c r="G1179" s="86" t="s">
        <v>54</v>
      </c>
      <c r="H1179" s="86">
        <v>0</v>
      </c>
    </row>
    <row r="1180" spans="1:8">
      <c r="A1180" s="102" t="s">
        <v>2685</v>
      </c>
      <c r="B1180" s="151" t="s">
        <v>2686</v>
      </c>
      <c r="C1180" s="93" t="s">
        <v>2687</v>
      </c>
      <c r="D1180" s="95" t="s">
        <v>1596</v>
      </c>
      <c r="E1180" s="96" t="str">
        <f ca="1" t="shared" si="18"/>
        <v>KQ</v>
      </c>
      <c r="F1180" s="86">
        <v>50</v>
      </c>
      <c r="H1180" s="86" t="e">
        <v>#N/A</v>
      </c>
    </row>
    <row r="1181" spans="1:8">
      <c r="A1181" s="102" t="s">
        <v>2688</v>
      </c>
      <c r="B1181" s="151" t="s">
        <v>2689</v>
      </c>
      <c r="C1181" s="93" t="s">
        <v>2690</v>
      </c>
      <c r="D1181" s="95" t="s">
        <v>1596</v>
      </c>
      <c r="E1181" s="96" t="str">
        <f ca="1" t="shared" si="18"/>
        <v>KQ</v>
      </c>
      <c r="F1181" s="86">
        <v>50</v>
      </c>
      <c r="H1181" s="86" t="e">
        <v>#N/A</v>
      </c>
    </row>
    <row r="1182" spans="1:8">
      <c r="A1182" s="102" t="s">
        <v>2691</v>
      </c>
      <c r="B1182" s="151" t="s">
        <v>2692</v>
      </c>
      <c r="C1182" s="93" t="s">
        <v>2693</v>
      </c>
      <c r="D1182" s="95" t="s">
        <v>1596</v>
      </c>
      <c r="E1182" s="96" t="str">
        <f ca="1" t="shared" si="18"/>
        <v>KQ</v>
      </c>
      <c r="F1182" s="86">
        <v>50</v>
      </c>
      <c r="H1182" s="86" t="e">
        <v>#N/A</v>
      </c>
    </row>
    <row r="1183" spans="1:8">
      <c r="A1183" s="102" t="s">
        <v>2694</v>
      </c>
      <c r="B1183" s="151" t="s">
        <v>2692</v>
      </c>
      <c r="C1183" s="93" t="s">
        <v>2695</v>
      </c>
      <c r="D1183" s="95" t="s">
        <v>1596</v>
      </c>
      <c r="E1183" s="96" t="str">
        <f ca="1" t="shared" si="18"/>
        <v>KQ</v>
      </c>
      <c r="F1183" s="86">
        <v>50</v>
      </c>
      <c r="H1183" s="86" t="e">
        <v>#N/A</v>
      </c>
    </row>
    <row r="1184" spans="1:8">
      <c r="A1184" s="102" t="s">
        <v>2696</v>
      </c>
      <c r="B1184" s="151" t="s">
        <v>2692</v>
      </c>
      <c r="C1184" s="93" t="s">
        <v>2697</v>
      </c>
      <c r="D1184" s="95" t="s">
        <v>1596</v>
      </c>
      <c r="E1184" s="96" t="str">
        <f ca="1" t="shared" si="18"/>
        <v>KQ</v>
      </c>
      <c r="F1184" s="86">
        <v>50</v>
      </c>
      <c r="H1184" s="86" t="e">
        <v>#N/A</v>
      </c>
    </row>
    <row r="1185" spans="1:8">
      <c r="A1185" s="102" t="s">
        <v>2698</v>
      </c>
      <c r="B1185" s="151" t="s">
        <v>2692</v>
      </c>
      <c r="C1185" s="93" t="s">
        <v>2699</v>
      </c>
      <c r="D1185" s="95" t="s">
        <v>1596</v>
      </c>
      <c r="E1185" s="96" t="str">
        <f ca="1" t="shared" si="18"/>
        <v>KT</v>
      </c>
      <c r="F1185" s="86">
        <v>50</v>
      </c>
      <c r="H1185" s="86" t="e">
        <v>#N/A</v>
      </c>
    </row>
    <row r="1186" spans="1:8">
      <c r="A1186" s="102" t="s">
        <v>2700</v>
      </c>
      <c r="B1186" s="151" t="s">
        <v>2692</v>
      </c>
      <c r="C1186" s="93" t="s">
        <v>2701</v>
      </c>
      <c r="D1186" s="95" t="s">
        <v>1596</v>
      </c>
      <c r="E1186" s="96" t="str">
        <f ca="1" t="shared" si="18"/>
        <v>KD</v>
      </c>
      <c r="F1186" s="86">
        <v>50</v>
      </c>
      <c r="H1186" s="86" t="e">
        <v>#N/A</v>
      </c>
    </row>
    <row r="1187" spans="1:8">
      <c r="A1187" s="93" t="s">
        <v>2702</v>
      </c>
      <c r="B1187" s="95"/>
      <c r="C1187" s="100" t="s">
        <v>2703</v>
      </c>
      <c r="D1187" s="95" t="s">
        <v>53</v>
      </c>
      <c r="E1187" s="96" t="str">
        <f ca="1" t="shared" si="18"/>
        <v>Di</v>
      </c>
      <c r="F1187" s="86">
        <v>50</v>
      </c>
      <c r="G1187" s="86" t="s">
        <v>54</v>
      </c>
      <c r="H1187" s="86" t="e">
        <v>#N/A</v>
      </c>
    </row>
    <row r="1188" spans="1:8">
      <c r="A1188" s="93" t="s">
        <v>2704</v>
      </c>
      <c r="B1188" s="95"/>
      <c r="C1188" s="100" t="s">
        <v>2705</v>
      </c>
      <c r="D1188" s="95" t="s">
        <v>53</v>
      </c>
      <c r="E1188" s="96" t="str">
        <f ca="1" t="shared" si="18"/>
        <v>De</v>
      </c>
      <c r="F1188" s="86">
        <v>50</v>
      </c>
      <c r="G1188" s="86" t="s">
        <v>54</v>
      </c>
      <c r="H1188" s="86" t="e">
        <v>#N/A</v>
      </c>
    </row>
    <row r="1189" spans="1:8">
      <c r="A1189" s="87" t="s">
        <v>2706</v>
      </c>
      <c r="E1189" s="96" t="str">
        <f ca="1" t="shared" si="18"/>
        <v>Đơ</v>
      </c>
      <c r="F1189" s="86">
        <v>50</v>
      </c>
      <c r="G1189" s="86" t="s">
        <v>54</v>
      </c>
      <c r="H1189" s="86" t="e">
        <v>#N/A</v>
      </c>
    </row>
    <row r="1190" spans="1:8">
      <c r="A1190" s="93" t="s">
        <v>2707</v>
      </c>
      <c r="B1190" s="94" t="s">
        <v>2708</v>
      </c>
      <c r="C1190" s="93" t="s">
        <v>2709</v>
      </c>
      <c r="D1190" s="95" t="s">
        <v>53</v>
      </c>
      <c r="E1190" s="96" t="str">
        <f ca="1" t="shared" si="18"/>
        <v>TU</v>
      </c>
      <c r="F1190" s="86">
        <v>50</v>
      </c>
      <c r="G1190" s="86" t="s">
        <v>54</v>
      </c>
      <c r="H1190" s="86">
        <v>0</v>
      </c>
    </row>
    <row r="1191" spans="1:8">
      <c r="A1191" s="93" t="s">
        <v>2710</v>
      </c>
      <c r="B1191" s="94"/>
      <c r="C1191" s="100" t="s">
        <v>2711</v>
      </c>
      <c r="D1191" s="95" t="s">
        <v>533</v>
      </c>
      <c r="E1191" s="96" t="str">
        <f ca="1" t="shared" si="18"/>
        <v>TR</v>
      </c>
      <c r="F1191" s="86">
        <v>2</v>
      </c>
      <c r="G1191" s="86" t="s">
        <v>54</v>
      </c>
      <c r="H1191" s="86">
        <v>1</v>
      </c>
    </row>
    <row r="1192" spans="1:8">
      <c r="A1192" s="93" t="s">
        <v>2712</v>
      </c>
      <c r="B1192" s="94"/>
      <c r="C1192" s="100" t="s">
        <v>2713</v>
      </c>
      <c r="D1192" s="95" t="s">
        <v>533</v>
      </c>
      <c r="E1192" s="96" t="str">
        <f ca="1" t="shared" si="18"/>
        <v>TR</v>
      </c>
      <c r="F1192" s="86">
        <v>2</v>
      </c>
      <c r="G1192" s="86" t="s">
        <v>54</v>
      </c>
      <c r="H1192" s="86" t="e">
        <v>#N/A</v>
      </c>
    </row>
    <row r="1193" spans="1:8">
      <c r="A1193" s="93" t="s">
        <v>2714</v>
      </c>
      <c r="B1193" s="151" t="s">
        <v>56</v>
      </c>
      <c r="C1193" s="100" t="s">
        <v>2715</v>
      </c>
      <c r="D1193" s="95" t="s">
        <v>53</v>
      </c>
      <c r="E1193" s="96" t="str">
        <f ca="1" t="shared" si="18"/>
        <v>D1</v>
      </c>
      <c r="F1193" s="86">
        <v>50</v>
      </c>
      <c r="G1193" s="86" t="s">
        <v>54</v>
      </c>
      <c r="H1193" s="86" t="e">
        <v>#N/A</v>
      </c>
    </row>
    <row r="1194" ht="32.25" customHeight="1" spans="1:8">
      <c r="A1194" s="93" t="s">
        <v>2716</v>
      </c>
      <c r="B1194" s="94"/>
      <c r="C1194" s="100" t="s">
        <v>2717</v>
      </c>
      <c r="D1194" s="95" t="s">
        <v>2718</v>
      </c>
      <c r="E1194" s="96" t="str">
        <f ca="1" t="shared" si="18"/>
        <v>CD</v>
      </c>
      <c r="F1194" s="86">
        <v>50</v>
      </c>
      <c r="G1194" s="86" t="s">
        <v>54</v>
      </c>
      <c r="H1194" s="86" t="e">
        <v>#N/A</v>
      </c>
    </row>
    <row r="1195" ht="32.25" customHeight="1" spans="1:8">
      <c r="A1195" s="93" t="s">
        <v>2719</v>
      </c>
      <c r="B1195" s="94"/>
      <c r="C1195" s="100" t="s">
        <v>2720</v>
      </c>
      <c r="D1195" s="95" t="s">
        <v>2718</v>
      </c>
      <c r="E1195" s="96" t="str">
        <f ca="1" t="shared" si="18"/>
        <v>CD</v>
      </c>
      <c r="F1195" s="86">
        <v>50</v>
      </c>
      <c r="G1195" s="86" t="s">
        <v>54</v>
      </c>
      <c r="H1195" s="86">
        <v>0</v>
      </c>
    </row>
    <row r="1196" ht="32.25" customHeight="1" spans="1:8">
      <c r="A1196" s="93" t="s">
        <v>2721</v>
      </c>
      <c r="B1196" s="94"/>
      <c r="C1196" s="100" t="s">
        <v>2722</v>
      </c>
      <c r="D1196" s="95" t="s">
        <v>2718</v>
      </c>
      <c r="E1196" s="96" t="str">
        <f ca="1" t="shared" si="18"/>
        <v>CD</v>
      </c>
      <c r="F1196" s="86">
        <v>50</v>
      </c>
      <c r="G1196" s="86" t="s">
        <v>54</v>
      </c>
      <c r="H1196" s="86">
        <v>0</v>
      </c>
    </row>
    <row r="1197" ht="30.75" customHeight="1" spans="1:8">
      <c r="A1197" s="93" t="s">
        <v>2723</v>
      </c>
      <c r="B1197" s="94"/>
      <c r="C1197" s="100" t="s">
        <v>2724</v>
      </c>
      <c r="D1197" s="95" t="s">
        <v>2718</v>
      </c>
      <c r="E1197" s="96" t="str">
        <f ca="1" t="shared" si="18"/>
        <v>CD</v>
      </c>
      <c r="F1197" s="86">
        <v>50</v>
      </c>
      <c r="G1197" s="86" t="s">
        <v>54</v>
      </c>
      <c r="H1197" s="86">
        <v>0</v>
      </c>
    </row>
    <row r="1198" ht="32.25" customHeight="1" spans="1:8">
      <c r="A1198" s="93" t="s">
        <v>2725</v>
      </c>
      <c r="B1198" s="94"/>
      <c r="C1198" s="100" t="s">
        <v>2726</v>
      </c>
      <c r="D1198" s="95" t="s">
        <v>2718</v>
      </c>
      <c r="E1198" s="96" t="str">
        <f ca="1" t="shared" si="18"/>
        <v>CD</v>
      </c>
      <c r="F1198" s="86">
        <v>50</v>
      </c>
      <c r="G1198" s="86" t="s">
        <v>54</v>
      </c>
      <c r="H1198" s="86" t="e">
        <v>#N/A</v>
      </c>
    </row>
    <row r="1199" spans="1:8">
      <c r="A1199" s="93" t="s">
        <v>2727</v>
      </c>
      <c r="B1199" s="94"/>
      <c r="C1199" s="100" t="s">
        <v>2728</v>
      </c>
      <c r="D1199" s="95" t="s">
        <v>2718</v>
      </c>
      <c r="E1199" s="96" t="str">
        <f ca="1" t="shared" si="18"/>
        <v>CD</v>
      </c>
      <c r="F1199" s="86">
        <v>50</v>
      </c>
      <c r="G1199" s="86" t="s">
        <v>54</v>
      </c>
      <c r="H1199" s="86" t="e">
        <v>#N/A</v>
      </c>
    </row>
    <row r="1200" spans="1:8">
      <c r="A1200" s="93" t="s">
        <v>2729</v>
      </c>
      <c r="B1200" s="95"/>
      <c r="C1200" s="100" t="s">
        <v>2730</v>
      </c>
      <c r="D1200" s="95" t="s">
        <v>83</v>
      </c>
      <c r="E1200" s="96" t="str">
        <f ca="1" t="shared" si="18"/>
        <v>DE</v>
      </c>
      <c r="F1200" s="86">
        <v>50</v>
      </c>
      <c r="G1200" s="86" t="s">
        <v>54</v>
      </c>
      <c r="H1200" s="86">
        <v>0</v>
      </c>
    </row>
    <row r="1201" spans="1:8">
      <c r="A1201" s="93" t="s">
        <v>2731</v>
      </c>
      <c r="B1201" s="95"/>
      <c r="C1201" s="100" t="s">
        <v>2732</v>
      </c>
      <c r="D1201" s="95" t="s">
        <v>83</v>
      </c>
      <c r="E1201" s="96" t="str">
        <f ca="1" t="shared" si="18"/>
        <v>DE</v>
      </c>
      <c r="F1201" s="86">
        <v>50</v>
      </c>
      <c r="G1201" s="86" t="s">
        <v>54</v>
      </c>
      <c r="H1201" s="86" t="e">
        <v>#N/A</v>
      </c>
    </row>
    <row r="1202" spans="1:8">
      <c r="A1202" s="93" t="s">
        <v>2733</v>
      </c>
      <c r="B1202" s="94"/>
      <c r="C1202" s="100" t="s">
        <v>2734</v>
      </c>
      <c r="D1202" s="95" t="s">
        <v>53</v>
      </c>
      <c r="E1202" s="96" t="str">
        <f ca="1" t="shared" si="18"/>
        <v>CH</v>
      </c>
      <c r="F1202" s="86">
        <v>50</v>
      </c>
      <c r="G1202" s="86" t="s">
        <v>54</v>
      </c>
      <c r="H1202" s="86">
        <v>0</v>
      </c>
    </row>
    <row r="1203" spans="1:8">
      <c r="A1203" s="93" t="s">
        <v>2735</v>
      </c>
      <c r="B1203" s="95"/>
      <c r="C1203" s="100" t="s">
        <v>2736</v>
      </c>
      <c r="D1203" s="95" t="s">
        <v>53</v>
      </c>
      <c r="E1203" s="96" t="str">
        <f ca="1" t="shared" si="18"/>
        <v>DO</v>
      </c>
      <c r="F1203" s="86">
        <v>50</v>
      </c>
      <c r="G1203" s="86" t="s">
        <v>54</v>
      </c>
      <c r="H1203" s="86" t="e">
        <v>#N/A</v>
      </c>
    </row>
    <row r="1204" spans="1:8">
      <c r="A1204" s="131"/>
      <c r="B1204" s="132"/>
      <c r="C1204" s="131"/>
      <c r="D1204" s="133"/>
      <c r="E1204" s="96" t="str">
        <f ca="1" t="shared" si="18"/>
        <v/>
      </c>
      <c r="F1204" s="86">
        <v>50</v>
      </c>
      <c r="H1204" s="86">
        <v>0</v>
      </c>
    </row>
    <row r="1205" s="86" customFormat="1" spans="1:8">
      <c r="A1205" s="134" t="s">
        <v>2737</v>
      </c>
      <c r="B1205" s="135" t="s">
        <v>2738</v>
      </c>
      <c r="C1205" s="134" t="s">
        <v>2739</v>
      </c>
      <c r="D1205" s="136" t="s">
        <v>53</v>
      </c>
      <c r="E1205" s="96" t="str">
        <f ca="1" t="shared" si="18"/>
        <v>LC</v>
      </c>
      <c r="F1205" s="86">
        <v>2000</v>
      </c>
      <c r="H1205" s="86">
        <v>0</v>
      </c>
    </row>
    <row r="1206" s="86" customFormat="1" spans="1:8">
      <c r="A1206" s="93" t="s">
        <v>2740</v>
      </c>
      <c r="B1206" s="94" t="s">
        <v>2741</v>
      </c>
      <c r="C1206" s="93" t="s">
        <v>2742</v>
      </c>
      <c r="D1206" s="95" t="s">
        <v>2718</v>
      </c>
      <c r="E1206" s="96" t="str">
        <f ca="1" t="shared" si="18"/>
        <v>LC</v>
      </c>
      <c r="F1206" s="86">
        <v>2000</v>
      </c>
      <c r="H1206" s="86" t="e">
        <v>#N/A</v>
      </c>
    </row>
    <row r="1207" s="86" customFormat="1" spans="1:8">
      <c r="A1207" s="93" t="s">
        <v>2743</v>
      </c>
      <c r="B1207" s="94" t="s">
        <v>2744</v>
      </c>
      <c r="C1207" s="93" t="s">
        <v>2745</v>
      </c>
      <c r="D1207" s="95" t="s">
        <v>2718</v>
      </c>
      <c r="E1207" s="96" t="str">
        <f ca="1" t="shared" si="18"/>
        <v>LC</v>
      </c>
      <c r="F1207" s="86">
        <v>2000</v>
      </c>
      <c r="H1207" s="86" t="e">
        <v>#N/A</v>
      </c>
    </row>
    <row r="1208" s="86" customFormat="1" spans="1:8">
      <c r="A1208" s="93" t="s">
        <v>2746</v>
      </c>
      <c r="B1208" s="94" t="s">
        <v>2747</v>
      </c>
      <c r="C1208" s="93" t="s">
        <v>2748</v>
      </c>
      <c r="D1208" s="95" t="s">
        <v>267</v>
      </c>
      <c r="E1208" s="96" t="str">
        <f ca="1" t="shared" si="18"/>
        <v>LT</v>
      </c>
      <c r="F1208" s="86">
        <v>2000</v>
      </c>
      <c r="H1208" s="86" t="e">
        <v>#N/A</v>
      </c>
    </row>
    <row r="1209" s="86" customFormat="1" spans="1:8">
      <c r="A1209" s="93" t="s">
        <v>2749</v>
      </c>
      <c r="B1209" s="94" t="s">
        <v>2750</v>
      </c>
      <c r="C1209" s="93" t="s">
        <v>2751</v>
      </c>
      <c r="D1209" s="95" t="s">
        <v>83</v>
      </c>
      <c r="E1209" s="96" t="str">
        <f ca="1" t="shared" si="18"/>
        <v>LD</v>
      </c>
      <c r="F1209" s="86">
        <v>2000</v>
      </c>
      <c r="H1209" s="86">
        <v>0</v>
      </c>
    </row>
    <row r="1210" s="86" customFormat="1" spans="1:8">
      <c r="A1210" s="93" t="s">
        <v>2752</v>
      </c>
      <c r="B1210" s="94" t="s">
        <v>2753</v>
      </c>
      <c r="C1210" s="100" t="s">
        <v>2754</v>
      </c>
      <c r="D1210" s="95" t="s">
        <v>533</v>
      </c>
      <c r="E1210" s="96" t="str">
        <f ca="1" t="shared" si="18"/>
        <v>LT</v>
      </c>
      <c r="F1210" s="86">
        <v>2000</v>
      </c>
      <c r="H1210" s="86">
        <v>1</v>
      </c>
    </row>
    <row r="1211" s="86" customFormat="1" spans="1:8">
      <c r="A1211" s="93" t="s">
        <v>2755</v>
      </c>
      <c r="B1211" s="94" t="s">
        <v>2756</v>
      </c>
      <c r="C1211" s="100" t="s">
        <v>2757</v>
      </c>
      <c r="D1211" s="95" t="s">
        <v>533</v>
      </c>
      <c r="E1211" s="96" t="str">
        <f ca="1" t="shared" si="18"/>
        <v>LB</v>
      </c>
      <c r="F1211" s="86">
        <v>2000</v>
      </c>
      <c r="H1211" s="86" t="e">
        <v>#N/A</v>
      </c>
    </row>
    <row r="1212" s="86" customFormat="1" spans="1:8">
      <c r="A1212" s="93" t="s">
        <v>2758</v>
      </c>
      <c r="B1212" s="94" t="s">
        <v>2759</v>
      </c>
      <c r="C1212" s="100" t="s">
        <v>2760</v>
      </c>
      <c r="D1212" s="95" t="s">
        <v>267</v>
      </c>
      <c r="E1212" s="96" t="str">
        <f ca="1" t="shared" si="18"/>
        <v>LU</v>
      </c>
      <c r="F1212" s="86">
        <v>2000</v>
      </c>
      <c r="H1212" s="86">
        <v>0</v>
      </c>
    </row>
    <row r="1213" s="86" customFormat="1" spans="1:8">
      <c r="A1213" s="93" t="s">
        <v>2761</v>
      </c>
      <c r="B1213" s="94" t="s">
        <v>2762</v>
      </c>
      <c r="C1213" s="100" t="s">
        <v>2763</v>
      </c>
      <c r="D1213" s="95" t="s">
        <v>267</v>
      </c>
      <c r="E1213" s="96" t="str">
        <f ca="1" t="shared" si="18"/>
        <v>KC</v>
      </c>
      <c r="F1213" s="86">
        <v>2000</v>
      </c>
      <c r="H1213" s="86">
        <v>0</v>
      </c>
    </row>
    <row r="1214" s="86" customFormat="1" spans="1:8">
      <c r="A1214" s="93" t="s">
        <v>2764</v>
      </c>
      <c r="B1214" s="94" t="s">
        <v>2765</v>
      </c>
      <c r="C1214" s="100" t="s">
        <v>2766</v>
      </c>
      <c r="D1214" s="95" t="s">
        <v>267</v>
      </c>
      <c r="E1214" s="96" t="str">
        <f ca="1" t="shared" si="18"/>
        <v>KC</v>
      </c>
      <c r="F1214" s="86">
        <v>2000</v>
      </c>
      <c r="H1214" s="86" t="e">
        <v>#N/A</v>
      </c>
    </row>
    <row r="1215" s="86" customFormat="1" spans="1:8">
      <c r="A1215" s="93" t="s">
        <v>2767</v>
      </c>
      <c r="B1215" s="94" t="s">
        <v>2768</v>
      </c>
      <c r="C1215" s="100" t="s">
        <v>2769</v>
      </c>
      <c r="D1215" s="95" t="s">
        <v>267</v>
      </c>
      <c r="E1215" s="96" t="str">
        <f ca="1" t="shared" si="18"/>
        <v>LC</v>
      </c>
      <c r="F1215" s="86">
        <v>2000</v>
      </c>
      <c r="H1215" s="86" t="e">
        <v>#N/A</v>
      </c>
    </row>
    <row r="1216" s="86" customFormat="1" spans="1:8">
      <c r="A1216" s="93" t="s">
        <v>2770</v>
      </c>
      <c r="B1216" s="94" t="s">
        <v>2771</v>
      </c>
      <c r="C1216" s="100" t="s">
        <v>2772</v>
      </c>
      <c r="D1216" s="95" t="s">
        <v>83</v>
      </c>
      <c r="E1216" s="96" t="str">
        <f ca="1" t="shared" si="18"/>
        <v>LD</v>
      </c>
      <c r="F1216" s="86">
        <v>2000</v>
      </c>
      <c r="H1216" s="86">
        <v>0</v>
      </c>
    </row>
    <row r="1217" s="86" customFormat="1" spans="1:8">
      <c r="A1217" s="93" t="s">
        <v>2773</v>
      </c>
      <c r="B1217" s="94" t="s">
        <v>2774</v>
      </c>
      <c r="C1217" s="100" t="s">
        <v>2775</v>
      </c>
      <c r="D1217" s="95" t="s">
        <v>53</v>
      </c>
      <c r="E1217" s="96" t="str">
        <f ca="1" t="shared" si="18"/>
        <v>Lc</v>
      </c>
      <c r="F1217" s="86">
        <v>2000</v>
      </c>
      <c r="H1217" s="86">
        <v>0</v>
      </c>
    </row>
    <row r="1218" s="86" customFormat="1" spans="1:8">
      <c r="A1218" s="93" t="s">
        <v>2776</v>
      </c>
      <c r="B1218" s="94" t="s">
        <v>1725</v>
      </c>
      <c r="C1218" s="100" t="s">
        <v>2777</v>
      </c>
      <c r="D1218" s="95" t="s">
        <v>267</v>
      </c>
      <c r="E1218" s="96" t="str">
        <f ca="1" t="shared" si="18"/>
        <v>LP</v>
      </c>
      <c r="F1218" s="86">
        <v>2000</v>
      </c>
      <c r="H1218" s="86">
        <v>0</v>
      </c>
    </row>
    <row r="1219" s="86" customFormat="1" spans="1:8">
      <c r="A1219" s="93" t="s">
        <v>2778</v>
      </c>
      <c r="B1219" s="94" t="s">
        <v>2779</v>
      </c>
      <c r="C1219" s="100" t="s">
        <v>2780</v>
      </c>
      <c r="D1219" s="95" t="s">
        <v>267</v>
      </c>
      <c r="E1219" s="96" t="str">
        <f ca="1" t="shared" ref="E1219:E1252" si="19">LEFT(A1219,2)</f>
        <v>LP</v>
      </c>
      <c r="F1219" s="86">
        <v>2000</v>
      </c>
      <c r="H1219" s="86" t="e">
        <v>#N/A</v>
      </c>
    </row>
    <row r="1220" s="86" customFormat="1" spans="1:8">
      <c r="A1220" s="93" t="s">
        <v>2781</v>
      </c>
      <c r="B1220" s="94" t="s">
        <v>1716</v>
      </c>
      <c r="C1220" s="100" t="s">
        <v>2782</v>
      </c>
      <c r="D1220" s="95" t="s">
        <v>267</v>
      </c>
      <c r="E1220" s="96" t="str">
        <f ca="1" t="shared" si="19"/>
        <v>LS</v>
      </c>
      <c r="F1220" s="86">
        <v>2000</v>
      </c>
      <c r="H1220" s="86">
        <v>0</v>
      </c>
    </row>
    <row r="1221" s="86" customFormat="1" spans="1:8">
      <c r="A1221" s="93" t="s">
        <v>2783</v>
      </c>
      <c r="B1221" s="94" t="s">
        <v>1181</v>
      </c>
      <c r="C1221" s="100" t="s">
        <v>2784</v>
      </c>
      <c r="D1221" s="95" t="s">
        <v>1013</v>
      </c>
      <c r="E1221" s="96" t="str">
        <f ca="1" t="shared" si="19"/>
        <v>LG</v>
      </c>
      <c r="F1221" s="86">
        <v>2000</v>
      </c>
      <c r="H1221" s="86" t="e">
        <v>#N/A</v>
      </c>
    </row>
    <row r="1222" s="86" customFormat="1" spans="1:8">
      <c r="A1222" s="93" t="s">
        <v>2785</v>
      </c>
      <c r="B1222" s="94" t="s">
        <v>2786</v>
      </c>
      <c r="C1222" s="100" t="s">
        <v>2787</v>
      </c>
      <c r="D1222" s="95" t="s">
        <v>626</v>
      </c>
      <c r="E1222" s="96" t="str">
        <f ca="1" t="shared" si="19"/>
        <v>DM</v>
      </c>
      <c r="F1222" s="86">
        <v>2000</v>
      </c>
      <c r="H1222" s="86" t="e">
        <v>#N/A</v>
      </c>
    </row>
    <row r="1223" s="86" customFormat="1" spans="1:8">
      <c r="A1223" s="93" t="s">
        <v>2788</v>
      </c>
      <c r="B1223" s="94" t="s">
        <v>2789</v>
      </c>
      <c r="C1223" s="100" t="s">
        <v>2790</v>
      </c>
      <c r="D1223" s="95" t="s">
        <v>626</v>
      </c>
      <c r="E1223" s="96" t="str">
        <f ca="1" t="shared" si="19"/>
        <v>DD</v>
      </c>
      <c r="F1223" s="86">
        <v>2000</v>
      </c>
      <c r="H1223" s="86" t="e">
        <v>#N/A</v>
      </c>
    </row>
    <row r="1224" s="86" customFormat="1" spans="1:8">
      <c r="A1224" s="93" t="s">
        <v>2791</v>
      </c>
      <c r="B1224" s="94" t="s">
        <v>2792</v>
      </c>
      <c r="C1224" s="100" t="s">
        <v>2793</v>
      </c>
      <c r="D1224" s="95" t="s">
        <v>626</v>
      </c>
      <c r="E1224" s="96" t="str">
        <f ca="1" t="shared" si="19"/>
        <v>DC</v>
      </c>
      <c r="F1224" s="86">
        <v>2000</v>
      </c>
      <c r="H1224" s="86" t="e">
        <v>#N/A</v>
      </c>
    </row>
    <row r="1225" s="86" customFormat="1" spans="1:8">
      <c r="A1225" s="93" t="s">
        <v>2794</v>
      </c>
      <c r="B1225" s="94" t="s">
        <v>2795</v>
      </c>
      <c r="C1225" s="100" t="s">
        <v>2796</v>
      </c>
      <c r="D1225" s="95" t="s">
        <v>626</v>
      </c>
      <c r="E1225" s="96" t="str">
        <f ca="1" t="shared" si="19"/>
        <v>DM</v>
      </c>
      <c r="F1225" s="86">
        <v>2000</v>
      </c>
      <c r="H1225" s="86" t="e">
        <v>#N/A</v>
      </c>
    </row>
    <row r="1226" s="86" customFormat="1" spans="1:8">
      <c r="A1226" s="93" t="s">
        <v>2797</v>
      </c>
      <c r="B1226" s="94" t="s">
        <v>2798</v>
      </c>
      <c r="C1226" s="100" t="s">
        <v>2799</v>
      </c>
      <c r="D1226" s="95" t="s">
        <v>626</v>
      </c>
      <c r="E1226" s="96" t="str">
        <f ca="1" t="shared" si="19"/>
        <v>DM</v>
      </c>
      <c r="F1226" s="86">
        <v>2000</v>
      </c>
      <c r="H1226" s="86" t="e">
        <v>#N/A</v>
      </c>
    </row>
    <row r="1227" s="86" customFormat="1" spans="1:8">
      <c r="A1227" s="93" t="s">
        <v>2800</v>
      </c>
      <c r="B1227" s="94" t="s">
        <v>2801</v>
      </c>
      <c r="C1227" s="100" t="s">
        <v>2802</v>
      </c>
      <c r="D1227" s="95" t="s">
        <v>626</v>
      </c>
      <c r="E1227" s="96" t="str">
        <f ca="1" t="shared" si="19"/>
        <v>DD</v>
      </c>
      <c r="F1227" s="86">
        <v>2000</v>
      </c>
      <c r="H1227" s="86" t="e">
        <v>#N/A</v>
      </c>
    </row>
    <row r="1228" s="86" customFormat="1" spans="1:8">
      <c r="A1228" s="93" t="s">
        <v>2803</v>
      </c>
      <c r="B1228" s="94" t="s">
        <v>2804</v>
      </c>
      <c r="C1228" s="100" t="s">
        <v>2805</v>
      </c>
      <c r="D1228" s="95" t="s">
        <v>626</v>
      </c>
      <c r="E1228" s="96" t="str">
        <f ca="1" t="shared" si="19"/>
        <v>DC</v>
      </c>
      <c r="F1228" s="86">
        <v>2000</v>
      </c>
      <c r="H1228" s="86" t="e">
        <v>#N/A</v>
      </c>
    </row>
    <row r="1229" s="86" customFormat="1" ht="12" customHeight="1" spans="1:8">
      <c r="A1229" s="93" t="s">
        <v>2806</v>
      </c>
      <c r="B1229" s="94" t="s">
        <v>2807</v>
      </c>
      <c r="C1229" s="100" t="s">
        <v>2808</v>
      </c>
      <c r="D1229" s="95" t="s">
        <v>538</v>
      </c>
      <c r="E1229" s="96" t="str">
        <f ca="1" t="shared" si="19"/>
        <v>Do</v>
      </c>
      <c r="F1229" s="86">
        <v>2000</v>
      </c>
      <c r="H1229" s="86" t="e">
        <v>#N/A</v>
      </c>
    </row>
    <row r="1230" s="86" customFormat="1" spans="1:8">
      <c r="A1230" s="93" t="s">
        <v>2809</v>
      </c>
      <c r="B1230" s="94" t="s">
        <v>2810</v>
      </c>
      <c r="C1230" s="100" t="s">
        <v>2811</v>
      </c>
      <c r="D1230" s="95" t="s">
        <v>626</v>
      </c>
      <c r="E1230" s="96" t="str">
        <f ca="1" t="shared" si="19"/>
        <v>DB</v>
      </c>
      <c r="F1230" s="86">
        <v>2000</v>
      </c>
      <c r="H1230" s="86" t="e">
        <v>#N/A</v>
      </c>
    </row>
    <row r="1231" s="86" customFormat="1" spans="1:8">
      <c r="A1231" s="93" t="s">
        <v>2812</v>
      </c>
      <c r="B1231" s="94" t="s">
        <v>2810</v>
      </c>
      <c r="C1231" s="100" t="s">
        <v>2813</v>
      </c>
      <c r="D1231" s="95" t="s">
        <v>626</v>
      </c>
      <c r="E1231" s="96" t="str">
        <f ca="1" t="shared" si="19"/>
        <v>DB</v>
      </c>
      <c r="F1231" s="86">
        <v>2000</v>
      </c>
      <c r="H1231" s="86" t="e">
        <v>#N/A</v>
      </c>
    </row>
    <row r="1232" s="86" customFormat="1" spans="1:8">
      <c r="A1232" s="93" t="s">
        <v>2814</v>
      </c>
      <c r="B1232" s="94" t="s">
        <v>2815</v>
      </c>
      <c r="C1232" s="100" t="s">
        <v>2816</v>
      </c>
      <c r="D1232" s="95" t="s">
        <v>626</v>
      </c>
      <c r="E1232" s="96" t="str">
        <f ca="1" t="shared" si="19"/>
        <v>DB</v>
      </c>
      <c r="F1232" s="86">
        <v>2000</v>
      </c>
      <c r="H1232" s="86" t="e">
        <v>#N/A</v>
      </c>
    </row>
    <row r="1233" spans="1:8">
      <c r="A1233" s="137" t="s">
        <v>2817</v>
      </c>
      <c r="B1233" s="94" t="s">
        <v>887</v>
      </c>
      <c r="C1233" s="138" t="s">
        <v>2818</v>
      </c>
      <c r="D1233" s="139" t="s">
        <v>2819</v>
      </c>
      <c r="E1233" s="96" t="str">
        <f ca="1" t="shared" si="19"/>
        <v>Ho</v>
      </c>
      <c r="F1233" s="86">
        <v>50</v>
      </c>
      <c r="G1233" s="86" t="s">
        <v>54</v>
      </c>
      <c r="H1233" s="86">
        <v>0</v>
      </c>
    </row>
    <row r="1234" spans="1:8">
      <c r="A1234" s="137" t="s">
        <v>2820</v>
      </c>
      <c r="B1234" s="94"/>
      <c r="C1234" s="138" t="s">
        <v>2821</v>
      </c>
      <c r="D1234" s="139" t="s">
        <v>53</v>
      </c>
      <c r="E1234" s="96" t="str">
        <f ca="1" t="shared" si="19"/>
        <v>CC</v>
      </c>
      <c r="F1234" s="86">
        <v>50</v>
      </c>
      <c r="G1234" s="86" t="s">
        <v>54</v>
      </c>
      <c r="H1234" s="86" t="s">
        <v>53</v>
      </c>
    </row>
    <row r="1235" spans="1:8">
      <c r="A1235" s="137" t="s">
        <v>2822</v>
      </c>
      <c r="B1235" s="94"/>
      <c r="C1235" s="138" t="s">
        <v>2823</v>
      </c>
      <c r="D1235" s="139" t="s">
        <v>83</v>
      </c>
      <c r="E1235" s="96" t="str">
        <f ca="1" t="shared" si="19"/>
        <v>CC</v>
      </c>
      <c r="F1235" s="86">
        <v>50</v>
      </c>
      <c r="G1235" s="86" t="s">
        <v>54</v>
      </c>
      <c r="H1235" s="86">
        <v>0</v>
      </c>
    </row>
    <row r="1236" spans="1:8">
      <c r="A1236" s="137" t="s">
        <v>2824</v>
      </c>
      <c r="B1236" s="94"/>
      <c r="C1236" s="138" t="s">
        <v>2825</v>
      </c>
      <c r="D1236" s="139" t="s">
        <v>53</v>
      </c>
      <c r="E1236" s="96" t="str">
        <f ca="1" t="shared" si="19"/>
        <v>CC</v>
      </c>
      <c r="F1236" s="86">
        <v>50</v>
      </c>
      <c r="G1236" s="86" t="s">
        <v>54</v>
      </c>
      <c r="H1236" s="86" t="s">
        <v>53</v>
      </c>
    </row>
    <row r="1237" spans="1:8">
      <c r="A1237" s="137" t="s">
        <v>2826</v>
      </c>
      <c r="B1237" s="94"/>
      <c r="C1237" s="138" t="s">
        <v>2827</v>
      </c>
      <c r="D1237" s="139" t="s">
        <v>53</v>
      </c>
      <c r="E1237" s="96" t="str">
        <f ca="1" t="shared" si="19"/>
        <v>CC</v>
      </c>
      <c r="F1237" s="86">
        <v>50</v>
      </c>
      <c r="G1237" s="86" t="s">
        <v>54</v>
      </c>
      <c r="H1237" s="86">
        <v>0</v>
      </c>
    </row>
    <row r="1238" spans="1:8">
      <c r="A1238" s="137" t="s">
        <v>2828</v>
      </c>
      <c r="B1238" s="94"/>
      <c r="C1238" s="138" t="s">
        <v>2829</v>
      </c>
      <c r="D1238" s="139" t="s">
        <v>83</v>
      </c>
      <c r="E1238" s="96" t="str">
        <f ca="1" t="shared" si="19"/>
        <v>TD</v>
      </c>
      <c r="F1238" s="86">
        <v>50</v>
      </c>
      <c r="G1238" s="86" t="s">
        <v>54</v>
      </c>
      <c r="H1238" s="86">
        <v>0</v>
      </c>
    </row>
    <row r="1239" spans="1:8">
      <c r="A1239" s="137" t="s">
        <v>2830</v>
      </c>
      <c r="B1239" s="151" t="s">
        <v>1221</v>
      </c>
      <c r="C1239" s="105" t="s">
        <v>2831</v>
      </c>
      <c r="D1239" s="139" t="s">
        <v>1202</v>
      </c>
      <c r="E1239" s="96" t="str">
        <f ca="1" t="shared" si="19"/>
        <v>PK</v>
      </c>
      <c r="F1239" s="86">
        <v>2000</v>
      </c>
      <c r="H1239" s="86">
        <v>0</v>
      </c>
    </row>
    <row r="1240" spans="1:8">
      <c r="A1240" s="137" t="s">
        <v>2832</v>
      </c>
      <c r="B1240" s="151" t="s">
        <v>1265</v>
      </c>
      <c r="C1240" s="105" t="s">
        <v>1266</v>
      </c>
      <c r="D1240" s="139" t="s">
        <v>1202</v>
      </c>
      <c r="E1240" s="96" t="str">
        <f ca="1" t="shared" si="19"/>
        <v>DA</v>
      </c>
      <c r="F1240" s="86">
        <v>2000</v>
      </c>
      <c r="H1240" s="86">
        <v>0</v>
      </c>
    </row>
    <row r="1241" spans="1:8">
      <c r="A1241" s="137" t="s">
        <v>2833</v>
      </c>
      <c r="B1241" s="151" t="s">
        <v>1301</v>
      </c>
      <c r="C1241" s="105" t="s">
        <v>2834</v>
      </c>
      <c r="D1241" s="139" t="s">
        <v>1202</v>
      </c>
      <c r="E1241" s="96" t="str">
        <f ca="1" t="shared" si="19"/>
        <v>DC</v>
      </c>
      <c r="F1241" s="86">
        <v>2000</v>
      </c>
      <c r="H1241" s="86">
        <v>0</v>
      </c>
    </row>
    <row r="1242" spans="1:8">
      <c r="A1242" s="137" t="s">
        <v>2835</v>
      </c>
      <c r="B1242" s="151" t="s">
        <v>1253</v>
      </c>
      <c r="C1242" s="105" t="s">
        <v>1397</v>
      </c>
      <c r="D1242" s="139" t="s">
        <v>1202</v>
      </c>
      <c r="E1242" s="96" t="str">
        <f ca="1" t="shared" si="19"/>
        <v>TH</v>
      </c>
      <c r="F1242" s="86">
        <v>2000</v>
      </c>
      <c r="H1242" s="86">
        <v>0.19305</v>
      </c>
    </row>
    <row r="1243" spans="1:8">
      <c r="A1243" s="137" t="s">
        <v>2836</v>
      </c>
      <c r="B1243" s="151" t="s">
        <v>1337</v>
      </c>
      <c r="C1243" s="105" t="s">
        <v>1338</v>
      </c>
      <c r="D1243" s="139" t="s">
        <v>1202</v>
      </c>
      <c r="E1243" s="96" t="str">
        <f ca="1" t="shared" si="19"/>
        <v>XI</v>
      </c>
      <c r="F1243" s="86">
        <v>2000</v>
      </c>
      <c r="H1243" s="86">
        <v>0.4</v>
      </c>
    </row>
    <row r="1244" spans="1:8">
      <c r="A1244" s="137" t="s">
        <v>2837</v>
      </c>
      <c r="B1244" s="151" t="s">
        <v>1385</v>
      </c>
      <c r="C1244" s="105" t="s">
        <v>1386</v>
      </c>
      <c r="D1244" s="139" t="s">
        <v>626</v>
      </c>
      <c r="E1244" s="96" t="str">
        <f ca="1" t="shared" si="19"/>
        <v>vc</v>
      </c>
      <c r="F1244" s="86">
        <v>2000</v>
      </c>
      <c r="H1244" s="86" t="e">
        <v>#N/A</v>
      </c>
    </row>
    <row r="1245" spans="1:8">
      <c r="A1245" s="137" t="s">
        <v>2838</v>
      </c>
      <c r="B1245" s="151" t="s">
        <v>1349</v>
      </c>
      <c r="C1245" s="105" t="s">
        <v>1350</v>
      </c>
      <c r="D1245" s="139" t="s">
        <v>626</v>
      </c>
      <c r="E1245" s="96" t="str">
        <f ca="1" t="shared" si="19"/>
        <v>DA</v>
      </c>
      <c r="F1245" s="86">
        <v>2000</v>
      </c>
      <c r="H1245" s="86">
        <v>0</v>
      </c>
    </row>
    <row r="1246" spans="1:8">
      <c r="A1246" s="137" t="s">
        <v>2839</v>
      </c>
      <c r="B1246" s="151" t="s">
        <v>1200</v>
      </c>
      <c r="C1246" s="105" t="s">
        <v>1201</v>
      </c>
      <c r="D1246" s="139" t="s">
        <v>1202</v>
      </c>
      <c r="E1246" s="96" t="str">
        <f ca="1" t="shared" si="19"/>
        <v>DA</v>
      </c>
      <c r="F1246" s="86">
        <v>2000</v>
      </c>
      <c r="H1246" s="86">
        <v>0</v>
      </c>
    </row>
    <row r="1247" spans="1:8">
      <c r="A1247" s="137" t="s">
        <v>2840</v>
      </c>
      <c r="B1247" s="151" t="s">
        <v>1253</v>
      </c>
      <c r="C1247" s="105" t="s">
        <v>1254</v>
      </c>
      <c r="D1247" s="139" t="s">
        <v>1202</v>
      </c>
      <c r="E1247" s="96" t="str">
        <f ca="1" t="shared" si="19"/>
        <v>TD</v>
      </c>
      <c r="F1247" s="86">
        <v>2000</v>
      </c>
      <c r="H1247" s="86">
        <v>0</v>
      </c>
    </row>
    <row r="1248" spans="1:8">
      <c r="A1248" s="137" t="s">
        <v>2841</v>
      </c>
      <c r="B1248" s="151" t="s">
        <v>1200</v>
      </c>
      <c r="C1248" s="105" t="s">
        <v>1213</v>
      </c>
      <c r="D1248" s="139" t="s">
        <v>1202</v>
      </c>
      <c r="E1248" s="96" t="str">
        <f ca="1" t="shared" si="19"/>
        <v>DN</v>
      </c>
      <c r="F1248" s="86">
        <v>2000</v>
      </c>
      <c r="H1248" s="86">
        <v>0.087</v>
      </c>
    </row>
    <row r="1249" spans="1:8">
      <c r="A1249" s="137" t="s">
        <v>2842</v>
      </c>
      <c r="B1249" s="151" t="s">
        <v>1221</v>
      </c>
      <c r="C1249" s="105" t="s">
        <v>1222</v>
      </c>
      <c r="D1249" s="139" t="s">
        <v>1202</v>
      </c>
      <c r="E1249" s="96" t="str">
        <f ca="1" t="shared" si="19"/>
        <v>vc</v>
      </c>
      <c r="F1249" s="86">
        <v>2000</v>
      </c>
      <c r="H1249" s="86" t="e">
        <v>#N/A</v>
      </c>
    </row>
    <row r="1250" spans="1:8">
      <c r="A1250" s="137" t="s">
        <v>2843</v>
      </c>
      <c r="B1250" s="151" t="s">
        <v>1233</v>
      </c>
      <c r="C1250" s="105" t="s">
        <v>1234</v>
      </c>
      <c r="D1250" s="139" t="s">
        <v>1202</v>
      </c>
      <c r="E1250" s="96" t="str">
        <f ca="1" t="shared" si="19"/>
        <v>CO</v>
      </c>
      <c r="F1250" s="86">
        <v>2000</v>
      </c>
      <c r="H1250" s="86">
        <v>0.2</v>
      </c>
    </row>
    <row r="1251" spans="1:8">
      <c r="A1251" s="137" t="s">
        <v>2844</v>
      </c>
      <c r="B1251" s="151" t="s">
        <v>1289</v>
      </c>
      <c r="C1251" s="105" t="s">
        <v>1290</v>
      </c>
      <c r="D1251" s="139" t="s">
        <v>1202</v>
      </c>
      <c r="E1251" s="96" t="str">
        <f ca="1" t="shared" si="19"/>
        <v>XA</v>
      </c>
      <c r="F1251" s="86">
        <v>2000</v>
      </c>
      <c r="H1251" s="86">
        <v>0</v>
      </c>
    </row>
    <row r="1252" spans="1:8">
      <c r="A1252" s="137" t="s">
        <v>2845</v>
      </c>
      <c r="B1252" s="151" t="s">
        <v>1325</v>
      </c>
      <c r="C1252" s="105" t="s">
        <v>1326</v>
      </c>
      <c r="D1252" s="139" t="s">
        <v>239</v>
      </c>
      <c r="E1252" s="96" t="str">
        <f ca="1" t="shared" si="19"/>
        <v>ct</v>
      </c>
      <c r="F1252" s="86">
        <v>2000</v>
      </c>
      <c r="H1252" s="86">
        <v>42</v>
      </c>
    </row>
    <row r="1253" spans="8:8">
      <c r="H1253" s="86">
        <v>0</v>
      </c>
    </row>
    <row r="1254" spans="8:8">
      <c r="H1254" s="86">
        <v>0</v>
      </c>
    </row>
    <row r="1255" spans="1:8">
      <c r="A1255" s="87" t="s">
        <v>2846</v>
      </c>
      <c r="C1255" s="87" t="s">
        <v>2847</v>
      </c>
      <c r="D1255" s="86" t="s">
        <v>2848</v>
      </c>
      <c r="F1255" s="86">
        <v>2000</v>
      </c>
      <c r="H1255" s="86" t="s">
        <v>2849</v>
      </c>
    </row>
    <row r="1256" spans="1:8">
      <c r="A1256" s="87" t="s">
        <v>2850</v>
      </c>
      <c r="C1256" s="87" t="s">
        <v>2851</v>
      </c>
      <c r="D1256" s="86" t="s">
        <v>2848</v>
      </c>
      <c r="F1256" s="86">
        <v>2000</v>
      </c>
      <c r="H1256" s="86" t="s">
        <v>2849</v>
      </c>
    </row>
    <row r="1257" spans="1:8">
      <c r="A1257" s="87" t="s">
        <v>2852</v>
      </c>
      <c r="C1257" s="87" t="s">
        <v>2853</v>
      </c>
      <c r="D1257" s="86" t="s">
        <v>2848</v>
      </c>
      <c r="F1257" s="86">
        <v>2000</v>
      </c>
      <c r="H1257" s="86" t="s">
        <v>2849</v>
      </c>
    </row>
    <row r="1258" spans="1:8">
      <c r="A1258" s="87" t="s">
        <v>2854</v>
      </c>
      <c r="C1258" s="87" t="s">
        <v>2855</v>
      </c>
      <c r="D1258" s="86" t="s">
        <v>2848</v>
      </c>
      <c r="F1258" s="86">
        <v>2000</v>
      </c>
      <c r="H1258" s="86" t="s">
        <v>2849</v>
      </c>
    </row>
    <row r="1259" spans="1:8">
      <c r="A1259" s="87" t="s">
        <v>2856</v>
      </c>
      <c r="C1259" s="87" t="s">
        <v>2857</v>
      </c>
      <c r="D1259" s="86" t="s">
        <v>2848</v>
      </c>
      <c r="F1259" s="86">
        <v>2000</v>
      </c>
      <c r="H1259" s="86" t="s">
        <v>2849</v>
      </c>
    </row>
    <row r="1260" spans="1:8">
      <c r="A1260" s="87" t="s">
        <v>2858</v>
      </c>
      <c r="C1260" s="87" t="s">
        <v>2859</v>
      </c>
      <c r="D1260" s="86" t="s">
        <v>2848</v>
      </c>
      <c r="F1260" s="86">
        <v>2000</v>
      </c>
      <c r="H1260" s="86" t="s">
        <v>2849</v>
      </c>
    </row>
    <row r="1261" spans="1:8">
      <c r="A1261" s="87" t="s">
        <v>2860</v>
      </c>
      <c r="C1261" s="87" t="s">
        <v>2861</v>
      </c>
      <c r="D1261" s="86" t="s">
        <v>2848</v>
      </c>
      <c r="F1261" s="86">
        <v>2000</v>
      </c>
      <c r="H1261" s="86" t="s">
        <v>2849</v>
      </c>
    </row>
    <row r="1262" spans="1:8">
      <c r="A1262" s="87" t="s">
        <v>2862</v>
      </c>
      <c r="C1262" s="87" t="s">
        <v>2863</v>
      </c>
      <c r="D1262" s="86" t="s">
        <v>2848</v>
      </c>
      <c r="F1262" s="86">
        <v>2000</v>
      </c>
      <c r="H1262" s="86" t="s">
        <v>2849</v>
      </c>
    </row>
    <row r="1263" spans="1:8">
      <c r="A1263" s="87" t="s">
        <v>2864</v>
      </c>
      <c r="C1263" s="87" t="s">
        <v>2865</v>
      </c>
      <c r="D1263" s="86" t="s">
        <v>2848</v>
      </c>
      <c r="F1263" s="86">
        <v>2000</v>
      </c>
      <c r="H1263" s="86" t="s">
        <v>2849</v>
      </c>
    </row>
    <row r="1264" spans="1:8">
      <c r="A1264" s="87" t="s">
        <v>2866</v>
      </c>
      <c r="C1264" s="87" t="s">
        <v>2867</v>
      </c>
      <c r="D1264" s="86" t="s">
        <v>2848</v>
      </c>
      <c r="F1264" s="86">
        <v>2000</v>
      </c>
      <c r="H1264" s="86" t="s">
        <v>2849</v>
      </c>
    </row>
    <row r="1265" spans="1:8">
      <c r="A1265" s="87" t="s">
        <v>2868</v>
      </c>
      <c r="C1265" s="87" t="s">
        <v>2869</v>
      </c>
      <c r="D1265" s="86" t="s">
        <v>2848</v>
      </c>
      <c r="F1265" s="86">
        <v>2000</v>
      </c>
      <c r="H1265" s="86" t="s">
        <v>2849</v>
      </c>
    </row>
    <row r="1266" spans="1:8">
      <c r="A1266" s="87" t="s">
        <v>2870</v>
      </c>
      <c r="C1266" s="87" t="s">
        <v>2871</v>
      </c>
      <c r="D1266" s="86" t="s">
        <v>2848</v>
      </c>
      <c r="F1266" s="86">
        <v>2000</v>
      </c>
      <c r="H1266" s="86" t="s">
        <v>2849</v>
      </c>
    </row>
    <row r="1267" spans="1:8">
      <c r="A1267" s="87" t="s">
        <v>2872</v>
      </c>
      <c r="C1267" s="87" t="s">
        <v>2873</v>
      </c>
      <c r="D1267" s="86" t="s">
        <v>2848</v>
      </c>
      <c r="F1267" s="86">
        <v>2000</v>
      </c>
      <c r="H1267" s="86" t="s">
        <v>2849</v>
      </c>
    </row>
    <row r="1268" spans="1:8">
      <c r="A1268" s="87" t="s">
        <v>2874</v>
      </c>
      <c r="C1268" s="87" t="s">
        <v>2875</v>
      </c>
      <c r="D1268" s="86" t="s">
        <v>2848</v>
      </c>
      <c r="F1268" s="86">
        <v>2000</v>
      </c>
      <c r="H1268" s="86" t="s">
        <v>2849</v>
      </c>
    </row>
    <row r="1269" spans="1:8">
      <c r="A1269" s="87" t="s">
        <v>2876</v>
      </c>
      <c r="C1269" s="87" t="s">
        <v>2877</v>
      </c>
      <c r="D1269" s="86" t="s">
        <v>2848</v>
      </c>
      <c r="F1269" s="86">
        <v>2000</v>
      </c>
      <c r="H1269" s="86" t="s">
        <v>2849</v>
      </c>
    </row>
    <row r="1270" spans="1:8">
      <c r="A1270" s="87" t="s">
        <v>2878</v>
      </c>
      <c r="C1270" s="87" t="s">
        <v>2879</v>
      </c>
      <c r="D1270" s="86" t="s">
        <v>2848</v>
      </c>
      <c r="F1270" s="86">
        <v>2000</v>
      </c>
      <c r="H1270" s="86" t="s">
        <v>2849</v>
      </c>
    </row>
    <row r="1271" spans="1:8">
      <c r="A1271" s="87" t="s">
        <v>2880</v>
      </c>
      <c r="C1271" s="87" t="s">
        <v>2881</v>
      </c>
      <c r="D1271" s="86" t="s">
        <v>2848</v>
      </c>
      <c r="F1271" s="86">
        <v>2000</v>
      </c>
      <c r="H1271" s="86" t="s">
        <v>2849</v>
      </c>
    </row>
    <row r="1272" spans="1:8">
      <c r="A1272" s="87" t="s">
        <v>2882</v>
      </c>
      <c r="C1272" s="87" t="s">
        <v>2883</v>
      </c>
      <c r="D1272" s="86" t="s">
        <v>2848</v>
      </c>
      <c r="F1272" s="86">
        <v>2000</v>
      </c>
      <c r="H1272" s="86" t="s">
        <v>2849</v>
      </c>
    </row>
    <row r="1273" spans="1:8">
      <c r="A1273" s="87" t="s">
        <v>2884</v>
      </c>
      <c r="C1273" s="87" t="s">
        <v>2885</v>
      </c>
      <c r="D1273" s="86" t="s">
        <v>2848</v>
      </c>
      <c r="F1273" s="86">
        <v>2000</v>
      </c>
      <c r="H1273" s="86" t="s">
        <v>2849</v>
      </c>
    </row>
    <row r="1274" spans="1:8">
      <c r="A1274" s="87" t="s">
        <v>2886</v>
      </c>
      <c r="C1274" s="87" t="s">
        <v>2887</v>
      </c>
      <c r="D1274" s="86" t="s">
        <v>2848</v>
      </c>
      <c r="F1274" s="86">
        <v>2000</v>
      </c>
      <c r="H1274" s="86" t="s">
        <v>2849</v>
      </c>
    </row>
    <row r="1275" spans="1:8">
      <c r="A1275" s="87" t="s">
        <v>2888</v>
      </c>
      <c r="C1275" s="87" t="s">
        <v>2889</v>
      </c>
      <c r="D1275" s="86" t="s">
        <v>2848</v>
      </c>
      <c r="F1275" s="86">
        <v>2000</v>
      </c>
      <c r="H1275" s="86" t="s">
        <v>2849</v>
      </c>
    </row>
    <row r="1276" spans="1:8">
      <c r="A1276" s="87" t="s">
        <v>2890</v>
      </c>
      <c r="C1276" s="87" t="s">
        <v>2891</v>
      </c>
      <c r="D1276" s="86" t="s">
        <v>2848</v>
      </c>
      <c r="F1276" s="86">
        <v>2000</v>
      </c>
      <c r="H1276" s="86" t="s">
        <v>2849</v>
      </c>
    </row>
    <row r="1277" spans="1:8">
      <c r="A1277" s="87" t="s">
        <v>2892</v>
      </c>
      <c r="C1277" s="87" t="s">
        <v>2893</v>
      </c>
      <c r="D1277" s="86" t="s">
        <v>2848</v>
      </c>
      <c r="F1277" s="86">
        <v>2000</v>
      </c>
      <c r="H1277" s="86" t="s">
        <v>2849</v>
      </c>
    </row>
    <row r="1278" spans="1:8">
      <c r="A1278" s="87" t="s">
        <v>2894</v>
      </c>
      <c r="C1278" s="87" t="s">
        <v>2895</v>
      </c>
      <c r="D1278" s="86" t="s">
        <v>2848</v>
      </c>
      <c r="F1278" s="86">
        <v>2000</v>
      </c>
      <c r="H1278" s="86" t="s">
        <v>2849</v>
      </c>
    </row>
    <row r="1279" spans="1:8">
      <c r="A1279" s="87" t="s">
        <v>2896</v>
      </c>
      <c r="C1279" s="87" t="s">
        <v>2897</v>
      </c>
      <c r="D1279" s="86" t="s">
        <v>2848</v>
      </c>
      <c r="F1279" s="86">
        <v>2000</v>
      </c>
      <c r="H1279" s="86" t="s">
        <v>2849</v>
      </c>
    </row>
    <row r="1280" spans="1:8">
      <c r="A1280" s="87" t="s">
        <v>2898</v>
      </c>
      <c r="C1280" s="87" t="s">
        <v>2899</v>
      </c>
      <c r="D1280" s="86" t="s">
        <v>2848</v>
      </c>
      <c r="F1280" s="86">
        <v>2000</v>
      </c>
      <c r="H1280" s="86" t="s">
        <v>2849</v>
      </c>
    </row>
    <row r="1281" spans="1:8">
      <c r="A1281" s="87" t="s">
        <v>2900</v>
      </c>
      <c r="C1281" s="87" t="s">
        <v>2901</v>
      </c>
      <c r="D1281" s="86" t="s">
        <v>2848</v>
      </c>
      <c r="F1281" s="86">
        <v>2000</v>
      </c>
      <c r="H1281" s="86" t="s">
        <v>2849</v>
      </c>
    </row>
    <row r="1282" spans="1:8">
      <c r="A1282" s="87" t="s">
        <v>2902</v>
      </c>
      <c r="C1282" s="87" t="s">
        <v>2903</v>
      </c>
      <c r="D1282" s="86" t="s">
        <v>2848</v>
      </c>
      <c r="F1282" s="86">
        <v>2000</v>
      </c>
      <c r="H1282" s="86" t="s">
        <v>2849</v>
      </c>
    </row>
    <row r="1283" spans="1:8">
      <c r="A1283" s="87" t="s">
        <v>2904</v>
      </c>
      <c r="C1283" s="87" t="s">
        <v>2905</v>
      </c>
      <c r="D1283" s="86" t="s">
        <v>2848</v>
      </c>
      <c r="F1283" s="86">
        <v>2000</v>
      </c>
      <c r="H1283" s="86" t="s">
        <v>2849</v>
      </c>
    </row>
    <row r="1284" spans="1:8">
      <c r="A1284" s="87" t="s">
        <v>2906</v>
      </c>
      <c r="C1284" s="87" t="s">
        <v>2907</v>
      </c>
      <c r="D1284" s="86" t="s">
        <v>2848</v>
      </c>
      <c r="F1284" s="86">
        <v>2000</v>
      </c>
      <c r="H1284" s="86" t="s">
        <v>2849</v>
      </c>
    </row>
    <row r="1285" spans="1:8">
      <c r="A1285" s="87" t="s">
        <v>2908</v>
      </c>
      <c r="C1285" s="87" t="s">
        <v>2909</v>
      </c>
      <c r="D1285" s="86" t="s">
        <v>2848</v>
      </c>
      <c r="F1285" s="86">
        <v>2000</v>
      </c>
      <c r="H1285" s="86" t="s">
        <v>2849</v>
      </c>
    </row>
    <row r="1286" spans="1:8">
      <c r="A1286" s="87" t="s">
        <v>2910</v>
      </c>
      <c r="C1286" s="87" t="s">
        <v>2911</v>
      </c>
      <c r="D1286" s="86" t="s">
        <v>2848</v>
      </c>
      <c r="F1286" s="86">
        <v>2000</v>
      </c>
      <c r="H1286" s="86" t="s">
        <v>2849</v>
      </c>
    </row>
    <row r="1287" spans="1:8">
      <c r="A1287" s="87" t="s">
        <v>2912</v>
      </c>
      <c r="C1287" s="87" t="s">
        <v>2913</v>
      </c>
      <c r="D1287" s="86" t="s">
        <v>2848</v>
      </c>
      <c r="F1287" s="86">
        <v>2000</v>
      </c>
      <c r="H1287" s="86" t="s">
        <v>2849</v>
      </c>
    </row>
    <row r="1288" spans="1:8">
      <c r="A1288" s="87" t="s">
        <v>2914</v>
      </c>
      <c r="C1288" s="87" t="s">
        <v>2915</v>
      </c>
      <c r="D1288" s="86" t="s">
        <v>2848</v>
      </c>
      <c r="F1288" s="86">
        <v>2000</v>
      </c>
      <c r="H1288" s="86" t="s">
        <v>2849</v>
      </c>
    </row>
    <row r="1289" spans="1:8">
      <c r="A1289" s="87" t="s">
        <v>2916</v>
      </c>
      <c r="C1289" s="87" t="s">
        <v>2917</v>
      </c>
      <c r="D1289" s="86" t="s">
        <v>2848</v>
      </c>
      <c r="F1289" s="86">
        <v>2000</v>
      </c>
      <c r="H1289" s="86" t="s">
        <v>2849</v>
      </c>
    </row>
    <row r="1290" spans="1:8">
      <c r="A1290" s="87" t="s">
        <v>2918</v>
      </c>
      <c r="C1290" s="87" t="s">
        <v>2919</v>
      </c>
      <c r="D1290" s="86" t="s">
        <v>2848</v>
      </c>
      <c r="F1290" s="86">
        <v>2000</v>
      </c>
      <c r="H1290" s="86" t="s">
        <v>2849</v>
      </c>
    </row>
    <row r="1291" spans="1:8">
      <c r="A1291" s="87" t="s">
        <v>2920</v>
      </c>
      <c r="C1291" s="87" t="s">
        <v>2921</v>
      </c>
      <c r="D1291" s="86" t="s">
        <v>2848</v>
      </c>
      <c r="F1291" s="86">
        <v>2000</v>
      </c>
      <c r="H1291" s="86" t="s">
        <v>2849</v>
      </c>
    </row>
    <row r="1292" spans="1:8">
      <c r="A1292" s="87" t="s">
        <v>2922</v>
      </c>
      <c r="C1292" s="87" t="s">
        <v>2923</v>
      </c>
      <c r="D1292" s="86" t="s">
        <v>2848</v>
      </c>
      <c r="F1292" s="86">
        <v>2000</v>
      </c>
      <c r="H1292" s="86" t="s">
        <v>2849</v>
      </c>
    </row>
    <row r="1293" spans="1:8">
      <c r="A1293" s="87" t="s">
        <v>2924</v>
      </c>
      <c r="C1293" s="87" t="s">
        <v>2925</v>
      </c>
      <c r="D1293" s="86" t="s">
        <v>2848</v>
      </c>
      <c r="F1293" s="86">
        <v>2000</v>
      </c>
      <c r="H1293" s="86" t="s">
        <v>2849</v>
      </c>
    </row>
    <row r="1294" spans="1:8">
      <c r="A1294" s="87" t="s">
        <v>2926</v>
      </c>
      <c r="C1294" s="87" t="s">
        <v>2927</v>
      </c>
      <c r="D1294" s="86" t="s">
        <v>2848</v>
      </c>
      <c r="F1294" s="86">
        <v>2000</v>
      </c>
      <c r="H1294" s="86" t="s">
        <v>2849</v>
      </c>
    </row>
    <row r="1295" spans="1:8">
      <c r="A1295" s="87" t="s">
        <v>2928</v>
      </c>
      <c r="C1295" s="87" t="s">
        <v>2929</v>
      </c>
      <c r="D1295" s="86" t="s">
        <v>2848</v>
      </c>
      <c r="F1295" s="86">
        <v>2000</v>
      </c>
      <c r="H1295" s="86" t="s">
        <v>2849</v>
      </c>
    </row>
    <row r="1296" spans="1:8">
      <c r="A1296" s="87" t="s">
        <v>2930</v>
      </c>
      <c r="C1296" s="87" t="s">
        <v>2931</v>
      </c>
      <c r="D1296" s="86" t="s">
        <v>2848</v>
      </c>
      <c r="F1296" s="86">
        <v>2000</v>
      </c>
      <c r="H1296" s="86" t="s">
        <v>2849</v>
      </c>
    </row>
    <row r="1297" spans="1:8">
      <c r="A1297" s="87" t="s">
        <v>2932</v>
      </c>
      <c r="C1297" s="87" t="s">
        <v>2933</v>
      </c>
      <c r="D1297" s="86" t="s">
        <v>2848</v>
      </c>
      <c r="F1297" s="86">
        <v>2000</v>
      </c>
      <c r="H1297" s="86" t="s">
        <v>2849</v>
      </c>
    </row>
    <row r="1298" spans="1:8">
      <c r="A1298" s="87" t="s">
        <v>2934</v>
      </c>
      <c r="C1298" s="87" t="s">
        <v>2935</v>
      </c>
      <c r="D1298" s="86" t="s">
        <v>2848</v>
      </c>
      <c r="F1298" s="86">
        <v>2000</v>
      </c>
      <c r="H1298" s="86" t="s">
        <v>2849</v>
      </c>
    </row>
    <row r="1299" spans="1:8">
      <c r="A1299" s="87" t="s">
        <v>2936</v>
      </c>
      <c r="C1299" s="87" t="s">
        <v>2937</v>
      </c>
      <c r="D1299" s="86" t="s">
        <v>2848</v>
      </c>
      <c r="F1299" s="86">
        <v>2000</v>
      </c>
      <c r="H1299" s="86" t="s">
        <v>2849</v>
      </c>
    </row>
    <row r="1300" spans="1:8">
      <c r="A1300" s="87" t="s">
        <v>2938</v>
      </c>
      <c r="C1300" s="87" t="s">
        <v>2939</v>
      </c>
      <c r="D1300" s="86" t="s">
        <v>2848</v>
      </c>
      <c r="F1300" s="86">
        <v>2000</v>
      </c>
      <c r="H1300" s="86" t="s">
        <v>2849</v>
      </c>
    </row>
    <row r="1301" spans="1:8">
      <c r="A1301" s="87" t="s">
        <v>2940</v>
      </c>
      <c r="C1301" s="87" t="s">
        <v>2941</v>
      </c>
      <c r="D1301" s="86" t="s">
        <v>2848</v>
      </c>
      <c r="F1301" s="86">
        <v>2000</v>
      </c>
      <c r="H1301" s="86" t="s">
        <v>2849</v>
      </c>
    </row>
    <row r="1302" spans="1:8">
      <c r="A1302" s="87" t="s">
        <v>2942</v>
      </c>
      <c r="C1302" s="87" t="s">
        <v>2943</v>
      </c>
      <c r="D1302" s="86" t="s">
        <v>2848</v>
      </c>
      <c r="F1302" s="86">
        <v>2000</v>
      </c>
      <c r="H1302" s="86" t="s">
        <v>2849</v>
      </c>
    </row>
    <row r="1303" spans="1:8">
      <c r="A1303" s="87" t="s">
        <v>2944</v>
      </c>
      <c r="C1303" s="87" t="s">
        <v>2945</v>
      </c>
      <c r="D1303" s="86" t="s">
        <v>2848</v>
      </c>
      <c r="F1303" s="86">
        <v>2000</v>
      </c>
      <c r="H1303" s="86" t="s">
        <v>2849</v>
      </c>
    </row>
    <row r="1304" spans="1:8">
      <c r="A1304" s="87" t="s">
        <v>2946</v>
      </c>
      <c r="C1304" s="87" t="s">
        <v>2947</v>
      </c>
      <c r="D1304" s="86" t="s">
        <v>2848</v>
      </c>
      <c r="F1304" s="86">
        <v>2000</v>
      </c>
      <c r="H1304" s="86" t="s">
        <v>2849</v>
      </c>
    </row>
    <row r="1305" spans="1:8">
      <c r="A1305" s="87" t="s">
        <v>2948</v>
      </c>
      <c r="C1305" s="87" t="s">
        <v>2949</v>
      </c>
      <c r="D1305" s="86" t="s">
        <v>2848</v>
      </c>
      <c r="F1305" s="86">
        <v>2000</v>
      </c>
      <c r="H1305" s="86" t="s">
        <v>2849</v>
      </c>
    </row>
    <row r="1306" spans="1:8">
      <c r="A1306" s="87" t="s">
        <v>2950</v>
      </c>
      <c r="C1306" s="87" t="s">
        <v>2951</v>
      </c>
      <c r="D1306" s="86" t="s">
        <v>2848</v>
      </c>
      <c r="F1306" s="86">
        <v>2000</v>
      </c>
      <c r="H1306" s="86" t="s">
        <v>2849</v>
      </c>
    </row>
    <row r="1307" spans="1:8">
      <c r="A1307" s="87" t="s">
        <v>2952</v>
      </c>
      <c r="C1307" s="87" t="s">
        <v>2953</v>
      </c>
      <c r="D1307" s="86" t="s">
        <v>2848</v>
      </c>
      <c r="F1307" s="86">
        <v>2000</v>
      </c>
      <c r="H1307" s="86" t="s">
        <v>2849</v>
      </c>
    </row>
    <row r="1308" spans="1:8">
      <c r="A1308" s="87" t="s">
        <v>2954</v>
      </c>
      <c r="C1308" s="87" t="s">
        <v>2955</v>
      </c>
      <c r="D1308" s="86" t="s">
        <v>2848</v>
      </c>
      <c r="F1308" s="86">
        <v>2000</v>
      </c>
      <c r="H1308" s="86" t="s">
        <v>2849</v>
      </c>
    </row>
    <row r="1309" spans="1:8">
      <c r="A1309" s="87" t="s">
        <v>2956</v>
      </c>
      <c r="C1309" s="87" t="s">
        <v>2957</v>
      </c>
      <c r="D1309" s="86" t="s">
        <v>2958</v>
      </c>
      <c r="F1309" s="86">
        <v>2000</v>
      </c>
      <c r="H1309" s="86" t="s">
        <v>2849</v>
      </c>
    </row>
    <row r="1310" spans="1:8">
      <c r="A1310" s="87" t="s">
        <v>2959</v>
      </c>
      <c r="C1310" s="87" t="s">
        <v>2960</v>
      </c>
      <c r="D1310" s="86" t="s">
        <v>2958</v>
      </c>
      <c r="F1310" s="86">
        <v>2000</v>
      </c>
      <c r="H1310" s="86" t="s">
        <v>2849</v>
      </c>
    </row>
    <row r="1311" spans="1:8">
      <c r="A1311" s="87" t="s">
        <v>2961</v>
      </c>
      <c r="C1311" s="87" t="s">
        <v>2962</v>
      </c>
      <c r="D1311" s="86" t="s">
        <v>231</v>
      </c>
      <c r="F1311" s="86">
        <v>2000</v>
      </c>
      <c r="H1311" s="86" t="s">
        <v>2849</v>
      </c>
    </row>
    <row r="1312" spans="1:8">
      <c r="A1312" s="87" t="s">
        <v>2963</v>
      </c>
      <c r="C1312" s="87" t="s">
        <v>2964</v>
      </c>
      <c r="D1312" s="86" t="s">
        <v>231</v>
      </c>
      <c r="F1312" s="86">
        <v>2000</v>
      </c>
      <c r="H1312" s="86" t="s">
        <v>2849</v>
      </c>
    </row>
    <row r="1313" spans="1:8">
      <c r="A1313" s="87" t="s">
        <v>2965</v>
      </c>
      <c r="C1313" s="87" t="s">
        <v>2966</v>
      </c>
      <c r="D1313" s="86" t="s">
        <v>231</v>
      </c>
      <c r="F1313" s="86">
        <v>2000</v>
      </c>
      <c r="H1313" s="86" t="s">
        <v>2849</v>
      </c>
    </row>
    <row r="1314" spans="1:8">
      <c r="A1314" s="87" t="s">
        <v>2967</v>
      </c>
      <c r="C1314" s="87" t="s">
        <v>2968</v>
      </c>
      <c r="D1314" s="86" t="s">
        <v>231</v>
      </c>
      <c r="F1314" s="86">
        <v>2000</v>
      </c>
      <c r="H1314" s="86" t="s">
        <v>2849</v>
      </c>
    </row>
    <row r="1315" spans="1:8">
      <c r="A1315" s="87" t="s">
        <v>2969</v>
      </c>
      <c r="C1315" s="87" t="s">
        <v>2970</v>
      </c>
      <c r="D1315" s="86" t="s">
        <v>231</v>
      </c>
      <c r="F1315" s="86">
        <v>2000</v>
      </c>
      <c r="H1315" s="86" t="s">
        <v>2849</v>
      </c>
    </row>
    <row r="1316" spans="1:8">
      <c r="A1316" s="87" t="s">
        <v>2971</v>
      </c>
      <c r="C1316" s="87" t="s">
        <v>2972</v>
      </c>
      <c r="D1316" s="86" t="s">
        <v>231</v>
      </c>
      <c r="F1316" s="86">
        <v>2000</v>
      </c>
      <c r="H1316" s="86" t="s">
        <v>2849</v>
      </c>
    </row>
    <row r="1317" spans="1:8">
      <c r="A1317" s="87" t="s">
        <v>2973</v>
      </c>
      <c r="C1317" s="87" t="s">
        <v>2974</v>
      </c>
      <c r="D1317" s="86" t="s">
        <v>231</v>
      </c>
      <c r="F1317" s="86">
        <v>2000</v>
      </c>
      <c r="H1317" s="86" t="s">
        <v>2849</v>
      </c>
    </row>
    <row r="1318" spans="1:8">
      <c r="A1318" s="87" t="s">
        <v>2975</v>
      </c>
      <c r="C1318" s="87" t="s">
        <v>2976</v>
      </c>
      <c r="D1318" s="86" t="s">
        <v>231</v>
      </c>
      <c r="F1318" s="86">
        <v>2000</v>
      </c>
      <c r="H1318" s="86" t="s">
        <v>2849</v>
      </c>
    </row>
    <row r="1319" spans="1:8">
      <c r="A1319" s="87" t="s">
        <v>2977</v>
      </c>
      <c r="C1319" s="87" t="s">
        <v>2978</v>
      </c>
      <c r="D1319" s="86" t="s">
        <v>231</v>
      </c>
      <c r="F1319" s="86">
        <v>2000</v>
      </c>
      <c r="H1319" s="86" t="s">
        <v>2849</v>
      </c>
    </row>
    <row r="1320" spans="1:8">
      <c r="A1320" s="87" t="s">
        <v>2979</v>
      </c>
      <c r="C1320" s="87" t="s">
        <v>2980</v>
      </c>
      <c r="D1320" s="86" t="s">
        <v>231</v>
      </c>
      <c r="F1320" s="86">
        <v>2000</v>
      </c>
      <c r="H1320" s="86" t="s">
        <v>2849</v>
      </c>
    </row>
    <row r="1321" spans="1:8">
      <c r="A1321" s="87" t="s">
        <v>2981</v>
      </c>
      <c r="C1321" s="87" t="s">
        <v>2982</v>
      </c>
      <c r="D1321" s="86" t="s">
        <v>231</v>
      </c>
      <c r="F1321" s="86">
        <v>2000</v>
      </c>
      <c r="H1321" s="86" t="s">
        <v>2849</v>
      </c>
    </row>
    <row r="1322" spans="1:8">
      <c r="A1322" s="87" t="s">
        <v>2983</v>
      </c>
      <c r="C1322" s="87" t="s">
        <v>2984</v>
      </c>
      <c r="D1322" s="86" t="s">
        <v>231</v>
      </c>
      <c r="F1322" s="86">
        <v>2000</v>
      </c>
      <c r="H1322" s="86" t="s">
        <v>2849</v>
      </c>
    </row>
    <row r="1323" spans="1:8">
      <c r="A1323" s="87" t="s">
        <v>2985</v>
      </c>
      <c r="C1323" s="87" t="s">
        <v>2986</v>
      </c>
      <c r="D1323" s="86" t="s">
        <v>2987</v>
      </c>
      <c r="F1323" s="86">
        <v>2000</v>
      </c>
      <c r="H1323" s="86" t="s">
        <v>2849</v>
      </c>
    </row>
    <row r="1324" spans="1:8">
      <c r="A1324" s="87" t="s">
        <v>2988</v>
      </c>
      <c r="C1324" s="87" t="s">
        <v>2989</v>
      </c>
      <c r="D1324" s="86" t="s">
        <v>2987</v>
      </c>
      <c r="F1324" s="86">
        <v>2000</v>
      </c>
      <c r="H1324" s="86" t="s">
        <v>2849</v>
      </c>
    </row>
    <row r="1325" spans="1:8">
      <c r="A1325" s="87" t="s">
        <v>2990</v>
      </c>
      <c r="C1325" s="87" t="s">
        <v>2991</v>
      </c>
      <c r="D1325" s="86" t="s">
        <v>2987</v>
      </c>
      <c r="F1325" s="86">
        <v>2000</v>
      </c>
      <c r="H1325" s="86" t="s">
        <v>2849</v>
      </c>
    </row>
    <row r="1326" spans="1:8">
      <c r="A1326" s="87" t="s">
        <v>2992</v>
      </c>
      <c r="C1326" s="87" t="s">
        <v>2993</v>
      </c>
      <c r="D1326" s="86" t="s">
        <v>2987</v>
      </c>
      <c r="F1326" s="86">
        <v>2000</v>
      </c>
      <c r="H1326" s="86" t="s">
        <v>2849</v>
      </c>
    </row>
    <row r="1327" spans="1:8">
      <c r="A1327" s="87" t="s">
        <v>2994</v>
      </c>
      <c r="C1327" s="87" t="s">
        <v>2995</v>
      </c>
      <c r="D1327" s="86" t="s">
        <v>2987</v>
      </c>
      <c r="F1327" s="86">
        <v>2000</v>
      </c>
      <c r="H1327" s="86" t="s">
        <v>2849</v>
      </c>
    </row>
    <row r="1328" spans="1:8">
      <c r="A1328" s="87" t="s">
        <v>2996</v>
      </c>
      <c r="C1328" s="87" t="s">
        <v>2997</v>
      </c>
      <c r="D1328" s="86" t="s">
        <v>2987</v>
      </c>
      <c r="F1328" s="86">
        <v>2000</v>
      </c>
      <c r="H1328" s="86" t="s">
        <v>2849</v>
      </c>
    </row>
    <row r="1329" spans="1:8">
      <c r="A1329" s="87" t="s">
        <v>2998</v>
      </c>
      <c r="C1329" s="87" t="s">
        <v>2999</v>
      </c>
      <c r="D1329" s="86" t="s">
        <v>2987</v>
      </c>
      <c r="F1329" s="86">
        <v>2000</v>
      </c>
      <c r="H1329" s="86" t="s">
        <v>2849</v>
      </c>
    </row>
    <row r="1330" spans="1:8">
      <c r="A1330" s="87" t="s">
        <v>3000</v>
      </c>
      <c r="C1330" s="87" t="s">
        <v>3001</v>
      </c>
      <c r="D1330" s="86" t="s">
        <v>2987</v>
      </c>
      <c r="F1330" s="86">
        <v>2000</v>
      </c>
      <c r="H1330" s="86" t="s">
        <v>2849</v>
      </c>
    </row>
    <row r="1331" spans="1:8">
      <c r="A1331" s="87" t="s">
        <v>3002</v>
      </c>
      <c r="C1331" s="87" t="s">
        <v>3003</v>
      </c>
      <c r="D1331" s="86" t="s">
        <v>2987</v>
      </c>
      <c r="F1331" s="86">
        <v>2000</v>
      </c>
      <c r="H1331" s="86" t="s">
        <v>2849</v>
      </c>
    </row>
    <row r="1332" spans="1:8">
      <c r="A1332" s="87" t="s">
        <v>3004</v>
      </c>
      <c r="C1332" s="87" t="s">
        <v>3005</v>
      </c>
      <c r="D1332" s="86" t="s">
        <v>2987</v>
      </c>
      <c r="F1332" s="86">
        <v>2000</v>
      </c>
      <c r="H1332" s="86" t="s">
        <v>2849</v>
      </c>
    </row>
    <row r="1333" spans="1:8">
      <c r="A1333" s="87" t="s">
        <v>3006</v>
      </c>
      <c r="C1333" s="87" t="s">
        <v>3007</v>
      </c>
      <c r="D1333" s="86" t="s">
        <v>2987</v>
      </c>
      <c r="F1333" s="86">
        <v>2000</v>
      </c>
      <c r="H1333" s="86" t="s">
        <v>2849</v>
      </c>
    </row>
    <row r="1334" spans="1:8">
      <c r="A1334" s="87" t="s">
        <v>3008</v>
      </c>
      <c r="C1334" s="87" t="s">
        <v>3009</v>
      </c>
      <c r="D1334" s="86" t="s">
        <v>2987</v>
      </c>
      <c r="F1334" s="86">
        <v>2000</v>
      </c>
      <c r="H1334" s="86" t="s">
        <v>2849</v>
      </c>
    </row>
    <row r="1335" spans="1:8">
      <c r="A1335" s="87" t="s">
        <v>3010</v>
      </c>
      <c r="C1335" s="87" t="s">
        <v>3011</v>
      </c>
      <c r="D1335" s="86" t="s">
        <v>2987</v>
      </c>
      <c r="F1335" s="86">
        <v>2000</v>
      </c>
      <c r="H1335" s="86" t="s">
        <v>2849</v>
      </c>
    </row>
    <row r="1336" spans="1:8">
      <c r="A1336" s="87" t="s">
        <v>3012</v>
      </c>
      <c r="C1336" s="87" t="s">
        <v>3013</v>
      </c>
      <c r="D1336" s="86" t="s">
        <v>2987</v>
      </c>
      <c r="F1336" s="86">
        <v>2000</v>
      </c>
      <c r="H1336" s="86" t="s">
        <v>2849</v>
      </c>
    </row>
    <row r="1337" spans="1:8">
      <c r="A1337" s="87" t="s">
        <v>3014</v>
      </c>
      <c r="C1337" s="87" t="s">
        <v>3015</v>
      </c>
      <c r="D1337" s="86" t="s">
        <v>231</v>
      </c>
      <c r="F1337" s="86">
        <v>2000</v>
      </c>
      <c r="H1337" s="86" t="s">
        <v>2849</v>
      </c>
    </row>
    <row r="1338" spans="1:8">
      <c r="A1338" s="87" t="s">
        <v>3016</v>
      </c>
      <c r="C1338" s="87" t="s">
        <v>3017</v>
      </c>
      <c r="D1338" s="86" t="s">
        <v>231</v>
      </c>
      <c r="F1338" s="86">
        <v>2000</v>
      </c>
      <c r="H1338" s="86" t="s">
        <v>2849</v>
      </c>
    </row>
    <row r="1339" spans="1:8">
      <c r="A1339" s="87" t="s">
        <v>3018</v>
      </c>
      <c r="C1339" s="87" t="s">
        <v>3019</v>
      </c>
      <c r="D1339" s="86" t="s">
        <v>231</v>
      </c>
      <c r="F1339" s="86">
        <v>2000</v>
      </c>
      <c r="H1339" s="86" t="s">
        <v>2849</v>
      </c>
    </row>
    <row r="1340" spans="1:8">
      <c r="A1340" s="87" t="s">
        <v>3020</v>
      </c>
      <c r="C1340" s="87" t="s">
        <v>3021</v>
      </c>
      <c r="D1340" s="86" t="s">
        <v>231</v>
      </c>
      <c r="F1340" s="86">
        <v>2000</v>
      </c>
      <c r="H1340" s="86" t="s">
        <v>2849</v>
      </c>
    </row>
    <row r="1341" spans="1:8">
      <c r="A1341" s="87" t="s">
        <v>3022</v>
      </c>
      <c r="C1341" s="87" t="s">
        <v>3021</v>
      </c>
      <c r="D1341" s="86" t="s">
        <v>231</v>
      </c>
      <c r="F1341" s="86">
        <v>2000</v>
      </c>
      <c r="H1341" s="86" t="s">
        <v>2849</v>
      </c>
    </row>
    <row r="1342" spans="1:8">
      <c r="A1342" s="87" t="s">
        <v>3023</v>
      </c>
      <c r="C1342" s="87" t="s">
        <v>3024</v>
      </c>
      <c r="D1342" s="86" t="s">
        <v>231</v>
      </c>
      <c r="F1342" s="86">
        <v>2000</v>
      </c>
      <c r="H1342" s="86" t="s">
        <v>2849</v>
      </c>
    </row>
    <row r="1343" spans="1:8">
      <c r="A1343" s="87" t="s">
        <v>3025</v>
      </c>
      <c r="C1343" s="87" t="s">
        <v>3026</v>
      </c>
      <c r="D1343" s="86" t="s">
        <v>231</v>
      </c>
      <c r="F1343" s="86">
        <v>2000</v>
      </c>
      <c r="H1343" s="86" t="s">
        <v>2849</v>
      </c>
    </row>
    <row r="1344" spans="1:8">
      <c r="A1344" s="87" t="s">
        <v>3027</v>
      </c>
      <c r="C1344" s="87" t="s">
        <v>3028</v>
      </c>
      <c r="D1344" s="86" t="s">
        <v>231</v>
      </c>
      <c r="F1344" s="86">
        <v>2000</v>
      </c>
      <c r="H1344" s="86" t="s">
        <v>2849</v>
      </c>
    </row>
    <row r="1345" spans="1:8">
      <c r="A1345" s="87" t="s">
        <v>3029</v>
      </c>
      <c r="C1345" s="87" t="s">
        <v>3028</v>
      </c>
      <c r="D1345" s="86" t="s">
        <v>231</v>
      </c>
      <c r="F1345" s="86">
        <v>2000</v>
      </c>
      <c r="H1345" s="86" t="s">
        <v>2849</v>
      </c>
    </row>
    <row r="1346" spans="1:8">
      <c r="A1346" s="87" t="s">
        <v>3030</v>
      </c>
      <c r="C1346" s="87" t="s">
        <v>3031</v>
      </c>
      <c r="D1346" s="86" t="s">
        <v>231</v>
      </c>
      <c r="F1346" s="86">
        <v>2000</v>
      </c>
      <c r="H1346" s="86" t="s">
        <v>2849</v>
      </c>
    </row>
    <row r="1347" spans="1:8">
      <c r="A1347" s="87" t="s">
        <v>3032</v>
      </c>
      <c r="C1347" s="87" t="s">
        <v>3033</v>
      </c>
      <c r="D1347" s="86" t="s">
        <v>231</v>
      </c>
      <c r="F1347" s="86">
        <v>2000</v>
      </c>
      <c r="H1347" s="86" t="s">
        <v>2849</v>
      </c>
    </row>
    <row r="1348" spans="1:8">
      <c r="A1348" s="87" t="s">
        <v>3034</v>
      </c>
      <c r="C1348" s="87" t="s">
        <v>3035</v>
      </c>
      <c r="D1348" s="86" t="s">
        <v>231</v>
      </c>
      <c r="F1348" s="86">
        <v>2000</v>
      </c>
      <c r="H1348" s="86" t="s">
        <v>2849</v>
      </c>
    </row>
    <row r="1349" spans="1:8">
      <c r="A1349" s="87" t="s">
        <v>3036</v>
      </c>
      <c r="C1349" s="87" t="s">
        <v>3037</v>
      </c>
      <c r="D1349" s="86" t="s">
        <v>231</v>
      </c>
      <c r="F1349" s="86">
        <v>2000</v>
      </c>
      <c r="H1349" s="86" t="s">
        <v>2849</v>
      </c>
    </row>
    <row r="1350" spans="1:8">
      <c r="A1350" s="87" t="s">
        <v>3038</v>
      </c>
      <c r="C1350" s="87" t="s">
        <v>3039</v>
      </c>
      <c r="D1350" s="86" t="s">
        <v>231</v>
      </c>
      <c r="F1350" s="86">
        <v>2000</v>
      </c>
      <c r="H1350" s="86" t="s">
        <v>2849</v>
      </c>
    </row>
    <row r="1351" spans="1:8">
      <c r="A1351" s="87" t="s">
        <v>3040</v>
      </c>
      <c r="C1351" s="87" t="s">
        <v>3041</v>
      </c>
      <c r="D1351" s="86" t="s">
        <v>231</v>
      </c>
      <c r="F1351" s="86">
        <v>2000</v>
      </c>
      <c r="H1351" s="86" t="s">
        <v>2849</v>
      </c>
    </row>
    <row r="1352" spans="1:8">
      <c r="A1352" s="87" t="s">
        <v>3042</v>
      </c>
      <c r="C1352" s="87" t="s">
        <v>3043</v>
      </c>
      <c r="D1352" s="86" t="s">
        <v>231</v>
      </c>
      <c r="F1352" s="86">
        <v>2000</v>
      </c>
      <c r="H1352" s="86" t="s">
        <v>2849</v>
      </c>
    </row>
    <row r="1353" spans="1:8">
      <c r="A1353" s="87" t="s">
        <v>3044</v>
      </c>
      <c r="C1353" s="87" t="s">
        <v>3045</v>
      </c>
      <c r="D1353" s="86" t="s">
        <v>231</v>
      </c>
      <c r="F1353" s="86">
        <v>2000</v>
      </c>
      <c r="H1353" s="86" t="s">
        <v>2849</v>
      </c>
    </row>
    <row r="1354" spans="1:8">
      <c r="A1354" s="87" t="s">
        <v>3046</v>
      </c>
      <c r="C1354" s="87" t="s">
        <v>3047</v>
      </c>
      <c r="D1354" s="86" t="s">
        <v>231</v>
      </c>
      <c r="F1354" s="86">
        <v>2000</v>
      </c>
      <c r="H1354" s="86" t="s">
        <v>2849</v>
      </c>
    </row>
    <row r="1355" spans="1:8">
      <c r="A1355" s="87" t="s">
        <v>3048</v>
      </c>
      <c r="C1355" s="87" t="s">
        <v>3049</v>
      </c>
      <c r="D1355" s="86" t="s">
        <v>231</v>
      </c>
      <c r="F1355" s="86">
        <v>2000</v>
      </c>
      <c r="H1355" s="86" t="s">
        <v>2849</v>
      </c>
    </row>
    <row r="1356" spans="1:8">
      <c r="A1356" s="87" t="s">
        <v>3050</v>
      </c>
      <c r="C1356" s="87" t="s">
        <v>3051</v>
      </c>
      <c r="D1356" s="86" t="s">
        <v>231</v>
      </c>
      <c r="F1356" s="86">
        <v>2000</v>
      </c>
      <c r="H1356" s="86" t="s">
        <v>2849</v>
      </c>
    </row>
    <row r="1357" spans="1:8">
      <c r="A1357" s="87" t="s">
        <v>3052</v>
      </c>
      <c r="C1357" s="87" t="s">
        <v>3053</v>
      </c>
      <c r="D1357" s="86" t="s">
        <v>231</v>
      </c>
      <c r="F1357" s="86">
        <v>2000</v>
      </c>
      <c r="H1357" s="86" t="s">
        <v>2849</v>
      </c>
    </row>
    <row r="1358" spans="1:8">
      <c r="A1358" s="87" t="s">
        <v>3054</v>
      </c>
      <c r="C1358" s="87" t="s">
        <v>3055</v>
      </c>
      <c r="D1358" s="86" t="s">
        <v>231</v>
      </c>
      <c r="F1358" s="86">
        <v>2000</v>
      </c>
      <c r="H1358" s="86" t="s">
        <v>2849</v>
      </c>
    </row>
    <row r="1359" spans="1:8">
      <c r="A1359" s="87" t="s">
        <v>3056</v>
      </c>
      <c r="C1359" s="87" t="s">
        <v>3057</v>
      </c>
      <c r="D1359" s="86" t="s">
        <v>231</v>
      </c>
      <c r="F1359" s="86">
        <v>2000</v>
      </c>
      <c r="H1359" s="86" t="s">
        <v>2849</v>
      </c>
    </row>
    <row r="1360" spans="1:8">
      <c r="A1360" s="87" t="s">
        <v>3058</v>
      </c>
      <c r="C1360" s="87" t="s">
        <v>3059</v>
      </c>
      <c r="D1360" s="86" t="s">
        <v>231</v>
      </c>
      <c r="F1360" s="86">
        <v>2000</v>
      </c>
      <c r="H1360" s="86" t="s">
        <v>2849</v>
      </c>
    </row>
    <row r="1361" spans="1:8">
      <c r="A1361" s="87" t="s">
        <v>3060</v>
      </c>
      <c r="C1361" s="87" t="s">
        <v>3061</v>
      </c>
      <c r="D1361" s="86" t="s">
        <v>231</v>
      </c>
      <c r="F1361" s="86">
        <v>2000</v>
      </c>
      <c r="H1361" s="86" t="s">
        <v>2849</v>
      </c>
    </row>
    <row r="1362" spans="1:8">
      <c r="A1362" s="87" t="s">
        <v>3062</v>
      </c>
      <c r="C1362" s="87" t="s">
        <v>3063</v>
      </c>
      <c r="D1362" s="86" t="s">
        <v>231</v>
      </c>
      <c r="F1362" s="86">
        <v>2000</v>
      </c>
      <c r="H1362" s="86" t="s">
        <v>2849</v>
      </c>
    </row>
    <row r="1363" spans="1:8">
      <c r="A1363" s="87" t="s">
        <v>3064</v>
      </c>
      <c r="C1363" s="87" t="s">
        <v>3065</v>
      </c>
      <c r="D1363" s="86" t="s">
        <v>231</v>
      </c>
      <c r="F1363" s="86">
        <v>2000</v>
      </c>
      <c r="H1363" s="86" t="s">
        <v>2849</v>
      </c>
    </row>
    <row r="1364" spans="1:8">
      <c r="A1364" s="87" t="s">
        <v>3066</v>
      </c>
      <c r="C1364" s="87" t="s">
        <v>3067</v>
      </c>
      <c r="D1364" s="86" t="s">
        <v>231</v>
      </c>
      <c r="F1364" s="86">
        <v>2000</v>
      </c>
      <c r="H1364" s="86" t="s">
        <v>2849</v>
      </c>
    </row>
    <row r="1365" spans="1:8">
      <c r="A1365" s="87" t="s">
        <v>3068</v>
      </c>
      <c r="C1365" s="87" t="s">
        <v>3069</v>
      </c>
      <c r="D1365" s="86" t="s">
        <v>231</v>
      </c>
      <c r="F1365" s="86">
        <v>2000</v>
      </c>
      <c r="H1365" s="86" t="s">
        <v>2849</v>
      </c>
    </row>
    <row r="1366" spans="1:8">
      <c r="A1366" s="87" t="s">
        <v>3070</v>
      </c>
      <c r="C1366" s="87" t="s">
        <v>3071</v>
      </c>
      <c r="D1366" s="86" t="s">
        <v>231</v>
      </c>
      <c r="F1366" s="86">
        <v>2000</v>
      </c>
      <c r="H1366" s="86" t="s">
        <v>2849</v>
      </c>
    </row>
    <row r="1367" spans="1:8">
      <c r="A1367" s="87" t="s">
        <v>3072</v>
      </c>
      <c r="C1367" s="87" t="s">
        <v>3073</v>
      </c>
      <c r="D1367" s="86" t="s">
        <v>231</v>
      </c>
      <c r="F1367" s="86">
        <v>2000</v>
      </c>
      <c r="H1367" s="86" t="s">
        <v>2849</v>
      </c>
    </row>
    <row r="1368" spans="1:8">
      <c r="A1368" s="87" t="s">
        <v>3074</v>
      </c>
      <c r="C1368" s="87" t="s">
        <v>3075</v>
      </c>
      <c r="D1368" s="86" t="s">
        <v>231</v>
      </c>
      <c r="F1368" s="86">
        <v>2000</v>
      </c>
      <c r="H1368" s="86" t="s">
        <v>2849</v>
      </c>
    </row>
    <row r="1369" spans="1:8">
      <c r="A1369" s="87" t="s">
        <v>3076</v>
      </c>
      <c r="C1369" s="87" t="s">
        <v>3077</v>
      </c>
      <c r="D1369" s="86" t="s">
        <v>231</v>
      </c>
      <c r="F1369" s="86">
        <v>2000</v>
      </c>
      <c r="H1369" s="86" t="s">
        <v>2849</v>
      </c>
    </row>
    <row r="1370" spans="1:8">
      <c r="A1370" s="87" t="s">
        <v>3078</v>
      </c>
      <c r="C1370" s="87" t="s">
        <v>3079</v>
      </c>
      <c r="D1370" s="86" t="s">
        <v>231</v>
      </c>
      <c r="F1370" s="86">
        <v>2000</v>
      </c>
      <c r="H1370" s="86" t="s">
        <v>2849</v>
      </c>
    </row>
    <row r="1371" spans="1:8">
      <c r="A1371" s="87" t="s">
        <v>3080</v>
      </c>
      <c r="C1371" s="87" t="s">
        <v>3081</v>
      </c>
      <c r="D1371" s="86" t="s">
        <v>231</v>
      </c>
      <c r="F1371" s="86">
        <v>2000</v>
      </c>
      <c r="H1371" s="86" t="s">
        <v>2849</v>
      </c>
    </row>
    <row r="1372" spans="1:8">
      <c r="A1372" s="87" t="s">
        <v>3082</v>
      </c>
      <c r="C1372" s="87" t="s">
        <v>3083</v>
      </c>
      <c r="D1372" s="86" t="s">
        <v>231</v>
      </c>
      <c r="F1372" s="86">
        <v>2000</v>
      </c>
      <c r="H1372" s="86" t="s">
        <v>2849</v>
      </c>
    </row>
    <row r="1373" spans="1:8">
      <c r="A1373" s="87" t="s">
        <v>3084</v>
      </c>
      <c r="C1373" s="87" t="s">
        <v>3085</v>
      </c>
      <c r="D1373" s="86" t="s">
        <v>231</v>
      </c>
      <c r="F1373" s="86">
        <v>2000</v>
      </c>
      <c r="H1373" s="86" t="s">
        <v>2849</v>
      </c>
    </row>
    <row r="1374" spans="1:8">
      <c r="A1374" s="87" t="s">
        <v>3086</v>
      </c>
      <c r="C1374" s="87" t="s">
        <v>3087</v>
      </c>
      <c r="D1374" s="86" t="s">
        <v>231</v>
      </c>
      <c r="F1374" s="86">
        <v>2000</v>
      </c>
      <c r="H1374" s="86" t="s">
        <v>2849</v>
      </c>
    </row>
    <row r="1375" spans="1:8">
      <c r="A1375" s="87" t="s">
        <v>3088</v>
      </c>
      <c r="C1375" s="87" t="s">
        <v>3089</v>
      </c>
      <c r="D1375" s="86" t="s">
        <v>231</v>
      </c>
      <c r="F1375" s="86">
        <v>2000</v>
      </c>
      <c r="H1375" s="86" t="s">
        <v>2849</v>
      </c>
    </row>
    <row r="1376" spans="1:8">
      <c r="A1376" s="87" t="s">
        <v>3090</v>
      </c>
      <c r="C1376" s="87" t="s">
        <v>3091</v>
      </c>
      <c r="D1376" s="86" t="s">
        <v>231</v>
      </c>
      <c r="F1376" s="86">
        <v>2000</v>
      </c>
      <c r="H1376" s="86" t="s">
        <v>2849</v>
      </c>
    </row>
    <row r="1377" spans="1:8">
      <c r="A1377" s="87" t="s">
        <v>3092</v>
      </c>
      <c r="C1377" s="87" t="s">
        <v>3093</v>
      </c>
      <c r="D1377" s="86" t="s">
        <v>231</v>
      </c>
      <c r="F1377" s="86">
        <v>2000</v>
      </c>
      <c r="H1377" s="86" t="s">
        <v>2849</v>
      </c>
    </row>
    <row r="1378" spans="1:8">
      <c r="A1378" s="87" t="s">
        <v>3094</v>
      </c>
      <c r="C1378" s="87" t="s">
        <v>3095</v>
      </c>
      <c r="D1378" s="86" t="s">
        <v>231</v>
      </c>
      <c r="F1378" s="86">
        <v>2000</v>
      </c>
      <c r="H1378" s="86" t="s">
        <v>2849</v>
      </c>
    </row>
    <row r="1379" spans="1:8">
      <c r="A1379" s="87" t="s">
        <v>3096</v>
      </c>
      <c r="C1379" s="87" t="s">
        <v>3097</v>
      </c>
      <c r="D1379" s="86" t="s">
        <v>231</v>
      </c>
      <c r="F1379" s="86">
        <v>2000</v>
      </c>
      <c r="H1379" s="86" t="s">
        <v>2849</v>
      </c>
    </row>
    <row r="1380" spans="1:8">
      <c r="A1380" s="87" t="s">
        <v>3098</v>
      </c>
      <c r="C1380" s="87" t="s">
        <v>3099</v>
      </c>
      <c r="D1380" s="86" t="s">
        <v>231</v>
      </c>
      <c r="F1380" s="86">
        <v>2000</v>
      </c>
      <c r="H1380" s="86" t="s">
        <v>2849</v>
      </c>
    </row>
    <row r="1381" spans="1:8">
      <c r="A1381" s="87" t="s">
        <v>3100</v>
      </c>
      <c r="C1381" s="87" t="s">
        <v>3101</v>
      </c>
      <c r="D1381" s="86" t="s">
        <v>231</v>
      </c>
      <c r="F1381" s="86">
        <v>2000</v>
      </c>
      <c r="H1381" s="86" t="s">
        <v>2849</v>
      </c>
    </row>
    <row r="1382" spans="1:8">
      <c r="A1382" s="87" t="s">
        <v>3102</v>
      </c>
      <c r="C1382" s="87" t="s">
        <v>3103</v>
      </c>
      <c r="D1382" s="86" t="s">
        <v>231</v>
      </c>
      <c r="F1382" s="86">
        <v>2000</v>
      </c>
      <c r="H1382" s="86" t="s">
        <v>2849</v>
      </c>
    </row>
    <row r="1383" spans="1:8">
      <c r="A1383" s="87" t="s">
        <v>3104</v>
      </c>
      <c r="C1383" s="87" t="s">
        <v>3105</v>
      </c>
      <c r="D1383" s="86" t="s">
        <v>231</v>
      </c>
      <c r="F1383" s="86">
        <v>2000</v>
      </c>
      <c r="H1383" s="86" t="s">
        <v>2849</v>
      </c>
    </row>
    <row r="1384" spans="1:8">
      <c r="A1384" s="87" t="s">
        <v>3106</v>
      </c>
      <c r="C1384" s="87" t="s">
        <v>3107</v>
      </c>
      <c r="D1384" s="86" t="s">
        <v>231</v>
      </c>
      <c r="F1384" s="86">
        <v>2000</v>
      </c>
      <c r="H1384" s="86" t="s">
        <v>2849</v>
      </c>
    </row>
    <row r="1385" spans="1:8">
      <c r="A1385" s="87" t="s">
        <v>3108</v>
      </c>
      <c r="C1385" s="87" t="s">
        <v>3109</v>
      </c>
      <c r="D1385" s="86" t="s">
        <v>231</v>
      </c>
      <c r="F1385" s="86">
        <v>2000</v>
      </c>
      <c r="H1385" s="86" t="s">
        <v>2849</v>
      </c>
    </row>
    <row r="1386" spans="1:8">
      <c r="A1386" s="87" t="s">
        <v>3110</v>
      </c>
      <c r="C1386" s="87" t="s">
        <v>3111</v>
      </c>
      <c r="D1386" s="86" t="s">
        <v>231</v>
      </c>
      <c r="F1386" s="86">
        <v>2000</v>
      </c>
      <c r="H1386" s="86" t="s">
        <v>2849</v>
      </c>
    </row>
    <row r="1387" spans="1:8">
      <c r="A1387" s="87" t="s">
        <v>3112</v>
      </c>
      <c r="C1387" s="87" t="s">
        <v>3113</v>
      </c>
      <c r="D1387" s="86" t="s">
        <v>231</v>
      </c>
      <c r="F1387" s="86">
        <v>2000</v>
      </c>
      <c r="H1387" s="86" t="s">
        <v>2849</v>
      </c>
    </row>
    <row r="1388" spans="1:8">
      <c r="A1388" s="87" t="s">
        <v>3114</v>
      </c>
      <c r="C1388" s="87" t="s">
        <v>3115</v>
      </c>
      <c r="D1388" s="86" t="s">
        <v>231</v>
      </c>
      <c r="F1388" s="86">
        <v>2000</v>
      </c>
      <c r="H1388" s="86" t="s">
        <v>2849</v>
      </c>
    </row>
    <row r="1389" spans="1:8">
      <c r="A1389" s="87" t="s">
        <v>3116</v>
      </c>
      <c r="C1389" s="87" t="s">
        <v>3117</v>
      </c>
      <c r="D1389" s="86" t="s">
        <v>231</v>
      </c>
      <c r="F1389" s="86">
        <v>2000</v>
      </c>
      <c r="H1389" s="86" t="s">
        <v>2849</v>
      </c>
    </row>
    <row r="1390" spans="1:8">
      <c r="A1390" s="87" t="s">
        <v>3118</v>
      </c>
      <c r="C1390" s="87" t="s">
        <v>3119</v>
      </c>
      <c r="D1390" s="86" t="s">
        <v>231</v>
      </c>
      <c r="F1390" s="86">
        <v>2000</v>
      </c>
      <c r="H1390" s="86" t="s">
        <v>2849</v>
      </c>
    </row>
    <row r="1391" spans="1:8">
      <c r="A1391" s="87" t="s">
        <v>3120</v>
      </c>
      <c r="C1391" s="87" t="s">
        <v>3121</v>
      </c>
      <c r="D1391" s="86" t="s">
        <v>231</v>
      </c>
      <c r="F1391" s="86">
        <v>2000</v>
      </c>
      <c r="H1391" s="86" t="s">
        <v>2849</v>
      </c>
    </row>
    <row r="1392" spans="1:8">
      <c r="A1392" s="87" t="s">
        <v>3122</v>
      </c>
      <c r="C1392" s="87" t="s">
        <v>3123</v>
      </c>
      <c r="D1392" s="86" t="s">
        <v>231</v>
      </c>
      <c r="F1392" s="86">
        <v>2000</v>
      </c>
      <c r="H1392" s="86" t="s">
        <v>2849</v>
      </c>
    </row>
    <row r="1393" spans="1:8">
      <c r="A1393" s="87" t="s">
        <v>3124</v>
      </c>
      <c r="C1393" s="87" t="s">
        <v>3125</v>
      </c>
      <c r="D1393" s="86" t="s">
        <v>231</v>
      </c>
      <c r="F1393" s="86">
        <v>2000</v>
      </c>
      <c r="H1393" s="86" t="s">
        <v>2849</v>
      </c>
    </row>
    <row r="1394" spans="1:8">
      <c r="A1394" s="87" t="s">
        <v>3126</v>
      </c>
      <c r="C1394" s="87" t="s">
        <v>3127</v>
      </c>
      <c r="D1394" s="86" t="s">
        <v>231</v>
      </c>
      <c r="F1394" s="86">
        <v>2000</v>
      </c>
      <c r="H1394" s="86" t="s">
        <v>2849</v>
      </c>
    </row>
    <row r="1395" spans="1:8">
      <c r="A1395" s="87" t="s">
        <v>3128</v>
      </c>
      <c r="C1395" s="87" t="s">
        <v>3129</v>
      </c>
      <c r="D1395" s="86" t="s">
        <v>231</v>
      </c>
      <c r="F1395" s="86">
        <v>2000</v>
      </c>
      <c r="H1395" s="86" t="s">
        <v>2849</v>
      </c>
    </row>
    <row r="1396" spans="1:8">
      <c r="A1396" s="87" t="s">
        <v>3130</v>
      </c>
      <c r="C1396" s="87" t="s">
        <v>3131</v>
      </c>
      <c r="D1396" s="86" t="s">
        <v>231</v>
      </c>
      <c r="F1396" s="86">
        <v>2000</v>
      </c>
      <c r="H1396" s="86" t="s">
        <v>2849</v>
      </c>
    </row>
    <row r="1397" spans="1:8">
      <c r="A1397" s="87" t="s">
        <v>3132</v>
      </c>
      <c r="C1397" s="87" t="s">
        <v>3133</v>
      </c>
      <c r="D1397" s="86" t="s">
        <v>231</v>
      </c>
      <c r="F1397" s="86">
        <v>2000</v>
      </c>
      <c r="H1397" s="86" t="s">
        <v>2849</v>
      </c>
    </row>
    <row r="1398" spans="1:8">
      <c r="A1398" s="87" t="s">
        <v>3134</v>
      </c>
      <c r="C1398" s="87" t="s">
        <v>3135</v>
      </c>
      <c r="D1398" s="86" t="s">
        <v>231</v>
      </c>
      <c r="F1398" s="86">
        <v>2000</v>
      </c>
      <c r="H1398" s="86" t="s">
        <v>2849</v>
      </c>
    </row>
    <row r="1399" spans="1:8">
      <c r="A1399" s="87" t="s">
        <v>3136</v>
      </c>
      <c r="C1399" s="87" t="s">
        <v>3137</v>
      </c>
      <c r="D1399" s="86" t="s">
        <v>231</v>
      </c>
      <c r="F1399" s="86">
        <v>2000</v>
      </c>
      <c r="H1399" s="86" t="s">
        <v>2849</v>
      </c>
    </row>
    <row r="1400" spans="1:8">
      <c r="A1400" s="87" t="s">
        <v>3138</v>
      </c>
      <c r="C1400" s="87" t="s">
        <v>3139</v>
      </c>
      <c r="D1400" s="86" t="s">
        <v>231</v>
      </c>
      <c r="F1400" s="86">
        <v>2000</v>
      </c>
      <c r="H1400" s="86" t="s">
        <v>2849</v>
      </c>
    </row>
    <row r="1401" spans="1:8">
      <c r="A1401" s="87" t="s">
        <v>3140</v>
      </c>
      <c r="C1401" s="87" t="s">
        <v>3141</v>
      </c>
      <c r="D1401" s="86" t="s">
        <v>231</v>
      </c>
      <c r="F1401" s="86">
        <v>2000</v>
      </c>
      <c r="H1401" s="86" t="s">
        <v>2849</v>
      </c>
    </row>
    <row r="1402" spans="1:8">
      <c r="A1402" s="87" t="s">
        <v>3142</v>
      </c>
      <c r="C1402" s="87" t="s">
        <v>3143</v>
      </c>
      <c r="D1402" s="86" t="s">
        <v>231</v>
      </c>
      <c r="F1402" s="86">
        <v>2000</v>
      </c>
      <c r="H1402" s="86" t="s">
        <v>2849</v>
      </c>
    </row>
    <row r="1403" spans="1:8">
      <c r="A1403" s="87" t="s">
        <v>3144</v>
      </c>
      <c r="C1403" s="87" t="s">
        <v>3145</v>
      </c>
      <c r="D1403" s="86" t="s">
        <v>231</v>
      </c>
      <c r="F1403" s="86">
        <v>2000</v>
      </c>
      <c r="H1403" s="86" t="s">
        <v>2849</v>
      </c>
    </row>
    <row r="1404" spans="1:8">
      <c r="A1404" s="87" t="s">
        <v>3146</v>
      </c>
      <c r="C1404" s="87" t="s">
        <v>3147</v>
      </c>
      <c r="D1404" s="86" t="s">
        <v>231</v>
      </c>
      <c r="F1404" s="86">
        <v>2000</v>
      </c>
      <c r="H1404" s="86" t="s">
        <v>2849</v>
      </c>
    </row>
    <row r="1405" spans="1:8">
      <c r="A1405" s="87" t="s">
        <v>3148</v>
      </c>
      <c r="C1405" s="87" t="s">
        <v>3149</v>
      </c>
      <c r="D1405" s="86" t="s">
        <v>231</v>
      </c>
      <c r="F1405" s="86">
        <v>2000</v>
      </c>
      <c r="H1405" s="86" t="s">
        <v>2849</v>
      </c>
    </row>
    <row r="1406" spans="1:8">
      <c r="A1406" s="87" t="s">
        <v>3150</v>
      </c>
      <c r="C1406" s="87" t="s">
        <v>3151</v>
      </c>
      <c r="D1406" s="86" t="s">
        <v>231</v>
      </c>
      <c r="F1406" s="86">
        <v>2000</v>
      </c>
      <c r="H1406" s="86" t="s">
        <v>2849</v>
      </c>
    </row>
    <row r="1407" spans="1:8">
      <c r="A1407" s="87" t="s">
        <v>3152</v>
      </c>
      <c r="C1407" s="87" t="s">
        <v>3153</v>
      </c>
      <c r="D1407" s="86" t="s">
        <v>231</v>
      </c>
      <c r="F1407" s="86">
        <v>2000</v>
      </c>
      <c r="H1407" s="86" t="s">
        <v>2849</v>
      </c>
    </row>
    <row r="1408" spans="1:8">
      <c r="A1408" s="87" t="s">
        <v>3154</v>
      </c>
      <c r="C1408" s="87" t="s">
        <v>3155</v>
      </c>
      <c r="D1408" s="86" t="s">
        <v>231</v>
      </c>
      <c r="F1408" s="86">
        <v>2000</v>
      </c>
      <c r="H1408" s="86" t="s">
        <v>2849</v>
      </c>
    </row>
    <row r="1409" spans="1:8">
      <c r="A1409" s="87" t="s">
        <v>3156</v>
      </c>
      <c r="C1409" s="87" t="s">
        <v>3157</v>
      </c>
      <c r="D1409" s="86" t="s">
        <v>231</v>
      </c>
      <c r="F1409" s="86">
        <v>2000</v>
      </c>
      <c r="H1409" s="86" t="s">
        <v>2849</v>
      </c>
    </row>
    <row r="1410" spans="1:8">
      <c r="A1410" s="87" t="s">
        <v>3158</v>
      </c>
      <c r="C1410" s="87" t="s">
        <v>3159</v>
      </c>
      <c r="D1410" s="86" t="s">
        <v>3160</v>
      </c>
      <c r="F1410" s="86">
        <v>2000</v>
      </c>
      <c r="H1410" s="86" t="s">
        <v>2849</v>
      </c>
    </row>
    <row r="1411" spans="1:8">
      <c r="A1411" s="87" t="s">
        <v>3161</v>
      </c>
      <c r="C1411" s="87" t="s">
        <v>3162</v>
      </c>
      <c r="D1411" s="86" t="s">
        <v>3160</v>
      </c>
      <c r="F1411" s="86">
        <v>2000</v>
      </c>
      <c r="H1411" s="86" t="s">
        <v>2849</v>
      </c>
    </row>
    <row r="1412" spans="1:8">
      <c r="A1412" s="87" t="s">
        <v>3163</v>
      </c>
      <c r="C1412" s="87" t="s">
        <v>3164</v>
      </c>
      <c r="D1412" s="86" t="s">
        <v>3160</v>
      </c>
      <c r="F1412" s="86">
        <v>2000</v>
      </c>
      <c r="H1412" s="86" t="s">
        <v>2849</v>
      </c>
    </row>
    <row r="1413" spans="1:8">
      <c r="A1413" s="87" t="s">
        <v>3165</v>
      </c>
      <c r="C1413" s="87" t="s">
        <v>3166</v>
      </c>
      <c r="D1413" s="86" t="s">
        <v>3160</v>
      </c>
      <c r="F1413" s="86">
        <v>2000</v>
      </c>
      <c r="H1413" s="86" t="s">
        <v>2849</v>
      </c>
    </row>
    <row r="1414" spans="1:8">
      <c r="A1414" s="87" t="s">
        <v>3167</v>
      </c>
      <c r="C1414" s="87" t="s">
        <v>3168</v>
      </c>
      <c r="D1414" s="86" t="s">
        <v>3160</v>
      </c>
      <c r="F1414" s="86">
        <v>2000</v>
      </c>
      <c r="H1414" s="86" t="s">
        <v>2849</v>
      </c>
    </row>
    <row r="1415" spans="1:8">
      <c r="A1415" s="87" t="s">
        <v>3169</v>
      </c>
      <c r="C1415" s="87" t="s">
        <v>3170</v>
      </c>
      <c r="D1415" s="86" t="s">
        <v>3160</v>
      </c>
      <c r="F1415" s="86">
        <v>2000</v>
      </c>
      <c r="H1415" s="86" t="s">
        <v>2849</v>
      </c>
    </row>
    <row r="1416" spans="1:8">
      <c r="A1416" s="87" t="s">
        <v>3171</v>
      </c>
      <c r="C1416" s="87" t="s">
        <v>3172</v>
      </c>
      <c r="D1416" s="86" t="s">
        <v>3160</v>
      </c>
      <c r="F1416" s="86">
        <v>2000</v>
      </c>
      <c r="H1416" s="86" t="s">
        <v>2849</v>
      </c>
    </row>
    <row r="1417" spans="1:8">
      <c r="A1417" s="87" t="s">
        <v>3173</v>
      </c>
      <c r="C1417" s="87" t="s">
        <v>3174</v>
      </c>
      <c r="F1417" s="86">
        <v>2000</v>
      </c>
      <c r="H1417" s="86" t="s">
        <v>2849</v>
      </c>
    </row>
    <row r="1418" spans="1:8">
      <c r="A1418" s="87" t="s">
        <v>3175</v>
      </c>
      <c r="C1418" s="87" t="s">
        <v>3176</v>
      </c>
      <c r="F1418" s="86">
        <v>2000</v>
      </c>
      <c r="H1418" s="86" t="s">
        <v>2849</v>
      </c>
    </row>
    <row r="1419" spans="1:8">
      <c r="A1419" s="87" t="s">
        <v>3177</v>
      </c>
      <c r="C1419" s="87" t="s">
        <v>3178</v>
      </c>
      <c r="F1419" s="86">
        <v>2000</v>
      </c>
      <c r="H1419" s="86" t="s">
        <v>2849</v>
      </c>
    </row>
    <row r="1420" spans="1:8">
      <c r="A1420" s="87" t="s">
        <v>3179</v>
      </c>
      <c r="C1420" s="87" t="s">
        <v>3180</v>
      </c>
      <c r="F1420" s="86">
        <v>2000</v>
      </c>
      <c r="H1420" s="86" t="s">
        <v>2849</v>
      </c>
    </row>
    <row r="1421" spans="1:8">
      <c r="A1421" s="87" t="s">
        <v>3181</v>
      </c>
      <c r="C1421" s="87" t="s">
        <v>3182</v>
      </c>
      <c r="F1421" s="86">
        <v>2000</v>
      </c>
      <c r="H1421" s="86" t="s">
        <v>2849</v>
      </c>
    </row>
    <row r="1422" spans="1:8">
      <c r="A1422" s="87" t="s">
        <v>3183</v>
      </c>
      <c r="C1422" s="87" t="s">
        <v>3184</v>
      </c>
      <c r="F1422" s="86">
        <v>2000</v>
      </c>
      <c r="H1422" s="86" t="s">
        <v>2849</v>
      </c>
    </row>
    <row r="1423" spans="1:8">
      <c r="A1423" s="87" t="s">
        <v>3185</v>
      </c>
      <c r="C1423" s="87" t="s">
        <v>3186</v>
      </c>
      <c r="F1423" s="86">
        <v>2000</v>
      </c>
      <c r="H1423" s="86" t="s">
        <v>2849</v>
      </c>
    </row>
    <row r="1424" spans="1:8">
      <c r="A1424" s="87" t="s">
        <v>3187</v>
      </c>
      <c r="C1424" s="87" t="s">
        <v>3188</v>
      </c>
      <c r="F1424" s="86">
        <v>2000</v>
      </c>
      <c r="H1424" s="86" t="s">
        <v>2849</v>
      </c>
    </row>
    <row r="1425" spans="1:8">
      <c r="A1425" s="87" t="s">
        <v>3189</v>
      </c>
      <c r="C1425" s="87" t="s">
        <v>3190</v>
      </c>
      <c r="D1425" s="86" t="s">
        <v>3191</v>
      </c>
      <c r="F1425" s="86">
        <v>2000</v>
      </c>
      <c r="H1425" s="86" t="s">
        <v>2849</v>
      </c>
    </row>
    <row r="1426" spans="1:8">
      <c r="A1426" s="87" t="s">
        <v>3192</v>
      </c>
      <c r="C1426" s="87" t="s">
        <v>3193</v>
      </c>
      <c r="D1426" s="86" t="s">
        <v>3194</v>
      </c>
      <c r="F1426" s="86">
        <v>2000</v>
      </c>
      <c r="H1426" s="86" t="s">
        <v>2849</v>
      </c>
    </row>
    <row r="1427" spans="1:8">
      <c r="A1427" s="87" t="s">
        <v>3195</v>
      </c>
      <c r="C1427" s="87" t="s">
        <v>3196</v>
      </c>
      <c r="D1427" s="86" t="s">
        <v>2848</v>
      </c>
      <c r="F1427" s="86">
        <v>2000</v>
      </c>
      <c r="H1427" s="86" t="s">
        <v>2849</v>
      </c>
    </row>
    <row r="1428" ht="16.8" spans="1:8">
      <c r="A1428" s="140" t="s">
        <v>3197</v>
      </c>
      <c r="C1428" s="87" t="s">
        <v>3198</v>
      </c>
      <c r="D1428" s="86" t="s">
        <v>83</v>
      </c>
      <c r="F1428" s="86">
        <v>2000</v>
      </c>
      <c r="H1428" s="86" t="s">
        <v>2849</v>
      </c>
    </row>
    <row r="1429" ht="16.8" spans="1:8">
      <c r="A1429" s="140" t="s">
        <v>3199</v>
      </c>
      <c r="C1429" s="87" t="s">
        <v>3200</v>
      </c>
      <c r="D1429" s="86" t="s">
        <v>83</v>
      </c>
      <c r="F1429" s="86">
        <v>2000</v>
      </c>
      <c r="H1429" s="86" t="s">
        <v>2849</v>
      </c>
    </row>
    <row r="1430" ht="16.8" spans="1:8">
      <c r="A1430" s="140" t="s">
        <v>3201</v>
      </c>
      <c r="C1430" s="87" t="s">
        <v>3202</v>
      </c>
      <c r="D1430" s="86" t="s">
        <v>83</v>
      </c>
      <c r="F1430" s="86">
        <v>2000</v>
      </c>
      <c r="H1430" s="86" t="s">
        <v>2849</v>
      </c>
    </row>
    <row r="1431" ht="16.8" spans="1:8">
      <c r="A1431" s="140" t="s">
        <v>3203</v>
      </c>
      <c r="C1431" s="87" t="s">
        <v>3204</v>
      </c>
      <c r="D1431" s="86" t="s">
        <v>83</v>
      </c>
      <c r="F1431" s="86">
        <v>2000</v>
      </c>
      <c r="H1431" s="86" t="s">
        <v>2849</v>
      </c>
    </row>
    <row r="1432" ht="16.8" spans="1:8">
      <c r="A1432" s="140" t="s">
        <v>3205</v>
      </c>
      <c r="C1432" s="87" t="s">
        <v>3206</v>
      </c>
      <c r="D1432" s="86" t="s">
        <v>83</v>
      </c>
      <c r="F1432" s="86">
        <v>2000</v>
      </c>
      <c r="H1432" s="86" t="s">
        <v>2849</v>
      </c>
    </row>
    <row r="1433" ht="16.8" spans="1:8">
      <c r="A1433" s="140" t="s">
        <v>3207</v>
      </c>
      <c r="C1433" s="87" t="s">
        <v>3208</v>
      </c>
      <c r="D1433" s="86" t="s">
        <v>83</v>
      </c>
      <c r="F1433" s="86">
        <v>2000</v>
      </c>
      <c r="H1433" s="86" t="s">
        <v>2849</v>
      </c>
    </row>
    <row r="1434" ht="16.8" spans="1:8">
      <c r="A1434" s="140" t="s">
        <v>3209</v>
      </c>
      <c r="C1434" s="87" t="s">
        <v>3210</v>
      </c>
      <c r="D1434" s="86" t="s">
        <v>83</v>
      </c>
      <c r="F1434" s="86">
        <v>2000</v>
      </c>
      <c r="H1434" s="86" t="s">
        <v>2849</v>
      </c>
    </row>
    <row r="1435" ht="16.8" spans="1:8">
      <c r="A1435" s="140" t="s">
        <v>3211</v>
      </c>
      <c r="C1435" s="87" t="s">
        <v>3212</v>
      </c>
      <c r="D1435" s="86" t="s">
        <v>83</v>
      </c>
      <c r="F1435" s="86">
        <v>2000</v>
      </c>
      <c r="H1435" s="86" t="s">
        <v>2849</v>
      </c>
    </row>
    <row r="1436" ht="16.8" spans="1:8">
      <c r="A1436" s="140" t="s">
        <v>3213</v>
      </c>
      <c r="C1436" s="87" t="s">
        <v>3214</v>
      </c>
      <c r="D1436" s="86" t="s">
        <v>83</v>
      </c>
      <c r="F1436" s="86">
        <v>2000</v>
      </c>
      <c r="H1436" s="86" t="s">
        <v>2849</v>
      </c>
    </row>
    <row r="1437" ht="16.8" spans="1:8">
      <c r="A1437" s="140" t="s">
        <v>3215</v>
      </c>
      <c r="C1437" s="87" t="s">
        <v>3216</v>
      </c>
      <c r="D1437" s="86" t="s">
        <v>83</v>
      </c>
      <c r="F1437" s="86">
        <v>2000</v>
      </c>
      <c r="H1437" s="86" t="s">
        <v>2849</v>
      </c>
    </row>
    <row r="1438" ht="16.8" spans="1:8">
      <c r="A1438" s="140" t="s">
        <v>3217</v>
      </c>
      <c r="C1438" s="87" t="s">
        <v>3218</v>
      </c>
      <c r="D1438" s="86" t="s">
        <v>83</v>
      </c>
      <c r="F1438" s="86">
        <v>2000</v>
      </c>
      <c r="H1438" s="86" t="s">
        <v>2849</v>
      </c>
    </row>
    <row r="1439" ht="16.8" spans="1:8">
      <c r="A1439" s="140" t="s">
        <v>3219</v>
      </c>
      <c r="C1439" s="87" t="s">
        <v>3220</v>
      </c>
      <c r="D1439" s="86" t="s">
        <v>83</v>
      </c>
      <c r="F1439" s="86">
        <v>2000</v>
      </c>
      <c r="H1439" s="86" t="s">
        <v>2849</v>
      </c>
    </row>
    <row r="1440" ht="16.8" spans="1:8">
      <c r="A1440" s="140" t="s">
        <v>3221</v>
      </c>
      <c r="C1440" s="87" t="s">
        <v>3222</v>
      </c>
      <c r="D1440" s="86" t="s">
        <v>83</v>
      </c>
      <c r="F1440" s="86">
        <v>2000</v>
      </c>
      <c r="H1440" s="86" t="s">
        <v>2849</v>
      </c>
    </row>
    <row r="1441" ht="16.8" spans="1:8">
      <c r="A1441" s="140" t="s">
        <v>3223</v>
      </c>
      <c r="C1441" s="87" t="s">
        <v>3224</v>
      </c>
      <c r="D1441" s="86" t="s">
        <v>83</v>
      </c>
      <c r="F1441" s="86">
        <v>2000</v>
      </c>
      <c r="H1441" s="86" t="s">
        <v>2849</v>
      </c>
    </row>
    <row r="1442" ht="16.8" spans="1:8">
      <c r="A1442" s="140" t="s">
        <v>3225</v>
      </c>
      <c r="C1442" s="87" t="s">
        <v>3216</v>
      </c>
      <c r="D1442" s="86" t="s">
        <v>83</v>
      </c>
      <c r="F1442" s="86">
        <v>2000</v>
      </c>
      <c r="H1442" s="86" t="s">
        <v>2849</v>
      </c>
    </row>
    <row r="1443" ht="16.8" spans="1:8">
      <c r="A1443" s="140" t="s">
        <v>3226</v>
      </c>
      <c r="C1443" s="87" t="s">
        <v>3227</v>
      </c>
      <c r="D1443" s="86" t="s">
        <v>83</v>
      </c>
      <c r="F1443" s="86">
        <v>2000</v>
      </c>
      <c r="H1443" s="86" t="s">
        <v>2849</v>
      </c>
    </row>
    <row r="1444" spans="1:6">
      <c r="A1444" s="87" t="s">
        <v>3228</v>
      </c>
      <c r="C1444" s="87" t="s">
        <v>3229</v>
      </c>
      <c r="D1444" s="86" t="s">
        <v>533</v>
      </c>
      <c r="F1444" s="86">
        <v>2000</v>
      </c>
    </row>
    <row r="1445" spans="1:6">
      <c r="A1445" s="87" t="s">
        <v>3230</v>
      </c>
      <c r="C1445" s="87" t="s">
        <v>3231</v>
      </c>
      <c r="D1445" s="86" t="s">
        <v>533</v>
      </c>
      <c r="F1445" s="86">
        <v>2000</v>
      </c>
    </row>
    <row r="1446" spans="1:6">
      <c r="A1446" s="87" t="s">
        <v>3232</v>
      </c>
      <c r="C1446" s="87" t="s">
        <v>3233</v>
      </c>
      <c r="D1446" s="86" t="s">
        <v>533</v>
      </c>
      <c r="F1446" s="86">
        <v>2000</v>
      </c>
    </row>
    <row r="1447" spans="1:6">
      <c r="A1447" s="87" t="s">
        <v>3234</v>
      </c>
      <c r="C1447" s="87" t="s">
        <v>3235</v>
      </c>
      <c r="D1447" s="86" t="s">
        <v>533</v>
      </c>
      <c r="F1447" s="86">
        <v>2000</v>
      </c>
    </row>
    <row r="1448" spans="1:8">
      <c r="A1448" s="87" t="s">
        <v>3236</v>
      </c>
      <c r="C1448" s="87" t="s">
        <v>3237</v>
      </c>
      <c r="D1448" s="86" t="s">
        <v>626</v>
      </c>
      <c r="F1448" s="86">
        <v>2000</v>
      </c>
      <c r="H1448" s="86">
        <v>0.87</v>
      </c>
    </row>
    <row r="1449" spans="1:8">
      <c r="A1449" s="87" t="s">
        <v>3238</v>
      </c>
      <c r="C1449" s="87" t="s">
        <v>3239</v>
      </c>
      <c r="D1449" s="86" t="s">
        <v>626</v>
      </c>
      <c r="F1449" s="86">
        <v>1999</v>
      </c>
      <c r="H1449" s="86">
        <v>0.0151</v>
      </c>
    </row>
    <row r="1450" spans="1:8">
      <c r="A1450" s="87" t="s">
        <v>3240</v>
      </c>
      <c r="C1450" s="87" t="s">
        <v>3241</v>
      </c>
      <c r="D1450" s="86" t="s">
        <v>626</v>
      </c>
      <c r="F1450" s="86">
        <v>1999</v>
      </c>
      <c r="H1450" s="86">
        <v>0.0095</v>
      </c>
    </row>
    <row r="1451" spans="1:8">
      <c r="A1451" s="87" t="s">
        <v>3242</v>
      </c>
      <c r="C1451" s="87" t="s">
        <v>3243</v>
      </c>
      <c r="D1451" s="86" t="s">
        <v>626</v>
      </c>
      <c r="F1451" s="86">
        <v>1999</v>
      </c>
      <c r="H1451" s="86">
        <v>0.0356</v>
      </c>
    </row>
    <row r="1452" spans="1:8">
      <c r="A1452" s="87" t="s">
        <v>3244</v>
      </c>
      <c r="C1452" s="87" t="s">
        <v>3245</v>
      </c>
      <c r="D1452" s="86" t="s">
        <v>626</v>
      </c>
      <c r="F1452" s="86">
        <v>2000</v>
      </c>
      <c r="H1452" s="86">
        <v>1.93</v>
      </c>
    </row>
    <row r="1453" spans="1:8">
      <c r="A1453" s="87" t="s">
        <v>3246</v>
      </c>
      <c r="C1453" s="87" t="s">
        <v>3247</v>
      </c>
      <c r="D1453" s="86" t="s">
        <v>83</v>
      </c>
      <c r="F1453" s="86">
        <v>50</v>
      </c>
      <c r="H1453" s="86">
        <v>1</v>
      </c>
    </row>
    <row r="1454" spans="1:8">
      <c r="A1454" s="87" t="s">
        <v>3248</v>
      </c>
      <c r="C1454" s="87" t="s">
        <v>3249</v>
      </c>
      <c r="D1454" s="86" t="s">
        <v>3250</v>
      </c>
      <c r="F1454" s="86">
        <v>997</v>
      </c>
      <c r="H1454" s="86">
        <v>0.045</v>
      </c>
    </row>
    <row r="1455" spans="1:8">
      <c r="A1455" s="87" t="s">
        <v>3251</v>
      </c>
      <c r="C1455" s="87" t="s">
        <v>3252</v>
      </c>
      <c r="D1455" s="86" t="s">
        <v>533</v>
      </c>
      <c r="F1455" s="86">
        <v>2</v>
      </c>
      <c r="H1455" s="86">
        <v>1</v>
      </c>
    </row>
    <row r="1456" spans="1:8">
      <c r="A1456" s="87" t="s">
        <v>3253</v>
      </c>
      <c r="C1456" s="87" t="s">
        <v>3254</v>
      </c>
      <c r="D1456" s="86" t="s">
        <v>3255</v>
      </c>
      <c r="F1456" s="86">
        <v>50</v>
      </c>
      <c r="H1456" s="86">
        <v>2</v>
      </c>
    </row>
    <row r="1457" spans="1:8">
      <c r="A1457" s="87" t="s">
        <v>3256</v>
      </c>
      <c r="C1457" s="87" t="s">
        <v>3257</v>
      </c>
      <c r="D1457" s="86" t="s">
        <v>3255</v>
      </c>
      <c r="F1457" s="86">
        <v>50</v>
      </c>
      <c r="H1457" s="86">
        <v>4</v>
      </c>
    </row>
    <row r="1458" spans="1:8">
      <c r="A1458" s="87" t="s">
        <v>3258</v>
      </c>
      <c r="C1458" s="87" t="s">
        <v>3259</v>
      </c>
      <c r="D1458" s="86" t="s">
        <v>3255</v>
      </c>
      <c r="F1458" s="86">
        <v>50</v>
      </c>
      <c r="H1458" s="86">
        <v>1</v>
      </c>
    </row>
    <row r="1459" spans="1:8">
      <c r="A1459" s="87" t="s">
        <v>3260</v>
      </c>
      <c r="C1459" s="87" t="s">
        <v>3261</v>
      </c>
      <c r="D1459" s="86" t="s">
        <v>3255</v>
      </c>
      <c r="F1459" s="86">
        <v>50</v>
      </c>
      <c r="H1459" s="86">
        <v>1</v>
      </c>
    </row>
    <row r="1460" spans="1:8">
      <c r="A1460" s="87" t="s">
        <v>3262</v>
      </c>
      <c r="C1460" s="87" t="s">
        <v>3263</v>
      </c>
      <c r="D1460" s="86" t="s">
        <v>83</v>
      </c>
      <c r="F1460" s="86">
        <v>2000</v>
      </c>
      <c r="H1460" s="86">
        <v>1</v>
      </c>
    </row>
    <row r="1461" spans="1:8">
      <c r="A1461" s="87" t="s">
        <v>3264</v>
      </c>
      <c r="C1461" s="87" t="s">
        <v>3265</v>
      </c>
      <c r="D1461" s="86" t="s">
        <v>83</v>
      </c>
      <c r="F1461" s="86">
        <v>2000</v>
      </c>
      <c r="H1461" s="86">
        <v>1</v>
      </c>
    </row>
    <row r="1462" spans="1:8">
      <c r="A1462" s="87" t="s">
        <v>3266</v>
      </c>
      <c r="C1462" s="87" t="s">
        <v>3267</v>
      </c>
      <c r="D1462" s="86" t="s">
        <v>53</v>
      </c>
      <c r="F1462" s="86">
        <v>50</v>
      </c>
      <c r="H1462" s="86">
        <v>1</v>
      </c>
    </row>
    <row r="1463" spans="1:8">
      <c r="A1463" s="87" t="s">
        <v>3268</v>
      </c>
      <c r="C1463" s="87" t="s">
        <v>3269</v>
      </c>
      <c r="D1463" s="86" t="s">
        <v>267</v>
      </c>
      <c r="F1463" s="86">
        <v>50</v>
      </c>
      <c r="H1463" s="86">
        <v>162</v>
      </c>
    </row>
    <row r="1464" spans="1:8">
      <c r="A1464" s="87" t="s">
        <v>3270</v>
      </c>
      <c r="C1464" s="87" t="s">
        <v>3271</v>
      </c>
      <c r="D1464" s="86" t="s">
        <v>53</v>
      </c>
      <c r="F1464" s="86">
        <v>50</v>
      </c>
      <c r="H1464" s="86">
        <v>96</v>
      </c>
    </row>
    <row r="1465" spans="1:8">
      <c r="A1465" s="87" t="s">
        <v>3272</v>
      </c>
      <c r="C1465" s="87" t="s">
        <v>3273</v>
      </c>
      <c r="D1465" s="86" t="s">
        <v>53</v>
      </c>
      <c r="F1465" s="86">
        <v>50</v>
      </c>
      <c r="H1465" s="86">
        <v>19</v>
      </c>
    </row>
    <row r="1466" spans="1:8">
      <c r="A1466" s="87" t="s">
        <v>3274</v>
      </c>
      <c r="C1466" s="87" t="s">
        <v>3275</v>
      </c>
      <c r="D1466" s="86" t="s">
        <v>53</v>
      </c>
      <c r="F1466" s="86">
        <v>50</v>
      </c>
      <c r="H1466" s="86">
        <v>10</v>
      </c>
    </row>
    <row r="1467" spans="1:8">
      <c r="A1467" s="87" t="s">
        <v>3276</v>
      </c>
      <c r="C1467" s="87" t="s">
        <v>3277</v>
      </c>
      <c r="D1467" s="86" t="s">
        <v>53</v>
      </c>
      <c r="F1467" s="86">
        <v>50</v>
      </c>
      <c r="H1467" s="86">
        <v>70</v>
      </c>
    </row>
    <row r="1468" spans="1:8">
      <c r="A1468" s="87" t="s">
        <v>3278</v>
      </c>
      <c r="C1468" s="87" t="s">
        <v>3279</v>
      </c>
      <c r="D1468" s="86" t="s">
        <v>53</v>
      </c>
      <c r="F1468" s="86">
        <v>50</v>
      </c>
      <c r="H1468" s="86">
        <v>100</v>
      </c>
    </row>
    <row r="1469" spans="1:8">
      <c r="A1469" s="87" t="s">
        <v>3280</v>
      </c>
      <c r="C1469" s="87" t="s">
        <v>3281</v>
      </c>
      <c r="D1469" s="86" t="s">
        <v>968</v>
      </c>
      <c r="F1469" s="86">
        <v>50</v>
      </c>
      <c r="H1469" s="86">
        <v>15</v>
      </c>
    </row>
    <row r="1470" spans="1:8">
      <c r="A1470" s="87" t="s">
        <v>3282</v>
      </c>
      <c r="C1470" s="87" t="s">
        <v>3283</v>
      </c>
      <c r="D1470" s="86" t="s">
        <v>83</v>
      </c>
      <c r="F1470" s="86">
        <v>50</v>
      </c>
      <c r="H1470" s="86">
        <v>56</v>
      </c>
    </row>
    <row r="1471" spans="1:8">
      <c r="A1471" s="87" t="s">
        <v>3284</v>
      </c>
      <c r="C1471" s="87" t="s">
        <v>3285</v>
      </c>
      <c r="D1471" s="86" t="s">
        <v>231</v>
      </c>
      <c r="F1471" s="86">
        <v>50</v>
      </c>
      <c r="H1471" s="86">
        <v>74</v>
      </c>
    </row>
    <row r="1472" spans="1:8">
      <c r="A1472" s="87" t="s">
        <v>3286</v>
      </c>
      <c r="C1472" s="87" t="s">
        <v>3287</v>
      </c>
      <c r="D1472" s="86" t="s">
        <v>53</v>
      </c>
      <c r="F1472" s="86">
        <v>50</v>
      </c>
      <c r="H1472" s="86">
        <v>543</v>
      </c>
    </row>
    <row r="1473" spans="1:8">
      <c r="A1473" s="87" t="s">
        <v>3288</v>
      </c>
      <c r="C1473" s="87" t="s">
        <v>3289</v>
      </c>
      <c r="D1473" s="86" t="s">
        <v>53</v>
      </c>
      <c r="F1473" s="86">
        <v>50</v>
      </c>
      <c r="H1473" s="86">
        <v>48</v>
      </c>
    </row>
    <row r="1474" spans="1:8">
      <c r="A1474" s="87" t="s">
        <v>3290</v>
      </c>
      <c r="C1474" s="87" t="s">
        <v>3291</v>
      </c>
      <c r="D1474" s="86" t="s">
        <v>83</v>
      </c>
      <c r="F1474" s="86">
        <v>2000</v>
      </c>
      <c r="H1474" s="86">
        <v>591</v>
      </c>
    </row>
    <row r="1475" spans="1:3">
      <c r="A1475" s="87" t="s">
        <v>3292</v>
      </c>
      <c r="C1475" s="87" t="s">
        <v>3007</v>
      </c>
    </row>
    <row r="1476" spans="1:3">
      <c r="A1476" s="87" t="s">
        <v>3293</v>
      </c>
      <c r="C1476" s="87" t="s">
        <v>3294</v>
      </c>
    </row>
  </sheetData>
  <autoFilter ref="A1:H1476">
    <extLst/>
  </autoFilter>
  <conditionalFormatting sqref="A33">
    <cfRule type="duplicateValues" dxfId="0" priority="20"/>
  </conditionalFormatting>
  <conditionalFormatting sqref="A181">
    <cfRule type="duplicateValues" dxfId="0" priority="25"/>
  </conditionalFormatting>
  <conditionalFormatting sqref="A226">
    <cfRule type="duplicateValues" dxfId="0" priority="26"/>
  </conditionalFormatting>
  <conditionalFormatting sqref="A260">
    <cfRule type="duplicateValues" dxfId="0" priority="23"/>
  </conditionalFormatting>
  <conditionalFormatting sqref="A303">
    <cfRule type="duplicateValues" dxfId="0" priority="28"/>
  </conditionalFormatting>
  <conditionalFormatting sqref="A306">
    <cfRule type="duplicateValues" dxfId="0" priority="24"/>
  </conditionalFormatting>
  <conditionalFormatting sqref="A442">
    <cfRule type="duplicateValues" dxfId="0" priority="29"/>
  </conditionalFormatting>
  <conditionalFormatting sqref="A443">
    <cfRule type="duplicateValues" dxfId="0" priority="21"/>
  </conditionalFormatting>
  <conditionalFormatting sqref="A444">
    <cfRule type="duplicateValues" dxfId="0" priority="17"/>
  </conditionalFormatting>
  <conditionalFormatting sqref="A445">
    <cfRule type="duplicateValues" dxfId="0" priority="16"/>
  </conditionalFormatting>
  <conditionalFormatting sqref="A861">
    <cfRule type="duplicateValues" dxfId="0" priority="7"/>
    <cfRule type="duplicateValues" dxfId="0" priority="6"/>
  </conditionalFormatting>
  <conditionalFormatting sqref="A930">
    <cfRule type="duplicateValues" dxfId="0" priority="13"/>
    <cfRule type="duplicateValues" dxfId="0" priority="12"/>
  </conditionalFormatting>
  <conditionalFormatting sqref="A972">
    <cfRule type="duplicateValues" dxfId="0" priority="22"/>
  </conditionalFormatting>
  <conditionalFormatting sqref="A1047">
    <cfRule type="duplicateValues" dxfId="0" priority="27"/>
  </conditionalFormatting>
  <conditionalFormatting sqref="A1097">
    <cfRule type="duplicateValues" dxfId="0" priority="30"/>
  </conditionalFormatting>
  <conditionalFormatting sqref="A1124">
    <cfRule type="duplicateValues" dxfId="0" priority="9"/>
    <cfRule type="duplicateValues" dxfId="0" priority="8"/>
  </conditionalFormatting>
  <conditionalFormatting sqref="A1230">
    <cfRule type="duplicateValues" dxfId="0" priority="11"/>
    <cfRule type="duplicateValues" dxfId="0" priority="10"/>
  </conditionalFormatting>
  <conditionalFormatting sqref="A1237">
    <cfRule type="duplicateValues" dxfId="0" priority="18"/>
  </conditionalFormatting>
  <conditionalFormatting sqref="A1325">
    <cfRule type="duplicateValues" dxfId="0" priority="15"/>
  </conditionalFormatting>
  <conditionalFormatting sqref="A1340">
    <cfRule type="duplicateValues" dxfId="0" priority="5"/>
    <cfRule type="duplicateValues" dxfId="0" priority="4"/>
  </conditionalFormatting>
  <conditionalFormatting sqref="A1344">
    <cfRule type="duplicateValues" dxfId="0" priority="3"/>
    <cfRule type="duplicateValues" dxfId="0" priority="2"/>
  </conditionalFormatting>
  <conditionalFormatting sqref="A1428:A1443">
    <cfRule type="duplicateValues" dxfId="0" priority="19"/>
  </conditionalFormatting>
  <conditionalFormatting sqref="A1444:A1048576;A1098:A1123;A1:A32;A446:A860;A304:A305;A1048:A1096;A227:A259;A182:A225;A261:A302;A973:A1046;A34:A180;A1238:A1324;A1326:A1339;A307:A441;A931:A971;A1231:A1236;A1125:A1229;A862:A929;A1341:A1343;A1345:A1427">
    <cfRule type="duplicateValues" dxfId="0" priority="31"/>
  </conditionalFormatting>
  <conditionalFormatting sqref="A1231:A1339;A1:A860;A931:A1123;A1125:A1229;A862:A929;A1341:A1343;A1345:A1048576">
    <cfRule type="duplicateValues" dxfId="0" priority="14"/>
  </conditionalFormatting>
  <printOptions horizontalCentered="1" gridLines="1"/>
  <pageMargins left="0.25" right="0.25" top="0.638888888888889" bottom="0.45" header="0.359027777777778" footer="0.179166666666667"/>
  <pageSetup paperSize="9" orientation="landscape" blackAndWhite="1" horizontalDpi="300" verticalDpi="300"/>
  <headerFooter alignWithMargins="0">
    <oddHeader>&amp;C&amp;A</oddHeader>
    <oddFooter>&amp;CPage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d0a2e3b-e394-41c2-9356-ac4a94d35cf0}">
            <xm:f>NOT(ISERROR(SEARCH($A$1,C1)))</xm:f>
            <xm:f>$A$1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C$1:C$1048576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86"/>
  <sheetViews>
    <sheetView showZeros="0" topLeftCell="I169" workbookViewId="0">
      <selection activeCell="M182" sqref="M182"/>
    </sheetView>
  </sheetViews>
  <sheetFormatPr defaultColWidth="9" defaultRowHeight="16.8"/>
  <cols>
    <col min="1" max="1" width="11.6363636363636" style="2" customWidth="1" outlineLevel="1"/>
    <col min="2" max="2" width="11.6363636363636" style="61" customWidth="1" outlineLevel="1"/>
    <col min="3" max="3" width="11.4545454545455" style="61" customWidth="1" outlineLevel="1"/>
    <col min="4" max="4" width="9.81818181818182" style="61" customWidth="1" outlineLevel="1"/>
    <col min="5" max="5" width="11" style="61" customWidth="1" outlineLevel="1"/>
    <col min="6" max="6" width="11.2727272727273" style="61" customWidth="1" outlineLevel="1"/>
    <col min="7" max="7" width="12.1818181818182" style="61" customWidth="1" outlineLevel="1"/>
    <col min="8" max="8" width="11.7272727272727" style="61" customWidth="1" outlineLevel="1"/>
    <col min="9" max="9" width="11.0909090909091" style="9" customWidth="1" outlineLevel="1"/>
    <col min="10" max="10" width="11.2727272727273" style="61" customWidth="1" outlineLevel="1"/>
    <col min="11" max="11" width="11.2727272727273" customWidth="1" outlineLevel="1"/>
    <col min="12" max="12" width="11.6363636363636" customWidth="1"/>
    <col min="13" max="13" width="15.3636363636364" customWidth="1"/>
    <col min="14" max="22" width="8.72727272727273" customWidth="1" outlineLevel="1"/>
    <col min="23" max="23" width="11.8863636363636" customWidth="1" outlineLevel="1"/>
    <col min="24" max="67" width="8.72727272727273" customWidth="1" outlineLevel="1"/>
    <col min="68" max="68" width="9" customWidth="1"/>
  </cols>
  <sheetData>
    <row r="1" s="57" customFormat="1" ht="35.4" customHeight="1" spans="1:68">
      <c r="A1" s="6" t="s">
        <v>3295</v>
      </c>
      <c r="B1" s="72" t="s">
        <v>3296</v>
      </c>
      <c r="C1" s="72" t="s">
        <v>3297</v>
      </c>
      <c r="D1" s="72" t="s">
        <v>3298</v>
      </c>
      <c r="E1" s="72" t="s">
        <v>3299</v>
      </c>
      <c r="F1" s="72" t="s">
        <v>3300</v>
      </c>
      <c r="G1" s="72" t="s">
        <v>3301</v>
      </c>
      <c r="H1" s="72" t="s">
        <v>3302</v>
      </c>
      <c r="I1" s="80" t="s">
        <v>3303</v>
      </c>
      <c r="J1" s="72" t="s">
        <v>3304</v>
      </c>
      <c r="L1" s="57">
        <v>0</v>
      </c>
      <c r="M1" s="57" t="s">
        <v>1092</v>
      </c>
      <c r="N1" s="57" t="s">
        <v>384</v>
      </c>
      <c r="O1" s="57" t="s">
        <v>302</v>
      </c>
      <c r="P1" s="57" t="s">
        <v>3268</v>
      </c>
      <c r="Q1" s="57" t="s">
        <v>770</v>
      </c>
      <c r="R1" s="57" t="s">
        <v>280</v>
      </c>
      <c r="S1" s="57" t="s">
        <v>3305</v>
      </c>
      <c r="T1" s="57" t="s">
        <v>268</v>
      </c>
      <c r="U1" s="57" t="s">
        <v>3306</v>
      </c>
      <c r="V1" s="57" t="s">
        <v>3307</v>
      </c>
      <c r="W1" s="57" t="s">
        <v>3308</v>
      </c>
      <c r="X1" s="57" t="s">
        <v>3292</v>
      </c>
      <c r="Y1" s="57" t="s">
        <v>3293</v>
      </c>
      <c r="Z1" s="57" t="s">
        <v>2898</v>
      </c>
      <c r="AA1" s="57" t="s">
        <v>2900</v>
      </c>
      <c r="AB1" s="57" t="s">
        <v>2924</v>
      </c>
      <c r="AC1" s="57" t="s">
        <v>2932</v>
      </c>
      <c r="AD1" s="57" t="s">
        <v>3096</v>
      </c>
      <c r="AE1" s="57" t="s">
        <v>3100</v>
      </c>
      <c r="AF1" s="57" t="s">
        <v>3104</v>
      </c>
      <c r="AG1" s="57" t="s">
        <v>3108</v>
      </c>
      <c r="AH1" s="57" t="s">
        <v>3110</v>
      </c>
      <c r="AI1" s="57" t="s">
        <v>3138</v>
      </c>
      <c r="AJ1" s="57" t="s">
        <v>2973</v>
      </c>
      <c r="AK1" s="57" t="s">
        <v>3309</v>
      </c>
      <c r="AL1" s="57" t="s">
        <v>2975</v>
      </c>
      <c r="AM1" s="57" t="s">
        <v>3029</v>
      </c>
      <c r="AN1" s="57" t="s">
        <v>3310</v>
      </c>
      <c r="AO1" s="57" t="s">
        <v>3052</v>
      </c>
      <c r="AP1" s="57" t="s">
        <v>3054</v>
      </c>
      <c r="AQ1" s="57" t="s">
        <v>3205</v>
      </c>
      <c r="AR1" s="57" t="s">
        <v>3215</v>
      </c>
      <c r="AS1" s="57" t="s">
        <v>3311</v>
      </c>
      <c r="AT1" s="57" t="s">
        <v>3272</v>
      </c>
      <c r="AU1" s="57" t="s">
        <v>3270</v>
      </c>
      <c r="AV1" s="57" t="s">
        <v>3201</v>
      </c>
      <c r="AW1" s="57" t="s">
        <v>3197</v>
      </c>
      <c r="AX1" s="57" t="s">
        <v>680</v>
      </c>
      <c r="AZ1" s="57" t="s">
        <v>686</v>
      </c>
      <c r="BA1" s="57" t="s">
        <v>657</v>
      </c>
      <c r="BB1" s="57" t="s">
        <v>661</v>
      </c>
      <c r="BC1" s="57" t="s">
        <v>663</v>
      </c>
      <c r="BD1" s="57" t="s">
        <v>667</v>
      </c>
      <c r="BE1" s="57" t="s">
        <v>3288</v>
      </c>
      <c r="BF1" s="57" t="s">
        <v>3286</v>
      </c>
      <c r="BG1" s="57" t="s">
        <v>2011</v>
      </c>
      <c r="BH1" s="57" t="s">
        <v>3312</v>
      </c>
      <c r="BI1" s="57" t="s">
        <v>3313</v>
      </c>
      <c r="BJ1" s="57" t="s">
        <v>3314</v>
      </c>
      <c r="BK1" s="57" t="s">
        <v>3315</v>
      </c>
      <c r="BL1" s="57" t="s">
        <v>3316</v>
      </c>
      <c r="BM1" s="57" t="s">
        <v>3317</v>
      </c>
      <c r="BN1" s="57" t="s">
        <v>3318</v>
      </c>
      <c r="BO1" s="57" t="s">
        <v>3319</v>
      </c>
      <c r="BP1" s="57">
        <v>0</v>
      </c>
    </row>
    <row r="2" s="11" customFormat="1" spans="1:68">
      <c r="A2" s="8"/>
      <c r="B2" s="73"/>
      <c r="C2" s="73"/>
      <c r="D2" s="73"/>
      <c r="E2" s="73"/>
      <c r="F2" s="73"/>
      <c r="G2" s="73"/>
      <c r="H2" s="73"/>
      <c r="I2" s="81"/>
      <c r="J2" s="73"/>
      <c r="L2" s="11">
        <v>0</v>
      </c>
      <c r="M2" s="11" t="s">
        <v>3320</v>
      </c>
      <c r="N2" s="11">
        <v>2</v>
      </c>
      <c r="O2" s="11">
        <v>3</v>
      </c>
      <c r="P2" s="11">
        <v>4</v>
      </c>
      <c r="Q2" s="11">
        <v>5</v>
      </c>
      <c r="R2" s="11">
        <v>6</v>
      </c>
      <c r="S2" s="11">
        <v>7</v>
      </c>
      <c r="T2" s="11">
        <v>8</v>
      </c>
      <c r="U2" s="11">
        <v>9</v>
      </c>
      <c r="V2" s="11">
        <v>10</v>
      </c>
      <c r="W2" s="11">
        <v>11</v>
      </c>
      <c r="X2" s="11">
        <v>12</v>
      </c>
      <c r="Y2" s="11">
        <v>13</v>
      </c>
      <c r="Z2" s="11">
        <v>14</v>
      </c>
      <c r="AA2" s="11">
        <v>15</v>
      </c>
      <c r="AB2" s="11">
        <v>16</v>
      </c>
      <c r="AC2" s="11">
        <v>17</v>
      </c>
      <c r="AD2" s="11">
        <v>18</v>
      </c>
      <c r="AE2" s="11">
        <v>19</v>
      </c>
      <c r="AF2" s="11">
        <v>20</v>
      </c>
      <c r="AG2" s="11">
        <v>21</v>
      </c>
      <c r="AH2" s="11">
        <v>22</v>
      </c>
      <c r="AI2" s="11">
        <v>23</v>
      </c>
      <c r="AJ2" s="11">
        <v>24</v>
      </c>
      <c r="AK2" s="11">
        <v>25</v>
      </c>
      <c r="AL2" s="11">
        <v>26</v>
      </c>
      <c r="AM2" s="11">
        <v>27</v>
      </c>
      <c r="AN2" s="11">
        <v>28</v>
      </c>
      <c r="AO2" s="11">
        <v>29</v>
      </c>
      <c r="AP2" s="11">
        <v>30</v>
      </c>
      <c r="AQ2" s="11">
        <v>31</v>
      </c>
      <c r="AR2" s="11">
        <v>32</v>
      </c>
      <c r="AS2" s="11">
        <v>33</v>
      </c>
      <c r="AT2" s="11">
        <v>34</v>
      </c>
      <c r="AU2" s="11">
        <v>35</v>
      </c>
      <c r="AV2" s="11">
        <v>36</v>
      </c>
      <c r="AW2" s="11">
        <v>37</v>
      </c>
      <c r="AX2" s="11">
        <v>38</v>
      </c>
      <c r="AZ2" s="11">
        <v>39</v>
      </c>
      <c r="BA2" s="11">
        <v>40</v>
      </c>
      <c r="BB2" s="11">
        <v>41</v>
      </c>
      <c r="BC2" s="11">
        <v>42</v>
      </c>
      <c r="BD2" s="11">
        <v>43</v>
      </c>
      <c r="BE2" s="11">
        <v>44</v>
      </c>
      <c r="BF2" s="11">
        <v>45</v>
      </c>
      <c r="BG2" s="11">
        <v>46</v>
      </c>
      <c r="BH2" s="11">
        <v>47</v>
      </c>
      <c r="BI2" s="11">
        <v>48</v>
      </c>
      <c r="BJ2" s="11">
        <v>49</v>
      </c>
      <c r="BK2" s="11">
        <v>50</v>
      </c>
      <c r="BL2" s="11">
        <v>51</v>
      </c>
      <c r="BM2" s="11">
        <v>52</v>
      </c>
      <c r="BN2" s="11">
        <v>53</v>
      </c>
      <c r="BO2" s="11">
        <v>101</v>
      </c>
      <c r="BP2" s="11">
        <v>102</v>
      </c>
    </row>
    <row r="3" s="70" customFormat="1" spans="1:68">
      <c r="A3" s="74"/>
      <c r="B3" s="75"/>
      <c r="C3" s="75"/>
      <c r="D3" s="75"/>
      <c r="E3" s="75"/>
      <c r="F3" s="75"/>
      <c r="G3" s="75"/>
      <c r="H3" s="75"/>
      <c r="I3" s="82"/>
      <c r="J3" s="75"/>
      <c r="L3" s="70">
        <v>0</v>
      </c>
      <c r="M3" s="70" t="s">
        <v>3321</v>
      </c>
      <c r="N3" s="70">
        <v>6342.9</v>
      </c>
      <c r="O3" s="70">
        <v>554664.9</v>
      </c>
      <c r="P3" s="70">
        <v>159</v>
      </c>
      <c r="Q3" s="70">
        <v>12</v>
      </c>
      <c r="R3" s="70">
        <v>24</v>
      </c>
      <c r="S3" s="70">
        <v>15</v>
      </c>
      <c r="T3" s="70">
        <v>59</v>
      </c>
      <c r="U3" s="70">
        <v>0</v>
      </c>
      <c r="V3" s="70">
        <v>0</v>
      </c>
      <c r="W3" s="70">
        <v>94</v>
      </c>
      <c r="X3" s="70">
        <v>97</v>
      </c>
      <c r="Y3" s="70">
        <v>15</v>
      </c>
      <c r="Z3" s="70">
        <v>37</v>
      </c>
      <c r="AA3" s="70">
        <v>40</v>
      </c>
      <c r="AB3" s="70">
        <v>10</v>
      </c>
      <c r="AC3" s="70">
        <v>15</v>
      </c>
      <c r="AD3" s="70">
        <v>7</v>
      </c>
      <c r="AE3" s="70">
        <v>3</v>
      </c>
      <c r="AF3" s="70">
        <v>3</v>
      </c>
      <c r="AG3" s="70">
        <v>2</v>
      </c>
      <c r="AH3" s="70">
        <v>1</v>
      </c>
      <c r="AI3" s="70">
        <v>3</v>
      </c>
      <c r="AJ3" s="70">
        <v>15</v>
      </c>
      <c r="AK3" s="70">
        <v>14</v>
      </c>
      <c r="AL3" s="70">
        <v>10</v>
      </c>
      <c r="AM3" s="70">
        <v>5</v>
      </c>
      <c r="AN3" s="70">
        <v>10</v>
      </c>
      <c r="AO3" s="70">
        <v>150</v>
      </c>
      <c r="AP3" s="70">
        <v>9</v>
      </c>
      <c r="AQ3" s="70">
        <v>594</v>
      </c>
      <c r="AR3" s="70">
        <v>93</v>
      </c>
      <c r="AS3" s="70">
        <v>0</v>
      </c>
      <c r="AT3" s="70">
        <v>19</v>
      </c>
      <c r="AU3" s="70">
        <v>96</v>
      </c>
      <c r="AV3" s="70">
        <v>29</v>
      </c>
      <c r="AW3" s="70">
        <v>163</v>
      </c>
      <c r="AX3" s="70">
        <v>56</v>
      </c>
      <c r="AZ3" s="70">
        <v>47</v>
      </c>
      <c r="BA3" s="70">
        <v>10</v>
      </c>
      <c r="BB3" s="70">
        <v>4</v>
      </c>
      <c r="BC3" s="70">
        <v>70</v>
      </c>
      <c r="BD3" s="70">
        <v>100</v>
      </c>
      <c r="BE3" s="70">
        <v>54</v>
      </c>
      <c r="BF3" s="70">
        <v>540</v>
      </c>
      <c r="BG3" s="70">
        <v>3</v>
      </c>
      <c r="BH3" s="70">
        <v>6</v>
      </c>
      <c r="BI3" s="70">
        <v>42</v>
      </c>
      <c r="BJ3" s="70">
        <v>74</v>
      </c>
      <c r="BK3" s="70">
        <v>3</v>
      </c>
      <c r="BL3" s="70">
        <v>347</v>
      </c>
      <c r="BM3" s="70">
        <v>353</v>
      </c>
      <c r="BN3" s="70">
        <v>14.7</v>
      </c>
      <c r="BO3" s="70">
        <v>0</v>
      </c>
      <c r="BP3" s="70">
        <v>0</v>
      </c>
    </row>
    <row r="4" s="71" customFormat="1" ht="69.6" customHeight="1" spans="1:68">
      <c r="A4" s="76"/>
      <c r="B4" s="77"/>
      <c r="C4" s="77"/>
      <c r="D4" s="77"/>
      <c r="E4" s="77"/>
      <c r="F4" s="77"/>
      <c r="G4" s="77"/>
      <c r="H4" s="77"/>
      <c r="I4" s="83"/>
      <c r="J4" s="77"/>
      <c r="L4" s="71">
        <v>0</v>
      </c>
      <c r="M4" s="71" t="s">
        <v>3322</v>
      </c>
      <c r="N4" s="71" t="s">
        <v>3323</v>
      </c>
      <c r="O4" s="71">
        <v>0</v>
      </c>
      <c r="P4" s="71" t="s">
        <v>3324</v>
      </c>
      <c r="Q4" s="71" t="s">
        <v>3325</v>
      </c>
      <c r="R4" s="71" t="s">
        <v>3326</v>
      </c>
      <c r="S4" s="71" t="s">
        <v>3305</v>
      </c>
      <c r="T4" s="71" t="s">
        <v>3327</v>
      </c>
      <c r="U4" s="71" t="s">
        <v>3306</v>
      </c>
      <c r="V4" s="71" t="s">
        <v>3307</v>
      </c>
      <c r="W4" s="71" t="s">
        <v>3328</v>
      </c>
      <c r="X4" s="71">
        <v>0</v>
      </c>
      <c r="Y4" s="71">
        <v>0</v>
      </c>
      <c r="Z4" s="71">
        <v>0</v>
      </c>
      <c r="AA4" s="71" t="s">
        <v>3329</v>
      </c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 t="s">
        <v>3330</v>
      </c>
      <c r="AK4" s="71" t="s">
        <v>3331</v>
      </c>
      <c r="AL4" s="71" t="s">
        <v>3332</v>
      </c>
      <c r="AM4" s="71" t="s">
        <v>3333</v>
      </c>
      <c r="AN4" s="71">
        <v>0</v>
      </c>
      <c r="AO4" s="71">
        <v>0</v>
      </c>
      <c r="AP4" s="71">
        <v>0</v>
      </c>
      <c r="AQ4" s="71" t="s">
        <v>3334</v>
      </c>
      <c r="AR4" s="71" t="s">
        <v>3335</v>
      </c>
      <c r="AS4" s="71" t="s">
        <v>3311</v>
      </c>
      <c r="AT4" s="71" t="s">
        <v>3336</v>
      </c>
      <c r="AU4" s="71" t="s">
        <v>3337</v>
      </c>
      <c r="AV4" s="71" t="s">
        <v>3338</v>
      </c>
      <c r="AW4" s="71" t="s">
        <v>3339</v>
      </c>
      <c r="AX4" s="71" t="s">
        <v>3340</v>
      </c>
      <c r="AY4" s="71" t="s">
        <v>3341</v>
      </c>
      <c r="AZ4" s="71" t="s">
        <v>3342</v>
      </c>
      <c r="BA4" s="71" t="s">
        <v>3343</v>
      </c>
      <c r="BB4" s="71" t="s">
        <v>3344</v>
      </c>
      <c r="BC4" s="71" t="s">
        <v>3345</v>
      </c>
      <c r="BD4" s="71" t="s">
        <v>3346</v>
      </c>
      <c r="BE4" s="71" t="s">
        <v>3347</v>
      </c>
      <c r="BF4" s="71" t="s">
        <v>3348</v>
      </c>
      <c r="BG4" s="71" t="s">
        <v>2008</v>
      </c>
      <c r="BH4" s="71" t="s">
        <v>3312</v>
      </c>
      <c r="BI4" s="71" t="s">
        <v>3349</v>
      </c>
      <c r="BJ4" s="71" t="s">
        <v>3314</v>
      </c>
      <c r="BK4" s="71" t="s">
        <v>3315</v>
      </c>
      <c r="BL4" s="71" t="s">
        <v>3316</v>
      </c>
      <c r="BM4" s="71" t="s">
        <v>3317</v>
      </c>
      <c r="BN4" s="71" t="s">
        <v>3318</v>
      </c>
      <c r="BO4" s="71" t="s">
        <v>3319</v>
      </c>
      <c r="BP4" s="71">
        <v>0</v>
      </c>
    </row>
    <row r="5" s="49" customFormat="1" ht="28.2" customHeight="1" spans="1:74">
      <c r="A5" s="78"/>
      <c r="B5" s="79"/>
      <c r="C5" s="79"/>
      <c r="D5" s="79"/>
      <c r="E5" s="79"/>
      <c r="F5" s="79"/>
      <c r="G5" s="79"/>
      <c r="H5" s="79"/>
      <c r="I5" s="84"/>
      <c r="J5" s="79"/>
      <c r="L5" s="49">
        <v>0</v>
      </c>
      <c r="M5" s="49">
        <v>0</v>
      </c>
      <c r="N5" s="49" t="s">
        <v>384</v>
      </c>
      <c r="O5" s="49" t="s">
        <v>302</v>
      </c>
      <c r="P5" s="49" t="s">
        <v>3268</v>
      </c>
      <c r="Q5" s="49" t="s">
        <v>770</v>
      </c>
      <c r="R5" s="49" t="s">
        <v>280</v>
      </c>
      <c r="S5" s="49">
        <v>0</v>
      </c>
      <c r="T5" s="49" t="s">
        <v>268</v>
      </c>
      <c r="U5" s="49">
        <v>0</v>
      </c>
      <c r="V5" s="49">
        <v>0</v>
      </c>
      <c r="W5" s="49" t="s">
        <v>3308</v>
      </c>
      <c r="X5" s="49" t="s">
        <v>3292</v>
      </c>
      <c r="Y5" s="49" t="s">
        <v>3293</v>
      </c>
      <c r="Z5" s="49" t="s">
        <v>2898</v>
      </c>
      <c r="AA5" s="49" t="s">
        <v>2900</v>
      </c>
      <c r="AB5" s="49" t="s">
        <v>2924</v>
      </c>
      <c r="AC5" s="49" t="s">
        <v>2932</v>
      </c>
      <c r="AD5" s="49" t="s">
        <v>3096</v>
      </c>
      <c r="AE5" s="49" t="s">
        <v>3100</v>
      </c>
      <c r="AF5" s="49" t="s">
        <v>3104</v>
      </c>
      <c r="AG5" s="49" t="s">
        <v>3108</v>
      </c>
      <c r="AH5" s="49" t="s">
        <v>3110</v>
      </c>
      <c r="AI5" s="49" t="s">
        <v>3138</v>
      </c>
      <c r="AJ5" s="49" t="s">
        <v>2973</v>
      </c>
      <c r="AK5" s="49" t="s">
        <v>3309</v>
      </c>
      <c r="AL5" s="49" t="s">
        <v>2975</v>
      </c>
      <c r="AM5" s="49" t="s">
        <v>3029</v>
      </c>
      <c r="AN5" s="49" t="s">
        <v>3310</v>
      </c>
      <c r="AO5" s="49" t="s">
        <v>3052</v>
      </c>
      <c r="AP5" s="49" t="s">
        <v>3054</v>
      </c>
      <c r="AQ5" s="49" t="s">
        <v>3205</v>
      </c>
      <c r="AR5" s="49" t="s">
        <v>3225</v>
      </c>
      <c r="AS5" s="49">
        <v>0</v>
      </c>
      <c r="AT5" s="49" t="s">
        <v>3272</v>
      </c>
      <c r="AU5" s="49" t="s">
        <v>3270</v>
      </c>
      <c r="AV5" s="49" t="s">
        <v>3201</v>
      </c>
      <c r="AW5" s="49" t="s">
        <v>3197</v>
      </c>
      <c r="AX5" s="49" t="s">
        <v>680</v>
      </c>
      <c r="AY5" s="49" t="s">
        <v>2826</v>
      </c>
      <c r="AZ5" s="49" t="s">
        <v>686</v>
      </c>
      <c r="BA5" s="49" t="s">
        <v>657</v>
      </c>
      <c r="BB5" s="49" t="s">
        <v>661</v>
      </c>
      <c r="BC5" s="49" t="s">
        <v>663</v>
      </c>
      <c r="BD5" s="49" t="s">
        <v>667</v>
      </c>
      <c r="BE5" s="49" t="s">
        <v>3288</v>
      </c>
      <c r="BF5" s="49" t="s">
        <v>3286</v>
      </c>
      <c r="BG5" s="49" t="s">
        <v>2011</v>
      </c>
      <c r="BH5" s="49">
        <v>0</v>
      </c>
      <c r="BI5" s="49" t="s">
        <v>3313</v>
      </c>
      <c r="BJ5" s="49">
        <v>0</v>
      </c>
      <c r="BK5" s="49">
        <v>0</v>
      </c>
      <c r="BL5" s="49">
        <v>0</v>
      </c>
      <c r="BM5" s="49">
        <v>0</v>
      </c>
      <c r="BN5" s="49">
        <v>0</v>
      </c>
      <c r="BO5" s="49">
        <v>0</v>
      </c>
      <c r="BP5" s="49" t="s">
        <v>54</v>
      </c>
      <c r="BT5" s="49" t="s">
        <v>54</v>
      </c>
      <c r="BU5" s="49" t="s">
        <v>54</v>
      </c>
      <c r="BV5" s="49" t="s">
        <v>54</v>
      </c>
    </row>
    <row r="6" spans="1:68">
      <c r="A6" s="9"/>
      <c r="B6" s="9"/>
      <c r="C6" s="9"/>
      <c r="D6" s="9"/>
      <c r="E6" s="9"/>
      <c r="F6" s="9"/>
      <c r="G6" s="9"/>
      <c r="H6" s="9"/>
      <c r="J6" s="9"/>
      <c r="L6">
        <v>0</v>
      </c>
      <c r="M6" s="59" t="s">
        <v>3350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72">
      <c r="A7" s="9">
        <v>43703</v>
      </c>
      <c r="B7" s="9">
        <v>43717</v>
      </c>
      <c r="C7" s="9">
        <v>43744</v>
      </c>
      <c r="D7" s="9">
        <f>C7</f>
        <v>43744</v>
      </c>
      <c r="E7" s="9">
        <v>43752</v>
      </c>
      <c r="F7" s="9">
        <f>E7</f>
        <v>43752</v>
      </c>
      <c r="G7" s="9">
        <v>43757</v>
      </c>
      <c r="H7" s="9">
        <v>43757</v>
      </c>
      <c r="I7" s="9">
        <v>43778</v>
      </c>
      <c r="J7" s="9">
        <f>H7</f>
        <v>43757</v>
      </c>
      <c r="L7">
        <v>0</v>
      </c>
      <c r="M7">
        <v>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3351</v>
      </c>
      <c r="V7" t="s">
        <v>3351</v>
      </c>
      <c r="W7">
        <v>2</v>
      </c>
      <c r="AK7">
        <v>1</v>
      </c>
      <c r="AR7">
        <v>3</v>
      </c>
      <c r="AU7">
        <v>3</v>
      </c>
      <c r="AV7">
        <v>1</v>
      </c>
      <c r="BC7">
        <v>2</v>
      </c>
      <c r="BD7">
        <v>6</v>
      </c>
      <c r="BN7">
        <v>1</v>
      </c>
      <c r="BO7" t="s">
        <v>3352</v>
      </c>
      <c r="BP7">
        <v>0</v>
      </c>
      <c r="BR7" t="s">
        <v>54</v>
      </c>
      <c r="BS7">
        <f>IF(BR6="x",BS6+1,BS6)</f>
        <v>0</v>
      </c>
      <c r="BT7" t="s">
        <v>3353</v>
      </c>
    </row>
    <row r="8" spans="1:73">
      <c r="A8" s="9">
        <v>43703</v>
      </c>
      <c r="B8" s="9">
        <v>43717</v>
      </c>
      <c r="C8" s="9">
        <v>43744</v>
      </c>
      <c r="D8" s="9">
        <f>C8</f>
        <v>43744</v>
      </c>
      <c r="E8" s="9">
        <v>43752</v>
      </c>
      <c r="F8" s="9">
        <f t="shared" ref="F8:F71" si="0">E8</f>
        <v>43752</v>
      </c>
      <c r="G8" s="9">
        <v>43744</v>
      </c>
      <c r="H8" s="9">
        <v>43757</v>
      </c>
      <c r="I8" s="9">
        <v>43778</v>
      </c>
      <c r="J8" s="9">
        <f t="shared" ref="J8:J71" si="1">H8</f>
        <v>43757</v>
      </c>
      <c r="L8">
        <v>28</v>
      </c>
      <c r="M8" t="s">
        <v>3354</v>
      </c>
      <c r="N8">
        <v>23.4</v>
      </c>
      <c r="O8">
        <v>28</v>
      </c>
      <c r="P8">
        <v>0</v>
      </c>
      <c r="Q8">
        <v>0</v>
      </c>
      <c r="R8">
        <v>12</v>
      </c>
      <c r="S8">
        <v>6</v>
      </c>
      <c r="T8">
        <v>0</v>
      </c>
      <c r="U8">
        <v>0</v>
      </c>
      <c r="V8" t="s">
        <v>3351</v>
      </c>
      <c r="X8">
        <v>2</v>
      </c>
      <c r="AB8">
        <v>1</v>
      </c>
      <c r="AN8">
        <v>1</v>
      </c>
      <c r="AQ8">
        <v>6</v>
      </c>
      <c r="AR8">
        <v>6</v>
      </c>
      <c r="AU8">
        <v>6</v>
      </c>
      <c r="AV8">
        <v>2</v>
      </c>
      <c r="AW8">
        <v>0</v>
      </c>
      <c r="BD8">
        <v>0</v>
      </c>
      <c r="BF8">
        <v>6</v>
      </c>
      <c r="BJ8">
        <v>2</v>
      </c>
      <c r="BL8">
        <v>4</v>
      </c>
      <c r="BM8">
        <v>4</v>
      </c>
      <c r="BO8">
        <v>0</v>
      </c>
      <c r="BP8">
        <v>0</v>
      </c>
      <c r="BR8" t="s">
        <v>54</v>
      </c>
      <c r="BS8">
        <f>IF(BR7="x",BS7+1,BS7)</f>
        <v>1</v>
      </c>
      <c r="BT8" s="158" t="s">
        <v>3354</v>
      </c>
      <c r="BU8">
        <v>28</v>
      </c>
    </row>
    <row r="9" spans="1:73">
      <c r="A9" s="9">
        <v>43703</v>
      </c>
      <c r="B9" s="9">
        <v>43717</v>
      </c>
      <c r="C9" s="9">
        <v>43744</v>
      </c>
      <c r="D9" s="9">
        <f t="shared" ref="D9:D40" si="2">C9</f>
        <v>43744</v>
      </c>
      <c r="E9" s="9">
        <v>43752</v>
      </c>
      <c r="F9" s="9">
        <f t="shared" si="0"/>
        <v>43752</v>
      </c>
      <c r="G9" s="9">
        <v>43757</v>
      </c>
      <c r="H9" s="9">
        <v>43757</v>
      </c>
      <c r="I9" s="9">
        <v>43778</v>
      </c>
      <c r="J9" s="9">
        <f t="shared" si="1"/>
        <v>43757</v>
      </c>
      <c r="L9">
        <v>28.9</v>
      </c>
      <c r="M9">
        <v>90</v>
      </c>
      <c r="N9">
        <v>27.7</v>
      </c>
      <c r="O9">
        <v>56.9</v>
      </c>
      <c r="P9">
        <v>0</v>
      </c>
      <c r="Q9">
        <v>0</v>
      </c>
      <c r="R9">
        <v>0</v>
      </c>
      <c r="S9">
        <v>0</v>
      </c>
      <c r="T9">
        <v>0</v>
      </c>
      <c r="U9" t="s">
        <v>3355</v>
      </c>
      <c r="V9" t="s">
        <v>3355</v>
      </c>
      <c r="W9">
        <v>1</v>
      </c>
      <c r="AE9">
        <v>1</v>
      </c>
      <c r="AP9">
        <v>1</v>
      </c>
      <c r="AQ9">
        <v>6</v>
      </c>
      <c r="AW9">
        <v>1</v>
      </c>
      <c r="AX9">
        <v>3</v>
      </c>
      <c r="AY9">
        <v>3</v>
      </c>
      <c r="BE9">
        <v>6</v>
      </c>
      <c r="BO9">
        <v>0</v>
      </c>
      <c r="BP9">
        <v>0</v>
      </c>
      <c r="BS9">
        <f t="shared" ref="BS9:BS40" si="3">IF(BR8="x",BS8+1,BS8)</f>
        <v>2</v>
      </c>
      <c r="BT9" s="158" t="s">
        <v>3356</v>
      </c>
      <c r="BU9">
        <v>28.9</v>
      </c>
    </row>
    <row r="10" spans="1:73">
      <c r="A10" s="9">
        <v>43703</v>
      </c>
      <c r="B10" s="9">
        <v>43717</v>
      </c>
      <c r="C10" s="9">
        <v>43744</v>
      </c>
      <c r="D10" s="9">
        <f t="shared" si="2"/>
        <v>43744</v>
      </c>
      <c r="E10" s="9">
        <v>43752</v>
      </c>
      <c r="F10" s="9">
        <f t="shared" si="0"/>
        <v>43752</v>
      </c>
      <c r="G10" s="9">
        <v>43744</v>
      </c>
      <c r="H10" s="9">
        <v>43757</v>
      </c>
      <c r="I10" s="9">
        <v>43778</v>
      </c>
      <c r="J10" s="9">
        <f t="shared" si="1"/>
        <v>43757</v>
      </c>
      <c r="L10">
        <v>35</v>
      </c>
      <c r="M10" t="s">
        <v>3357</v>
      </c>
      <c r="N10">
        <v>40.7</v>
      </c>
      <c r="O10">
        <v>91.9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3358</v>
      </c>
      <c r="X10">
        <v>1</v>
      </c>
      <c r="Z10">
        <v>1</v>
      </c>
      <c r="AO10">
        <v>1</v>
      </c>
      <c r="AQ10">
        <v>3</v>
      </c>
      <c r="AW10">
        <v>1</v>
      </c>
      <c r="BF10">
        <v>3</v>
      </c>
      <c r="BJ10">
        <v>2</v>
      </c>
      <c r="BL10">
        <v>10</v>
      </c>
      <c r="BM10">
        <v>10</v>
      </c>
      <c r="BO10">
        <v>0</v>
      </c>
      <c r="BP10">
        <v>0</v>
      </c>
      <c r="BS10">
        <f t="shared" si="3"/>
        <v>2</v>
      </c>
      <c r="BT10" t="s">
        <v>3357</v>
      </c>
      <c r="BU10">
        <v>35</v>
      </c>
    </row>
    <row r="11" spans="1:73">
      <c r="A11" s="9">
        <v>43703</v>
      </c>
      <c r="B11" s="9">
        <v>43717</v>
      </c>
      <c r="C11" s="9">
        <v>43744</v>
      </c>
      <c r="D11" s="9">
        <f t="shared" si="2"/>
        <v>43744</v>
      </c>
      <c r="E11" s="9">
        <v>43752</v>
      </c>
      <c r="F11" s="9">
        <f t="shared" si="0"/>
        <v>43752</v>
      </c>
      <c r="G11" s="9">
        <v>43757</v>
      </c>
      <c r="H11" s="9">
        <v>43757</v>
      </c>
      <c r="I11" s="9">
        <v>43778</v>
      </c>
      <c r="J11" s="9">
        <f t="shared" si="1"/>
        <v>43757</v>
      </c>
      <c r="L11">
        <v>33.9</v>
      </c>
      <c r="M11">
        <v>91</v>
      </c>
      <c r="N11">
        <v>32.9</v>
      </c>
      <c r="O11">
        <v>125.8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3358</v>
      </c>
      <c r="V11" t="s">
        <v>3358</v>
      </c>
      <c r="W11">
        <v>1</v>
      </c>
      <c r="AK11">
        <v>1</v>
      </c>
      <c r="AO11">
        <v>1</v>
      </c>
      <c r="AQ11">
        <v>3</v>
      </c>
      <c r="AW11">
        <v>1</v>
      </c>
      <c r="BF11">
        <v>3</v>
      </c>
      <c r="BO11">
        <v>0</v>
      </c>
      <c r="BP11">
        <v>0</v>
      </c>
      <c r="BS11">
        <f t="shared" si="3"/>
        <v>2</v>
      </c>
      <c r="BT11" t="s">
        <v>3359</v>
      </c>
      <c r="BU11">
        <v>33.9</v>
      </c>
    </row>
    <row r="12" spans="1:73">
      <c r="A12" s="9">
        <v>43703</v>
      </c>
      <c r="B12" s="9">
        <v>43717</v>
      </c>
      <c r="C12" s="9">
        <v>43744</v>
      </c>
      <c r="D12" s="9">
        <f t="shared" si="2"/>
        <v>43744</v>
      </c>
      <c r="E12" s="9">
        <v>43752</v>
      </c>
      <c r="F12" s="9">
        <f t="shared" si="0"/>
        <v>43752</v>
      </c>
      <c r="G12" s="9">
        <v>43744</v>
      </c>
      <c r="H12" s="9">
        <v>43757</v>
      </c>
      <c r="I12" s="9">
        <v>43778</v>
      </c>
      <c r="J12" s="9">
        <f t="shared" si="1"/>
        <v>43757</v>
      </c>
      <c r="L12">
        <v>41</v>
      </c>
      <c r="M12" t="s">
        <v>3360</v>
      </c>
      <c r="N12">
        <v>44</v>
      </c>
      <c r="O12">
        <v>166.8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3358</v>
      </c>
      <c r="X12">
        <v>1</v>
      </c>
      <c r="Z12">
        <v>1</v>
      </c>
      <c r="AO12">
        <v>1</v>
      </c>
      <c r="AQ12">
        <v>3</v>
      </c>
      <c r="AW12">
        <v>1</v>
      </c>
      <c r="BF12">
        <v>3</v>
      </c>
      <c r="BJ12">
        <v>2</v>
      </c>
      <c r="BL12">
        <v>15</v>
      </c>
      <c r="BM12">
        <v>8</v>
      </c>
      <c r="BO12">
        <v>0</v>
      </c>
      <c r="BP12">
        <v>0</v>
      </c>
      <c r="BS12">
        <f t="shared" si="3"/>
        <v>2</v>
      </c>
      <c r="BT12" t="s">
        <v>3360</v>
      </c>
      <c r="BU12">
        <v>41</v>
      </c>
    </row>
    <row r="13" spans="1:73">
      <c r="A13" s="9">
        <v>43703</v>
      </c>
      <c r="B13" s="9">
        <v>43717</v>
      </c>
      <c r="C13" s="9">
        <v>43744</v>
      </c>
      <c r="D13" s="9">
        <f t="shared" si="2"/>
        <v>43744</v>
      </c>
      <c r="E13" s="9">
        <v>43752</v>
      </c>
      <c r="F13" s="9">
        <f t="shared" si="0"/>
        <v>43752</v>
      </c>
      <c r="G13" s="9">
        <v>43757</v>
      </c>
      <c r="H13" s="9">
        <v>43757</v>
      </c>
      <c r="I13" s="9">
        <v>43778</v>
      </c>
      <c r="J13" s="9">
        <f t="shared" si="1"/>
        <v>43757</v>
      </c>
      <c r="L13">
        <v>40.1</v>
      </c>
      <c r="M13">
        <v>92</v>
      </c>
      <c r="N13">
        <v>34.5</v>
      </c>
      <c r="O13">
        <v>206.9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3358</v>
      </c>
      <c r="V13" t="s">
        <v>3358</v>
      </c>
      <c r="W13">
        <v>1</v>
      </c>
      <c r="AO13">
        <v>1</v>
      </c>
      <c r="AQ13">
        <v>3</v>
      </c>
      <c r="AW13">
        <v>1</v>
      </c>
      <c r="BF13">
        <v>3</v>
      </c>
      <c r="BO13">
        <v>0</v>
      </c>
      <c r="BP13">
        <v>0</v>
      </c>
      <c r="BS13">
        <f t="shared" si="3"/>
        <v>2</v>
      </c>
      <c r="BT13" t="s">
        <v>3361</v>
      </c>
      <c r="BU13">
        <v>40.1</v>
      </c>
    </row>
    <row r="14" spans="1:73">
      <c r="A14" s="9">
        <v>43703</v>
      </c>
      <c r="B14" s="9">
        <v>43717</v>
      </c>
      <c r="C14" s="9">
        <v>43744</v>
      </c>
      <c r="D14" s="9">
        <f t="shared" si="2"/>
        <v>43744</v>
      </c>
      <c r="E14" s="9">
        <v>43752</v>
      </c>
      <c r="F14" s="9">
        <f t="shared" si="0"/>
        <v>43752</v>
      </c>
      <c r="G14" s="9">
        <v>43744</v>
      </c>
      <c r="H14" s="9">
        <v>43757</v>
      </c>
      <c r="I14" s="9">
        <v>43778</v>
      </c>
      <c r="J14" s="9">
        <f t="shared" si="1"/>
        <v>43757</v>
      </c>
      <c r="L14">
        <v>40</v>
      </c>
      <c r="M14" t="s">
        <v>3362</v>
      </c>
      <c r="N14">
        <v>45</v>
      </c>
      <c r="O14">
        <v>246.9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3358</v>
      </c>
      <c r="X14">
        <v>1</v>
      </c>
      <c r="AA14">
        <v>1</v>
      </c>
      <c r="AO14">
        <v>1</v>
      </c>
      <c r="AQ14">
        <v>3</v>
      </c>
      <c r="AW14">
        <v>1</v>
      </c>
      <c r="BF14">
        <v>3</v>
      </c>
      <c r="BJ14">
        <v>2</v>
      </c>
      <c r="BL14">
        <v>2</v>
      </c>
      <c r="BM14">
        <v>6</v>
      </c>
      <c r="BO14">
        <v>0</v>
      </c>
      <c r="BP14">
        <v>0</v>
      </c>
      <c r="BS14">
        <f t="shared" si="3"/>
        <v>2</v>
      </c>
      <c r="BT14" t="s">
        <v>3362</v>
      </c>
      <c r="BU14">
        <v>40</v>
      </c>
    </row>
    <row r="15" spans="1:73">
      <c r="A15" s="9">
        <v>43703</v>
      </c>
      <c r="B15" s="9">
        <v>43717</v>
      </c>
      <c r="C15" s="9">
        <v>43744</v>
      </c>
      <c r="D15" s="9">
        <f t="shared" si="2"/>
        <v>43744</v>
      </c>
      <c r="E15" s="9">
        <v>43752</v>
      </c>
      <c r="F15" s="9">
        <f t="shared" si="0"/>
        <v>43752</v>
      </c>
      <c r="G15" s="9">
        <v>43757</v>
      </c>
      <c r="H15" s="9">
        <v>43757</v>
      </c>
      <c r="I15" s="9">
        <v>43778</v>
      </c>
      <c r="J15" s="9">
        <f t="shared" si="1"/>
        <v>43757</v>
      </c>
      <c r="L15">
        <v>39.6</v>
      </c>
      <c r="M15">
        <v>93</v>
      </c>
      <c r="N15">
        <v>36.2</v>
      </c>
      <c r="O15">
        <v>286.5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3358</v>
      </c>
      <c r="V15" t="s">
        <v>3358</v>
      </c>
      <c r="W15">
        <v>1</v>
      </c>
      <c r="AO15">
        <v>1</v>
      </c>
      <c r="AQ15">
        <v>3</v>
      </c>
      <c r="AW15">
        <v>1</v>
      </c>
      <c r="BF15">
        <v>3</v>
      </c>
      <c r="BO15">
        <v>0</v>
      </c>
      <c r="BP15">
        <v>0</v>
      </c>
      <c r="BS15">
        <f t="shared" si="3"/>
        <v>2</v>
      </c>
      <c r="BT15" t="s">
        <v>3363</v>
      </c>
      <c r="BU15">
        <v>39.6</v>
      </c>
    </row>
    <row r="16" spans="1:73">
      <c r="A16" s="9">
        <v>43703</v>
      </c>
      <c r="B16" s="9">
        <v>43717</v>
      </c>
      <c r="C16" s="9">
        <v>43744</v>
      </c>
      <c r="D16" s="9">
        <f t="shared" si="2"/>
        <v>43744</v>
      </c>
      <c r="E16" s="9">
        <v>43752</v>
      </c>
      <c r="F16" s="9">
        <f t="shared" si="0"/>
        <v>43752</v>
      </c>
      <c r="G16" s="9">
        <v>43744</v>
      </c>
      <c r="H16" s="9">
        <v>43757</v>
      </c>
      <c r="I16" s="9">
        <v>43778</v>
      </c>
      <c r="J16" s="9">
        <f t="shared" si="1"/>
        <v>43757</v>
      </c>
      <c r="L16">
        <v>39</v>
      </c>
      <c r="M16" t="s">
        <v>3364</v>
      </c>
      <c r="N16">
        <v>44.4</v>
      </c>
      <c r="O16">
        <v>325.5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3358</v>
      </c>
      <c r="X16">
        <v>1</v>
      </c>
      <c r="AA16">
        <v>1</v>
      </c>
      <c r="AO16">
        <v>1</v>
      </c>
      <c r="AQ16">
        <v>3</v>
      </c>
      <c r="AW16">
        <v>1</v>
      </c>
      <c r="BF16">
        <v>3</v>
      </c>
      <c r="BJ16">
        <v>2</v>
      </c>
      <c r="BL16">
        <v>5</v>
      </c>
      <c r="BM16">
        <v>8</v>
      </c>
      <c r="BO16">
        <v>0</v>
      </c>
      <c r="BP16">
        <v>0</v>
      </c>
      <c r="BS16">
        <f t="shared" si="3"/>
        <v>2</v>
      </c>
      <c r="BT16" t="s">
        <v>3364</v>
      </c>
      <c r="BU16">
        <v>39</v>
      </c>
    </row>
    <row r="17" spans="1:73">
      <c r="A17" s="9">
        <v>43704</v>
      </c>
      <c r="B17" s="9">
        <v>43717</v>
      </c>
      <c r="C17" s="9">
        <v>43744</v>
      </c>
      <c r="D17" s="9">
        <f t="shared" si="2"/>
        <v>43744</v>
      </c>
      <c r="E17" s="9">
        <v>43752</v>
      </c>
      <c r="F17" s="9">
        <f t="shared" si="0"/>
        <v>43752</v>
      </c>
      <c r="G17" s="9">
        <v>43757</v>
      </c>
      <c r="H17" s="9">
        <v>43757</v>
      </c>
      <c r="I17" s="9">
        <v>43778</v>
      </c>
      <c r="J17" s="9">
        <f t="shared" si="1"/>
        <v>43757</v>
      </c>
      <c r="L17">
        <v>39.8</v>
      </c>
      <c r="M17">
        <v>94</v>
      </c>
      <c r="N17">
        <v>32.7</v>
      </c>
      <c r="O17">
        <v>365.3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3358</v>
      </c>
      <c r="V17" t="s">
        <v>3358</v>
      </c>
      <c r="W17">
        <v>1</v>
      </c>
      <c r="AO17">
        <v>1</v>
      </c>
      <c r="AQ17">
        <v>3</v>
      </c>
      <c r="AW17">
        <v>1</v>
      </c>
      <c r="BF17">
        <v>3</v>
      </c>
      <c r="BO17">
        <v>0</v>
      </c>
      <c r="BP17">
        <v>0</v>
      </c>
      <c r="BS17">
        <f t="shared" si="3"/>
        <v>2</v>
      </c>
      <c r="BT17" t="s">
        <v>3365</v>
      </c>
      <c r="BU17">
        <v>39.8</v>
      </c>
    </row>
    <row r="18" spans="1:73">
      <c r="A18" s="9">
        <v>43704</v>
      </c>
      <c r="B18" s="9">
        <v>43717</v>
      </c>
      <c r="C18" s="9">
        <v>43744</v>
      </c>
      <c r="D18" s="9">
        <f t="shared" si="2"/>
        <v>43744</v>
      </c>
      <c r="E18" s="9">
        <v>43752</v>
      </c>
      <c r="F18" s="9">
        <f t="shared" si="0"/>
        <v>43752</v>
      </c>
      <c r="G18" s="9">
        <v>43744</v>
      </c>
      <c r="H18" s="9">
        <v>43757</v>
      </c>
      <c r="I18" s="9">
        <v>43778</v>
      </c>
      <c r="J18" s="9">
        <f t="shared" si="1"/>
        <v>43757</v>
      </c>
      <c r="L18">
        <v>42</v>
      </c>
      <c r="M18" t="s">
        <v>3366</v>
      </c>
      <c r="N18">
        <v>36.5</v>
      </c>
      <c r="O18">
        <v>407.3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3358</v>
      </c>
      <c r="X18">
        <v>1</v>
      </c>
      <c r="AA18">
        <v>1</v>
      </c>
      <c r="AO18">
        <v>1</v>
      </c>
      <c r="AQ18">
        <v>3</v>
      </c>
      <c r="AW18">
        <v>1</v>
      </c>
      <c r="BF18">
        <v>3</v>
      </c>
      <c r="BJ18">
        <v>2</v>
      </c>
      <c r="BL18">
        <v>3</v>
      </c>
      <c r="BM18">
        <v>4</v>
      </c>
      <c r="BO18">
        <v>0</v>
      </c>
      <c r="BP18">
        <v>0</v>
      </c>
      <c r="BS18">
        <f t="shared" si="3"/>
        <v>2</v>
      </c>
      <c r="BT18" t="s">
        <v>3366</v>
      </c>
      <c r="BU18">
        <v>42</v>
      </c>
    </row>
    <row r="19" spans="1:73">
      <c r="A19" s="9">
        <v>43704</v>
      </c>
      <c r="B19" s="9">
        <v>43717</v>
      </c>
      <c r="C19" s="9">
        <v>43744</v>
      </c>
      <c r="D19" s="9">
        <f t="shared" si="2"/>
        <v>43744</v>
      </c>
      <c r="E19" s="9">
        <v>43752</v>
      </c>
      <c r="F19" s="9">
        <f t="shared" si="0"/>
        <v>43752</v>
      </c>
      <c r="G19" s="9">
        <v>43757</v>
      </c>
      <c r="H19" s="9">
        <v>43757</v>
      </c>
      <c r="I19" s="9">
        <v>43778</v>
      </c>
      <c r="J19" s="9">
        <f t="shared" si="1"/>
        <v>43757</v>
      </c>
      <c r="L19">
        <v>42.8</v>
      </c>
      <c r="M19">
        <v>95</v>
      </c>
      <c r="N19">
        <v>45.5</v>
      </c>
      <c r="O19">
        <v>450.1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3358</v>
      </c>
      <c r="V19" t="s">
        <v>3358</v>
      </c>
      <c r="W19">
        <v>1</v>
      </c>
      <c r="AO19">
        <v>1</v>
      </c>
      <c r="AQ19">
        <v>3</v>
      </c>
      <c r="AW19">
        <v>1</v>
      </c>
      <c r="BF19">
        <v>3</v>
      </c>
      <c r="BO19">
        <v>0</v>
      </c>
      <c r="BP19">
        <v>0</v>
      </c>
      <c r="BS19">
        <f t="shared" si="3"/>
        <v>2</v>
      </c>
      <c r="BT19" t="s">
        <v>3367</v>
      </c>
      <c r="BU19">
        <v>42.8</v>
      </c>
    </row>
    <row r="20" spans="1:73">
      <c r="A20" s="9">
        <v>43704</v>
      </c>
      <c r="B20" s="9">
        <v>43717</v>
      </c>
      <c r="C20" s="9">
        <v>43744</v>
      </c>
      <c r="D20" s="9">
        <f t="shared" si="2"/>
        <v>43744</v>
      </c>
      <c r="E20" s="9">
        <v>43752</v>
      </c>
      <c r="F20" s="9">
        <f t="shared" si="0"/>
        <v>43752</v>
      </c>
      <c r="G20" s="9">
        <v>43744</v>
      </c>
      <c r="H20" s="9">
        <v>43757</v>
      </c>
      <c r="I20" s="9">
        <v>43778</v>
      </c>
      <c r="J20" s="9">
        <f t="shared" si="1"/>
        <v>43757</v>
      </c>
      <c r="L20">
        <v>36</v>
      </c>
      <c r="M20" t="s">
        <v>3368</v>
      </c>
      <c r="N20">
        <v>43.3</v>
      </c>
      <c r="O20">
        <v>486.1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3351</v>
      </c>
      <c r="X20">
        <v>2</v>
      </c>
      <c r="AB20">
        <v>1</v>
      </c>
      <c r="AJ20">
        <v>1</v>
      </c>
      <c r="AN20">
        <v>1</v>
      </c>
      <c r="AQ20">
        <v>6</v>
      </c>
      <c r="AR20">
        <v>6</v>
      </c>
      <c r="AU20">
        <v>6</v>
      </c>
      <c r="AV20">
        <v>2</v>
      </c>
      <c r="AW20">
        <v>0</v>
      </c>
      <c r="BC20">
        <v>2</v>
      </c>
      <c r="BD20">
        <v>0</v>
      </c>
      <c r="BF20">
        <v>6</v>
      </c>
      <c r="BJ20">
        <v>2</v>
      </c>
      <c r="BL20">
        <v>1</v>
      </c>
      <c r="BM20">
        <v>3</v>
      </c>
      <c r="BN20">
        <v>0</v>
      </c>
      <c r="BO20">
        <v>0</v>
      </c>
      <c r="BP20">
        <v>0</v>
      </c>
      <c r="BR20" t="s">
        <v>54</v>
      </c>
      <c r="BS20">
        <f t="shared" si="3"/>
        <v>2</v>
      </c>
      <c r="BT20" t="s">
        <v>3368</v>
      </c>
      <c r="BU20">
        <v>36</v>
      </c>
    </row>
    <row r="21" spans="1:73">
      <c r="A21" s="9">
        <v>43704</v>
      </c>
      <c r="B21" s="9">
        <v>43717</v>
      </c>
      <c r="C21" s="9">
        <v>43744</v>
      </c>
      <c r="D21" s="9">
        <f t="shared" si="2"/>
        <v>43744</v>
      </c>
      <c r="E21" s="9">
        <v>43752</v>
      </c>
      <c r="F21" s="9">
        <f t="shared" si="0"/>
        <v>43752</v>
      </c>
      <c r="G21" s="9">
        <v>43757</v>
      </c>
      <c r="H21" s="9">
        <v>43757</v>
      </c>
      <c r="I21" s="9">
        <v>43778</v>
      </c>
      <c r="J21" s="9">
        <f t="shared" si="1"/>
        <v>43757</v>
      </c>
      <c r="L21">
        <v>36.6</v>
      </c>
      <c r="M21">
        <v>96</v>
      </c>
      <c r="N21">
        <v>29.8</v>
      </c>
      <c r="O21">
        <v>522.7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3358</v>
      </c>
      <c r="V21" t="s">
        <v>3358</v>
      </c>
      <c r="W21">
        <v>1</v>
      </c>
      <c r="AO21">
        <v>1</v>
      </c>
      <c r="AQ21">
        <v>3</v>
      </c>
      <c r="AW21">
        <v>1</v>
      </c>
      <c r="BF21">
        <v>3</v>
      </c>
      <c r="BO21">
        <v>0</v>
      </c>
      <c r="BP21">
        <v>0</v>
      </c>
      <c r="BS21">
        <f t="shared" si="3"/>
        <v>3</v>
      </c>
      <c r="BT21" t="s">
        <v>3369</v>
      </c>
      <c r="BU21">
        <v>36.6</v>
      </c>
    </row>
    <row r="22" spans="1:73">
      <c r="A22" s="9">
        <v>43704</v>
      </c>
      <c r="B22" s="9">
        <v>43717</v>
      </c>
      <c r="C22" s="9">
        <v>43744</v>
      </c>
      <c r="D22" s="9">
        <f t="shared" si="2"/>
        <v>43744</v>
      </c>
      <c r="E22" s="9">
        <v>43752</v>
      </c>
      <c r="F22" s="9">
        <f t="shared" si="0"/>
        <v>43752</v>
      </c>
      <c r="G22" s="9">
        <v>43744</v>
      </c>
      <c r="H22" s="9">
        <v>43757</v>
      </c>
      <c r="I22" s="9">
        <v>43778</v>
      </c>
      <c r="J22" s="9">
        <f t="shared" si="1"/>
        <v>43757</v>
      </c>
      <c r="L22">
        <v>35</v>
      </c>
      <c r="M22" t="s">
        <v>3370</v>
      </c>
      <c r="N22">
        <v>32.8</v>
      </c>
      <c r="O22">
        <v>557.7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3358</v>
      </c>
      <c r="X22">
        <v>1</v>
      </c>
      <c r="AA22">
        <v>1</v>
      </c>
      <c r="AO22">
        <v>1</v>
      </c>
      <c r="AQ22">
        <v>3</v>
      </c>
      <c r="AV22">
        <v>1</v>
      </c>
      <c r="AW22">
        <v>1</v>
      </c>
      <c r="BF22">
        <v>3</v>
      </c>
      <c r="BI22">
        <v>1</v>
      </c>
      <c r="BJ22">
        <v>0</v>
      </c>
      <c r="BL22">
        <v>4</v>
      </c>
      <c r="BM22">
        <v>4</v>
      </c>
      <c r="BO22">
        <v>0</v>
      </c>
      <c r="BP22">
        <v>0</v>
      </c>
      <c r="BS22">
        <f t="shared" si="3"/>
        <v>3</v>
      </c>
      <c r="BT22" t="s">
        <v>3370</v>
      </c>
      <c r="BU22">
        <v>35</v>
      </c>
    </row>
    <row r="23" spans="1:73">
      <c r="A23" s="9">
        <v>43704</v>
      </c>
      <c r="B23" s="9">
        <v>43717</v>
      </c>
      <c r="C23" s="9">
        <v>43744</v>
      </c>
      <c r="D23" s="9">
        <f t="shared" si="2"/>
        <v>43744</v>
      </c>
      <c r="E23" s="9">
        <v>43752</v>
      </c>
      <c r="F23" s="9">
        <f t="shared" si="0"/>
        <v>43752</v>
      </c>
      <c r="G23" s="9">
        <v>43757</v>
      </c>
      <c r="H23" s="9">
        <v>43757</v>
      </c>
      <c r="I23" s="9">
        <v>43778</v>
      </c>
      <c r="J23" s="9">
        <f t="shared" si="1"/>
        <v>43757</v>
      </c>
      <c r="L23">
        <v>34.3</v>
      </c>
      <c r="M23">
        <v>97</v>
      </c>
      <c r="N23">
        <v>39.4</v>
      </c>
      <c r="O23">
        <v>592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3358</v>
      </c>
      <c r="V23" t="s">
        <v>3358</v>
      </c>
      <c r="W23">
        <v>1</v>
      </c>
      <c r="AK23">
        <v>1</v>
      </c>
      <c r="AO23">
        <v>1</v>
      </c>
      <c r="AQ23">
        <v>3</v>
      </c>
      <c r="AW23">
        <v>1</v>
      </c>
      <c r="BF23">
        <v>3</v>
      </c>
      <c r="BO23">
        <v>0</v>
      </c>
      <c r="BP23">
        <v>0</v>
      </c>
      <c r="BS23">
        <f t="shared" si="3"/>
        <v>3</v>
      </c>
      <c r="BT23" t="s">
        <v>3371</v>
      </c>
      <c r="BU23">
        <v>34.3</v>
      </c>
    </row>
    <row r="24" spans="1:73">
      <c r="A24" s="9">
        <v>43704</v>
      </c>
      <c r="B24" s="9">
        <v>43717</v>
      </c>
      <c r="C24" s="9">
        <v>43744</v>
      </c>
      <c r="D24" s="9">
        <f t="shared" si="2"/>
        <v>43744</v>
      </c>
      <c r="E24" s="9">
        <v>43752</v>
      </c>
      <c r="F24" s="9">
        <f t="shared" si="0"/>
        <v>43752</v>
      </c>
      <c r="G24" s="9">
        <v>43744</v>
      </c>
      <c r="H24" s="9">
        <v>43757</v>
      </c>
      <c r="I24" s="9">
        <v>43778</v>
      </c>
      <c r="J24" s="9">
        <f t="shared" si="1"/>
        <v>43757</v>
      </c>
      <c r="L24">
        <v>37</v>
      </c>
      <c r="M24" t="s">
        <v>3372</v>
      </c>
      <c r="N24">
        <v>37</v>
      </c>
      <c r="O24">
        <v>629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3358</v>
      </c>
      <c r="X24">
        <v>1</v>
      </c>
      <c r="Z24">
        <v>1</v>
      </c>
      <c r="AO24">
        <v>1</v>
      </c>
      <c r="AQ24">
        <v>3</v>
      </c>
      <c r="AW24">
        <v>1</v>
      </c>
      <c r="BF24">
        <v>3</v>
      </c>
      <c r="BI24">
        <v>1</v>
      </c>
      <c r="BL24">
        <v>5</v>
      </c>
      <c r="BM24">
        <v>4</v>
      </c>
      <c r="BN24">
        <v>0</v>
      </c>
      <c r="BO24">
        <v>0</v>
      </c>
      <c r="BP24">
        <v>0</v>
      </c>
      <c r="BS24">
        <f t="shared" si="3"/>
        <v>3</v>
      </c>
      <c r="BT24" t="s">
        <v>3372</v>
      </c>
      <c r="BU24">
        <v>37</v>
      </c>
    </row>
    <row r="25" spans="1:73">
      <c r="A25" s="9">
        <v>43705</v>
      </c>
      <c r="B25" s="9">
        <v>43717</v>
      </c>
      <c r="C25" s="9">
        <v>43744</v>
      </c>
      <c r="D25" s="9">
        <f t="shared" si="2"/>
        <v>43744</v>
      </c>
      <c r="E25" s="9">
        <v>43752</v>
      </c>
      <c r="F25" s="9">
        <f t="shared" si="0"/>
        <v>43752</v>
      </c>
      <c r="G25" s="9">
        <v>43757</v>
      </c>
      <c r="H25" s="9">
        <v>43757</v>
      </c>
      <c r="I25" s="9">
        <v>43778</v>
      </c>
      <c r="J25" s="9">
        <f t="shared" si="1"/>
        <v>43757</v>
      </c>
      <c r="L25">
        <v>37.1</v>
      </c>
      <c r="M25">
        <v>98</v>
      </c>
      <c r="N25">
        <v>36.1</v>
      </c>
      <c r="O25">
        <v>666.1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3358</v>
      </c>
      <c r="V25" t="s">
        <v>3358</v>
      </c>
      <c r="W25">
        <v>1</v>
      </c>
      <c r="AO25">
        <v>1</v>
      </c>
      <c r="AQ25">
        <v>3</v>
      </c>
      <c r="AW25">
        <v>1</v>
      </c>
      <c r="BF25">
        <v>3</v>
      </c>
      <c r="BO25">
        <v>0</v>
      </c>
      <c r="BP25">
        <v>0</v>
      </c>
      <c r="BS25">
        <f t="shared" si="3"/>
        <v>3</v>
      </c>
      <c r="BT25" t="s">
        <v>3373</v>
      </c>
      <c r="BU25">
        <v>37.1</v>
      </c>
    </row>
    <row r="26" spans="1:73">
      <c r="A26" s="9">
        <v>43705</v>
      </c>
      <c r="B26" s="9">
        <v>43717</v>
      </c>
      <c r="C26" s="9">
        <v>43744</v>
      </c>
      <c r="D26" s="9">
        <f t="shared" si="2"/>
        <v>43744</v>
      </c>
      <c r="E26" s="9">
        <v>43752</v>
      </c>
      <c r="F26" s="9">
        <f t="shared" si="0"/>
        <v>43752</v>
      </c>
      <c r="G26" s="9">
        <v>43744</v>
      </c>
      <c r="H26" s="9">
        <v>43757</v>
      </c>
      <c r="I26" s="9">
        <v>43778</v>
      </c>
      <c r="J26" s="9">
        <f t="shared" si="1"/>
        <v>43757</v>
      </c>
      <c r="L26">
        <v>37</v>
      </c>
      <c r="M26" t="s">
        <v>3374</v>
      </c>
      <c r="N26">
        <v>34.7</v>
      </c>
      <c r="O26">
        <v>703.1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3358</v>
      </c>
      <c r="X26">
        <v>1</v>
      </c>
      <c r="Z26">
        <v>1</v>
      </c>
      <c r="AO26">
        <v>1</v>
      </c>
      <c r="AQ26">
        <v>3</v>
      </c>
      <c r="AW26">
        <v>1</v>
      </c>
      <c r="BF26">
        <v>3</v>
      </c>
      <c r="BI26">
        <v>1</v>
      </c>
      <c r="BL26">
        <v>2</v>
      </c>
      <c r="BM26">
        <v>4</v>
      </c>
      <c r="BO26">
        <v>0</v>
      </c>
      <c r="BP26">
        <v>0</v>
      </c>
      <c r="BS26">
        <f t="shared" si="3"/>
        <v>3</v>
      </c>
      <c r="BT26" t="s">
        <v>3374</v>
      </c>
      <c r="BU26">
        <v>37</v>
      </c>
    </row>
    <row r="27" spans="1:73">
      <c r="A27" s="9">
        <v>43705</v>
      </c>
      <c r="B27" s="9">
        <v>43717</v>
      </c>
      <c r="C27" s="9">
        <v>43744</v>
      </c>
      <c r="D27" s="9">
        <f t="shared" si="2"/>
        <v>43744</v>
      </c>
      <c r="E27" s="9">
        <v>43752</v>
      </c>
      <c r="F27" s="9">
        <f t="shared" si="0"/>
        <v>43752</v>
      </c>
      <c r="G27" s="9">
        <v>43757</v>
      </c>
      <c r="H27" s="9">
        <v>43757</v>
      </c>
      <c r="I27" s="9">
        <v>43778</v>
      </c>
      <c r="J27" s="9">
        <f t="shared" si="1"/>
        <v>43757</v>
      </c>
      <c r="L27">
        <v>36.9</v>
      </c>
      <c r="M27">
        <v>99</v>
      </c>
      <c r="N27">
        <v>40.9</v>
      </c>
      <c r="O27">
        <v>740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3358</v>
      </c>
      <c r="V27" t="s">
        <v>3358</v>
      </c>
      <c r="W27">
        <v>1</v>
      </c>
      <c r="AO27">
        <v>1</v>
      </c>
      <c r="AQ27">
        <v>3</v>
      </c>
      <c r="AW27">
        <v>1</v>
      </c>
      <c r="BF27">
        <v>3</v>
      </c>
      <c r="BO27">
        <v>0</v>
      </c>
      <c r="BP27">
        <v>0</v>
      </c>
      <c r="BS27">
        <f t="shared" si="3"/>
        <v>3</v>
      </c>
      <c r="BT27" t="s">
        <v>3375</v>
      </c>
      <c r="BU27">
        <v>36.9</v>
      </c>
    </row>
    <row r="28" spans="1:73">
      <c r="A28" s="9">
        <v>43705</v>
      </c>
      <c r="B28" s="9">
        <v>43717</v>
      </c>
      <c r="C28" s="9">
        <v>43744</v>
      </c>
      <c r="D28" s="9">
        <f t="shared" si="2"/>
        <v>43744</v>
      </c>
      <c r="E28" s="9">
        <v>43752</v>
      </c>
      <c r="F28" s="9">
        <f t="shared" si="0"/>
        <v>43752</v>
      </c>
      <c r="G28" s="9">
        <v>43744</v>
      </c>
      <c r="H28" s="9">
        <v>43757</v>
      </c>
      <c r="I28" s="9">
        <v>43778</v>
      </c>
      <c r="J28" s="9">
        <f t="shared" si="1"/>
        <v>43757</v>
      </c>
      <c r="L28">
        <v>37</v>
      </c>
      <c r="M28" t="s">
        <v>3376</v>
      </c>
      <c r="N28">
        <v>37.8</v>
      </c>
      <c r="O28">
        <v>777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3358</v>
      </c>
      <c r="X28">
        <v>1</v>
      </c>
      <c r="Z28">
        <v>1</v>
      </c>
      <c r="AO28">
        <v>1</v>
      </c>
      <c r="AQ28">
        <v>3</v>
      </c>
      <c r="AW28">
        <v>1</v>
      </c>
      <c r="BF28">
        <v>3</v>
      </c>
      <c r="BI28">
        <v>1</v>
      </c>
      <c r="BL28">
        <v>1</v>
      </c>
      <c r="BM28">
        <v>4</v>
      </c>
      <c r="BO28">
        <v>0</v>
      </c>
      <c r="BP28">
        <v>0</v>
      </c>
      <c r="BS28">
        <f t="shared" si="3"/>
        <v>3</v>
      </c>
      <c r="BT28" t="s">
        <v>3376</v>
      </c>
      <c r="BU28">
        <v>37</v>
      </c>
    </row>
    <row r="29" spans="1:73">
      <c r="A29" s="9">
        <v>43705</v>
      </c>
      <c r="B29" s="9">
        <v>43717</v>
      </c>
      <c r="C29" s="9">
        <v>43744</v>
      </c>
      <c r="D29" s="9">
        <f t="shared" si="2"/>
        <v>43744</v>
      </c>
      <c r="E29" s="9">
        <v>43752</v>
      </c>
      <c r="F29" s="9">
        <f t="shared" si="0"/>
        <v>43752</v>
      </c>
      <c r="G29" s="9">
        <v>43757</v>
      </c>
      <c r="H29" s="9">
        <v>43757</v>
      </c>
      <c r="I29" s="9">
        <v>43778</v>
      </c>
      <c r="J29" s="9">
        <f t="shared" si="1"/>
        <v>43757</v>
      </c>
      <c r="L29">
        <v>38.2</v>
      </c>
      <c r="M29">
        <v>100</v>
      </c>
      <c r="N29">
        <v>38.7</v>
      </c>
      <c r="O29">
        <v>815.2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3358</v>
      </c>
      <c r="V29" t="s">
        <v>3358</v>
      </c>
      <c r="W29">
        <v>1</v>
      </c>
      <c r="AK29">
        <v>1</v>
      </c>
      <c r="AO29">
        <v>1</v>
      </c>
      <c r="AQ29">
        <v>3</v>
      </c>
      <c r="AW29">
        <v>1</v>
      </c>
      <c r="BF29">
        <v>3</v>
      </c>
      <c r="BO29">
        <v>0</v>
      </c>
      <c r="BP29">
        <v>0</v>
      </c>
      <c r="BS29">
        <f t="shared" si="3"/>
        <v>3</v>
      </c>
      <c r="BT29" t="s">
        <v>3377</v>
      </c>
      <c r="BU29">
        <v>38.2</v>
      </c>
    </row>
    <row r="30" spans="1:73">
      <c r="A30" s="9">
        <v>43705</v>
      </c>
      <c r="B30" s="9">
        <v>43717</v>
      </c>
      <c r="C30" s="9">
        <v>43744</v>
      </c>
      <c r="D30" s="9">
        <f t="shared" si="2"/>
        <v>43744</v>
      </c>
      <c r="E30" s="9">
        <v>43752</v>
      </c>
      <c r="F30" s="9">
        <f t="shared" si="0"/>
        <v>43752</v>
      </c>
      <c r="G30" s="9">
        <v>43744</v>
      </c>
      <c r="H30" s="9">
        <v>43757</v>
      </c>
      <c r="I30" s="9">
        <v>43778</v>
      </c>
      <c r="J30" s="9">
        <f t="shared" si="1"/>
        <v>43757</v>
      </c>
      <c r="L30">
        <v>38</v>
      </c>
      <c r="M30" t="s">
        <v>3378</v>
      </c>
      <c r="N30">
        <v>35.5</v>
      </c>
      <c r="O30">
        <v>853.2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3358</v>
      </c>
      <c r="X30">
        <v>1</v>
      </c>
      <c r="AA30">
        <v>1</v>
      </c>
      <c r="AO30">
        <v>1</v>
      </c>
      <c r="AQ30">
        <v>3</v>
      </c>
      <c r="AW30">
        <v>1</v>
      </c>
      <c r="BF30">
        <v>3</v>
      </c>
      <c r="BI30">
        <v>1</v>
      </c>
      <c r="BL30">
        <v>4</v>
      </c>
      <c r="BM30">
        <v>8</v>
      </c>
      <c r="BO30" t="s">
        <v>3379</v>
      </c>
      <c r="BP30">
        <v>0</v>
      </c>
      <c r="BS30">
        <f t="shared" si="3"/>
        <v>3</v>
      </c>
      <c r="BT30" t="s">
        <v>3378</v>
      </c>
      <c r="BU30">
        <v>38</v>
      </c>
    </row>
    <row r="31" spans="1:73">
      <c r="A31" s="9">
        <v>43705</v>
      </c>
      <c r="B31" s="9">
        <v>43717</v>
      </c>
      <c r="C31" s="9">
        <v>43744</v>
      </c>
      <c r="D31" s="9">
        <f t="shared" si="2"/>
        <v>43744</v>
      </c>
      <c r="E31" s="9">
        <v>43752</v>
      </c>
      <c r="F31" s="9">
        <f t="shared" si="0"/>
        <v>43752</v>
      </c>
      <c r="G31" s="9">
        <v>43744</v>
      </c>
      <c r="H31" s="9">
        <v>43757</v>
      </c>
      <c r="I31" s="9">
        <v>43778</v>
      </c>
      <c r="J31" s="9">
        <f t="shared" si="1"/>
        <v>43757</v>
      </c>
      <c r="L31">
        <v>38.1</v>
      </c>
      <c r="M31">
        <v>101</v>
      </c>
      <c r="N31">
        <v>38.9</v>
      </c>
      <c r="O31">
        <v>891.3</v>
      </c>
      <c r="P31">
        <v>0</v>
      </c>
      <c r="Q31">
        <v>0</v>
      </c>
      <c r="R31">
        <v>0</v>
      </c>
      <c r="S31">
        <v>0</v>
      </c>
      <c r="T31">
        <v>5</v>
      </c>
      <c r="U31" t="s">
        <v>3358</v>
      </c>
      <c r="V31" t="s">
        <v>3358</v>
      </c>
      <c r="W31">
        <v>1</v>
      </c>
      <c r="Y31">
        <v>1</v>
      </c>
      <c r="AC31">
        <v>1</v>
      </c>
      <c r="AL31">
        <v>1</v>
      </c>
      <c r="AO31">
        <v>1</v>
      </c>
      <c r="AQ31">
        <v>3</v>
      </c>
      <c r="AW31">
        <v>1</v>
      </c>
      <c r="AX31">
        <v>1</v>
      </c>
      <c r="AY31">
        <v>1</v>
      </c>
      <c r="AZ31">
        <v>1</v>
      </c>
      <c r="BC31">
        <v>2</v>
      </c>
      <c r="BF31">
        <v>3</v>
      </c>
      <c r="BO31" t="s">
        <v>3380</v>
      </c>
      <c r="BP31">
        <v>0</v>
      </c>
      <c r="BQ31">
        <v>100</v>
      </c>
      <c r="BS31">
        <f t="shared" si="3"/>
        <v>3</v>
      </c>
      <c r="BT31" t="s">
        <v>3381</v>
      </c>
      <c r="BU31">
        <v>38.1</v>
      </c>
    </row>
    <row r="32" spans="1:73">
      <c r="A32" s="9">
        <v>43705</v>
      </c>
      <c r="B32" s="9">
        <v>43717</v>
      </c>
      <c r="C32" s="9">
        <v>43744</v>
      </c>
      <c r="D32" s="9">
        <f t="shared" si="2"/>
        <v>43744</v>
      </c>
      <c r="E32" s="9">
        <v>43752</v>
      </c>
      <c r="F32" s="9">
        <f t="shared" si="0"/>
        <v>43752</v>
      </c>
      <c r="G32" s="9">
        <v>43744</v>
      </c>
      <c r="H32" s="9">
        <v>43757</v>
      </c>
      <c r="I32" s="9">
        <v>43778</v>
      </c>
      <c r="J32" s="9">
        <f t="shared" si="1"/>
        <v>43757</v>
      </c>
      <c r="L32">
        <v>48</v>
      </c>
      <c r="M32" t="s">
        <v>3382</v>
      </c>
      <c r="N32">
        <v>43.6</v>
      </c>
      <c r="O32">
        <v>939.3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3351</v>
      </c>
      <c r="X32">
        <v>2</v>
      </c>
      <c r="AB32">
        <v>1</v>
      </c>
      <c r="AN32">
        <v>1</v>
      </c>
      <c r="AQ32">
        <v>6</v>
      </c>
      <c r="AR32">
        <v>6</v>
      </c>
      <c r="AU32">
        <v>6</v>
      </c>
      <c r="AV32">
        <v>2</v>
      </c>
      <c r="BC32">
        <v>2</v>
      </c>
      <c r="BD32">
        <v>6</v>
      </c>
      <c r="BF32">
        <v>6</v>
      </c>
      <c r="BI32">
        <v>1</v>
      </c>
      <c r="BL32">
        <v>4</v>
      </c>
      <c r="BM32">
        <v>4</v>
      </c>
      <c r="BN32">
        <v>1</v>
      </c>
      <c r="BO32">
        <v>0</v>
      </c>
      <c r="BP32">
        <v>0</v>
      </c>
      <c r="BR32" t="s">
        <v>54</v>
      </c>
      <c r="BS32">
        <f t="shared" si="3"/>
        <v>3</v>
      </c>
      <c r="BT32" t="s">
        <v>3382</v>
      </c>
      <c r="BU32">
        <v>48</v>
      </c>
    </row>
    <row r="33" spans="1:73">
      <c r="A33" s="9">
        <v>43705</v>
      </c>
      <c r="B33" s="9">
        <v>43717</v>
      </c>
      <c r="C33" s="9">
        <v>43744</v>
      </c>
      <c r="D33" s="9">
        <f t="shared" si="2"/>
        <v>43744</v>
      </c>
      <c r="E33" s="9">
        <v>43752</v>
      </c>
      <c r="F33" s="9">
        <f t="shared" si="0"/>
        <v>43752</v>
      </c>
      <c r="G33" s="9">
        <v>43744</v>
      </c>
      <c r="H33" s="9">
        <v>43757</v>
      </c>
      <c r="I33" s="9">
        <v>43778</v>
      </c>
      <c r="J33" s="9">
        <f t="shared" si="1"/>
        <v>43757</v>
      </c>
      <c r="L33">
        <v>49.8</v>
      </c>
      <c r="M33">
        <v>102</v>
      </c>
      <c r="N33">
        <v>54.3</v>
      </c>
      <c r="O33">
        <v>989.1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3355</v>
      </c>
      <c r="V33" t="s">
        <v>3355</v>
      </c>
      <c r="W33">
        <v>1</v>
      </c>
      <c r="X33">
        <v>1</v>
      </c>
      <c r="AA33">
        <v>1</v>
      </c>
      <c r="AH33">
        <v>1</v>
      </c>
      <c r="AP33">
        <v>1</v>
      </c>
      <c r="AQ33">
        <v>6</v>
      </c>
      <c r="AW33">
        <v>1</v>
      </c>
      <c r="BE33">
        <v>6</v>
      </c>
      <c r="BM33">
        <v>4</v>
      </c>
      <c r="BO33" t="s">
        <v>3383</v>
      </c>
      <c r="BP33">
        <v>0</v>
      </c>
      <c r="BS33">
        <f t="shared" si="3"/>
        <v>4</v>
      </c>
      <c r="BT33" t="s">
        <v>3384</v>
      </c>
      <c r="BU33">
        <v>49.8</v>
      </c>
    </row>
    <row r="34" spans="1:73">
      <c r="A34" s="9">
        <v>43705</v>
      </c>
      <c r="B34" s="9">
        <v>43717</v>
      </c>
      <c r="C34" s="9">
        <v>43744</v>
      </c>
      <c r="D34" s="9">
        <f t="shared" si="2"/>
        <v>43744</v>
      </c>
      <c r="E34" s="9">
        <v>43752</v>
      </c>
      <c r="F34" s="9">
        <f t="shared" si="0"/>
        <v>43752</v>
      </c>
      <c r="G34" s="9">
        <v>43744</v>
      </c>
      <c r="H34" s="9">
        <v>43757</v>
      </c>
      <c r="I34" s="9">
        <v>43778</v>
      </c>
      <c r="J34" s="9">
        <f t="shared" si="1"/>
        <v>43757</v>
      </c>
      <c r="L34">
        <v>38</v>
      </c>
      <c r="M34" t="s">
        <v>3385</v>
      </c>
      <c r="N34">
        <v>35.7</v>
      </c>
      <c r="O34">
        <v>1027.1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3358</v>
      </c>
      <c r="X34">
        <v>1</v>
      </c>
      <c r="Z34">
        <v>1</v>
      </c>
      <c r="AO34">
        <v>1</v>
      </c>
      <c r="AQ34">
        <v>3</v>
      </c>
      <c r="AW34">
        <v>1</v>
      </c>
      <c r="BF34">
        <v>3</v>
      </c>
      <c r="BI34">
        <v>1</v>
      </c>
      <c r="BL34">
        <v>1</v>
      </c>
      <c r="BM34">
        <v>4</v>
      </c>
      <c r="BO34">
        <v>0</v>
      </c>
      <c r="BP34">
        <v>0</v>
      </c>
      <c r="BS34">
        <f t="shared" si="3"/>
        <v>4</v>
      </c>
      <c r="BT34" t="s">
        <v>3385</v>
      </c>
      <c r="BU34">
        <v>38</v>
      </c>
    </row>
    <row r="35" spans="1:73">
      <c r="A35" s="9">
        <v>43706</v>
      </c>
      <c r="B35" s="9">
        <v>43717</v>
      </c>
      <c r="C35" s="9">
        <v>43744</v>
      </c>
      <c r="D35" s="9">
        <f t="shared" si="2"/>
        <v>43744</v>
      </c>
      <c r="E35" s="9">
        <v>43752</v>
      </c>
      <c r="F35" s="9">
        <f t="shared" si="0"/>
        <v>43752</v>
      </c>
      <c r="G35" s="9">
        <v>43757</v>
      </c>
      <c r="H35" s="9">
        <v>43757</v>
      </c>
      <c r="I35" s="9">
        <v>43778</v>
      </c>
      <c r="J35" s="9">
        <f t="shared" si="1"/>
        <v>43757</v>
      </c>
      <c r="L35">
        <v>38.8</v>
      </c>
      <c r="M35">
        <v>103</v>
      </c>
      <c r="N35">
        <v>38.9</v>
      </c>
      <c r="O35">
        <v>1065.9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3358</v>
      </c>
      <c r="V35" t="s">
        <v>3358</v>
      </c>
      <c r="W35">
        <v>1</v>
      </c>
      <c r="AO35">
        <v>1</v>
      </c>
      <c r="AQ35">
        <v>3</v>
      </c>
      <c r="AW35">
        <v>1</v>
      </c>
      <c r="BF35">
        <v>3</v>
      </c>
      <c r="BO35">
        <v>0</v>
      </c>
      <c r="BP35">
        <v>0</v>
      </c>
      <c r="BS35">
        <f t="shared" si="3"/>
        <v>4</v>
      </c>
      <c r="BT35" t="s">
        <v>3386</v>
      </c>
      <c r="BU35">
        <v>38.8</v>
      </c>
    </row>
    <row r="36" spans="1:73">
      <c r="A36" s="9">
        <v>43706</v>
      </c>
      <c r="B36" s="9">
        <v>43717</v>
      </c>
      <c r="C36" s="9">
        <v>43744</v>
      </c>
      <c r="D36" s="9">
        <f t="shared" si="2"/>
        <v>43744</v>
      </c>
      <c r="E36" s="9">
        <v>43752</v>
      </c>
      <c r="F36" s="9">
        <f t="shared" si="0"/>
        <v>43752</v>
      </c>
      <c r="G36" s="9">
        <v>43744</v>
      </c>
      <c r="H36" s="9">
        <v>43757</v>
      </c>
      <c r="I36" s="9">
        <v>43778</v>
      </c>
      <c r="J36" s="9">
        <f t="shared" si="1"/>
        <v>43757</v>
      </c>
      <c r="L36">
        <v>36</v>
      </c>
      <c r="M36" t="s">
        <v>3387</v>
      </c>
      <c r="N36">
        <v>39</v>
      </c>
      <c r="O36">
        <v>1101.9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3358</v>
      </c>
      <c r="X36">
        <v>1</v>
      </c>
      <c r="AA36">
        <v>1</v>
      </c>
      <c r="AJ36">
        <v>1</v>
      </c>
      <c r="AO36">
        <v>1</v>
      </c>
      <c r="AQ36">
        <v>3</v>
      </c>
      <c r="AW36">
        <v>1</v>
      </c>
      <c r="BF36">
        <v>3</v>
      </c>
      <c r="BI36">
        <v>2</v>
      </c>
      <c r="BL36">
        <v>1</v>
      </c>
      <c r="BM36">
        <v>4</v>
      </c>
      <c r="BO36">
        <v>0</v>
      </c>
      <c r="BP36">
        <v>0</v>
      </c>
      <c r="BS36">
        <f t="shared" si="3"/>
        <v>4</v>
      </c>
      <c r="BT36" t="s">
        <v>3387</v>
      </c>
      <c r="BU36">
        <v>36</v>
      </c>
    </row>
    <row r="37" spans="1:73">
      <c r="A37" s="9">
        <v>43706</v>
      </c>
      <c r="B37" s="9">
        <v>43717</v>
      </c>
      <c r="C37" s="9">
        <v>43744</v>
      </c>
      <c r="D37" s="9">
        <f t="shared" si="2"/>
        <v>43744</v>
      </c>
      <c r="E37" s="9">
        <v>43752</v>
      </c>
      <c r="F37" s="9">
        <f t="shared" si="0"/>
        <v>43752</v>
      </c>
      <c r="G37" s="9">
        <v>43757</v>
      </c>
      <c r="H37" s="9">
        <v>43757</v>
      </c>
      <c r="I37" s="9">
        <v>43778</v>
      </c>
      <c r="J37" s="9">
        <f t="shared" si="1"/>
        <v>43757</v>
      </c>
      <c r="L37">
        <v>35.3</v>
      </c>
      <c r="M37">
        <v>104</v>
      </c>
      <c r="N37">
        <v>34.8</v>
      </c>
      <c r="O37">
        <v>1137.2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3358</v>
      </c>
      <c r="V37" t="s">
        <v>3358</v>
      </c>
      <c r="W37">
        <v>1</v>
      </c>
      <c r="AO37">
        <v>1</v>
      </c>
      <c r="AQ37">
        <v>3</v>
      </c>
      <c r="AW37">
        <v>1</v>
      </c>
      <c r="BF37">
        <v>3</v>
      </c>
      <c r="BO37">
        <v>0</v>
      </c>
      <c r="BP37">
        <v>0</v>
      </c>
      <c r="BS37">
        <f t="shared" si="3"/>
        <v>4</v>
      </c>
      <c r="BT37" t="s">
        <v>3388</v>
      </c>
      <c r="BU37">
        <v>35.3</v>
      </c>
    </row>
    <row r="38" spans="1:73">
      <c r="A38" s="9">
        <v>43706</v>
      </c>
      <c r="B38" s="9">
        <v>43717</v>
      </c>
      <c r="C38" s="9">
        <v>43744</v>
      </c>
      <c r="D38" s="9">
        <f t="shared" si="2"/>
        <v>43744</v>
      </c>
      <c r="E38" s="9">
        <v>43752</v>
      </c>
      <c r="F38" s="9">
        <f t="shared" si="0"/>
        <v>43752</v>
      </c>
      <c r="G38" s="9">
        <v>43744</v>
      </c>
      <c r="H38" s="9">
        <v>43757</v>
      </c>
      <c r="I38" s="9">
        <v>43778</v>
      </c>
      <c r="J38" s="9">
        <f t="shared" si="1"/>
        <v>43757</v>
      </c>
      <c r="L38">
        <v>37</v>
      </c>
      <c r="M38" t="s">
        <v>3389</v>
      </c>
      <c r="N38">
        <v>37</v>
      </c>
      <c r="O38">
        <v>1174.2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3358</v>
      </c>
      <c r="X38">
        <v>1</v>
      </c>
      <c r="AA38">
        <v>1</v>
      </c>
      <c r="AO38">
        <v>1</v>
      </c>
      <c r="AQ38">
        <v>3</v>
      </c>
      <c r="AW38">
        <v>1</v>
      </c>
      <c r="BF38">
        <v>3</v>
      </c>
      <c r="BI38">
        <v>1</v>
      </c>
      <c r="BL38">
        <v>3</v>
      </c>
      <c r="BM38">
        <v>4</v>
      </c>
      <c r="BO38">
        <v>0</v>
      </c>
      <c r="BP38">
        <v>0</v>
      </c>
      <c r="BS38">
        <f t="shared" si="3"/>
        <v>4</v>
      </c>
      <c r="BT38" t="s">
        <v>3389</v>
      </c>
      <c r="BU38">
        <v>37</v>
      </c>
    </row>
    <row r="39" spans="1:73">
      <c r="A39" s="9">
        <v>43706</v>
      </c>
      <c r="B39" s="9">
        <v>43717</v>
      </c>
      <c r="C39" s="9">
        <v>43744</v>
      </c>
      <c r="D39" s="9">
        <f t="shared" si="2"/>
        <v>43744</v>
      </c>
      <c r="E39" s="9">
        <v>43752</v>
      </c>
      <c r="F39" s="9">
        <f t="shared" si="0"/>
        <v>43752</v>
      </c>
      <c r="G39" s="9">
        <v>43757</v>
      </c>
      <c r="H39" s="9">
        <v>43757</v>
      </c>
      <c r="I39" s="9">
        <v>43778</v>
      </c>
      <c r="J39" s="9">
        <f t="shared" si="1"/>
        <v>43757</v>
      </c>
      <c r="L39">
        <v>36.7</v>
      </c>
      <c r="M39">
        <v>105</v>
      </c>
      <c r="N39">
        <v>35.3</v>
      </c>
      <c r="O39">
        <v>1210.9</v>
      </c>
      <c r="P39">
        <v>28</v>
      </c>
      <c r="Q39">
        <v>0</v>
      </c>
      <c r="R39">
        <v>0</v>
      </c>
      <c r="S39">
        <v>0</v>
      </c>
      <c r="T39">
        <v>1</v>
      </c>
      <c r="U39" t="s">
        <v>3390</v>
      </c>
      <c r="V39" t="s">
        <v>3390</v>
      </c>
      <c r="W39">
        <v>1</v>
      </c>
      <c r="AO39">
        <v>1</v>
      </c>
      <c r="AQ39">
        <v>3</v>
      </c>
      <c r="AT39">
        <v>0</v>
      </c>
      <c r="AW39">
        <v>1</v>
      </c>
      <c r="AX39">
        <v>1</v>
      </c>
      <c r="AY39">
        <v>1</v>
      </c>
      <c r="AZ39">
        <v>1</v>
      </c>
      <c r="BC39">
        <v>2</v>
      </c>
      <c r="BF39">
        <v>3</v>
      </c>
      <c r="BO39" t="s">
        <v>3391</v>
      </c>
      <c r="BP39">
        <v>0</v>
      </c>
      <c r="BS39">
        <f t="shared" si="3"/>
        <v>4</v>
      </c>
      <c r="BT39" t="s">
        <v>3392</v>
      </c>
      <c r="BU39">
        <v>36.7</v>
      </c>
    </row>
    <row r="40" spans="1:73">
      <c r="A40" s="9">
        <v>43706</v>
      </c>
      <c r="B40" s="9">
        <v>43717</v>
      </c>
      <c r="C40" s="9">
        <v>43744</v>
      </c>
      <c r="D40" s="9">
        <f t="shared" si="2"/>
        <v>43744</v>
      </c>
      <c r="E40" s="9">
        <v>43752</v>
      </c>
      <c r="F40" s="9">
        <f t="shared" si="0"/>
        <v>43752</v>
      </c>
      <c r="G40" s="9">
        <v>43744</v>
      </c>
      <c r="H40" s="9">
        <v>43757</v>
      </c>
      <c r="I40" s="9">
        <v>43778</v>
      </c>
      <c r="J40" s="9">
        <f t="shared" si="1"/>
        <v>43757</v>
      </c>
      <c r="L40">
        <v>38.5</v>
      </c>
      <c r="M40" t="s">
        <v>3393</v>
      </c>
      <c r="N40">
        <v>45</v>
      </c>
      <c r="O40">
        <v>1249.4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3358</v>
      </c>
      <c r="X40">
        <v>1</v>
      </c>
      <c r="Z40">
        <v>0</v>
      </c>
      <c r="AA40">
        <v>1</v>
      </c>
      <c r="AO40">
        <v>1</v>
      </c>
      <c r="AQ40">
        <v>3</v>
      </c>
      <c r="AW40">
        <v>1</v>
      </c>
      <c r="BF40">
        <v>3</v>
      </c>
      <c r="BI40">
        <v>1</v>
      </c>
      <c r="BL40">
        <v>7</v>
      </c>
      <c r="BM40">
        <v>4</v>
      </c>
      <c r="BO40">
        <v>0</v>
      </c>
      <c r="BP40">
        <v>0</v>
      </c>
      <c r="BS40">
        <f t="shared" si="3"/>
        <v>4</v>
      </c>
      <c r="BT40" t="s">
        <v>3393</v>
      </c>
      <c r="BU40">
        <v>38.5</v>
      </c>
    </row>
    <row r="41" spans="1:73">
      <c r="A41" s="9">
        <v>43706</v>
      </c>
      <c r="B41" s="9">
        <v>43717</v>
      </c>
      <c r="C41" s="9">
        <v>43744</v>
      </c>
      <c r="D41" s="9">
        <f t="shared" ref="D41:D72" si="4">C41</f>
        <v>43744</v>
      </c>
      <c r="E41" s="9">
        <v>43752</v>
      </c>
      <c r="F41" s="9">
        <f t="shared" si="0"/>
        <v>43752</v>
      </c>
      <c r="G41" s="9">
        <v>43744</v>
      </c>
      <c r="H41" s="9">
        <v>43757</v>
      </c>
      <c r="I41" s="9">
        <v>43778</v>
      </c>
      <c r="J41" s="9">
        <f t="shared" si="1"/>
        <v>43757</v>
      </c>
      <c r="L41">
        <v>38</v>
      </c>
      <c r="M41">
        <v>106</v>
      </c>
      <c r="N41">
        <v>36.1</v>
      </c>
      <c r="O41">
        <v>1287.4</v>
      </c>
      <c r="P41">
        <v>0</v>
      </c>
      <c r="Q41">
        <v>0</v>
      </c>
      <c r="R41">
        <v>0</v>
      </c>
      <c r="S41">
        <v>0</v>
      </c>
      <c r="T41">
        <v>5</v>
      </c>
      <c r="U41" t="s">
        <v>3358</v>
      </c>
      <c r="V41" t="s">
        <v>3358</v>
      </c>
      <c r="W41">
        <v>1</v>
      </c>
      <c r="Y41">
        <v>1</v>
      </c>
      <c r="AC41">
        <v>1</v>
      </c>
      <c r="AL41">
        <v>1</v>
      </c>
      <c r="AO41">
        <v>1</v>
      </c>
      <c r="AQ41">
        <v>3</v>
      </c>
      <c r="AW41">
        <v>1</v>
      </c>
      <c r="AX41">
        <v>1</v>
      </c>
      <c r="AY41">
        <v>1</v>
      </c>
      <c r="AZ41">
        <v>1</v>
      </c>
      <c r="BC41">
        <v>2</v>
      </c>
      <c r="BF41">
        <v>3</v>
      </c>
      <c r="BO41" t="s">
        <v>3380</v>
      </c>
      <c r="BP41">
        <v>0</v>
      </c>
      <c r="BQ41">
        <v>100</v>
      </c>
      <c r="BS41">
        <f t="shared" ref="BS41:BS72" si="5">IF(BR40="x",BS40+1,BS40)</f>
        <v>4</v>
      </c>
      <c r="BT41" t="s">
        <v>3394</v>
      </c>
      <c r="BU41">
        <v>38</v>
      </c>
    </row>
    <row r="42" spans="1:73">
      <c r="A42" s="9">
        <v>43706</v>
      </c>
      <c r="B42" s="9">
        <v>43717</v>
      </c>
      <c r="C42" s="9">
        <v>43744</v>
      </c>
      <c r="D42" s="9">
        <f t="shared" si="4"/>
        <v>43744</v>
      </c>
      <c r="E42" s="9">
        <v>43752</v>
      </c>
      <c r="F42" s="9">
        <f t="shared" si="0"/>
        <v>43752</v>
      </c>
      <c r="G42" s="9">
        <v>43744</v>
      </c>
      <c r="H42" s="9">
        <v>43757</v>
      </c>
      <c r="I42" s="9">
        <v>43778</v>
      </c>
      <c r="J42" s="9">
        <f t="shared" si="1"/>
        <v>43757</v>
      </c>
      <c r="L42">
        <v>37</v>
      </c>
      <c r="M42" t="s">
        <v>3395</v>
      </c>
      <c r="N42">
        <v>38.1</v>
      </c>
      <c r="O42">
        <v>1324.4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3358</v>
      </c>
      <c r="X42">
        <v>1</v>
      </c>
      <c r="Z42">
        <v>1</v>
      </c>
      <c r="AO42">
        <v>1</v>
      </c>
      <c r="AQ42">
        <v>3</v>
      </c>
      <c r="AW42">
        <v>1</v>
      </c>
      <c r="BF42">
        <v>3</v>
      </c>
      <c r="BI42">
        <v>1</v>
      </c>
      <c r="BL42">
        <v>4</v>
      </c>
      <c r="BM42">
        <v>4</v>
      </c>
      <c r="BO42">
        <v>0</v>
      </c>
      <c r="BP42">
        <v>0</v>
      </c>
      <c r="BS42">
        <f t="shared" si="5"/>
        <v>4</v>
      </c>
      <c r="BT42" t="s">
        <v>3395</v>
      </c>
      <c r="BU42">
        <v>37</v>
      </c>
    </row>
    <row r="43" spans="1:73">
      <c r="A43" s="9">
        <v>43706</v>
      </c>
      <c r="B43" s="9">
        <v>43717</v>
      </c>
      <c r="C43" s="9">
        <v>43744</v>
      </c>
      <c r="D43" s="9">
        <f t="shared" si="4"/>
        <v>43744</v>
      </c>
      <c r="E43" s="9">
        <v>43752</v>
      </c>
      <c r="F43" s="9">
        <f t="shared" si="0"/>
        <v>43752</v>
      </c>
      <c r="G43" s="9">
        <v>43744</v>
      </c>
      <c r="H43" s="9">
        <v>43757</v>
      </c>
      <c r="I43" s="9">
        <v>43778</v>
      </c>
      <c r="J43" s="9">
        <f t="shared" si="1"/>
        <v>43757</v>
      </c>
      <c r="L43">
        <v>37.6</v>
      </c>
      <c r="M43">
        <v>107</v>
      </c>
      <c r="N43">
        <v>35.6</v>
      </c>
      <c r="O43">
        <v>1362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3351</v>
      </c>
      <c r="V43" t="s">
        <v>3351</v>
      </c>
      <c r="W43">
        <v>1</v>
      </c>
      <c r="X43">
        <v>1</v>
      </c>
      <c r="AA43">
        <v>1</v>
      </c>
      <c r="AD43">
        <v>2</v>
      </c>
      <c r="AM43">
        <v>1</v>
      </c>
      <c r="AQ43">
        <v>6</v>
      </c>
      <c r="AR43">
        <v>6</v>
      </c>
      <c r="AU43">
        <v>6</v>
      </c>
      <c r="AV43">
        <v>2</v>
      </c>
      <c r="BC43">
        <v>2</v>
      </c>
      <c r="BD43">
        <v>6</v>
      </c>
      <c r="BF43">
        <v>6</v>
      </c>
      <c r="BN43">
        <v>1</v>
      </c>
      <c r="BO43">
        <v>0</v>
      </c>
      <c r="BP43">
        <v>0</v>
      </c>
      <c r="BR43" t="s">
        <v>54</v>
      </c>
      <c r="BS43">
        <f t="shared" si="5"/>
        <v>4</v>
      </c>
      <c r="BT43" t="s">
        <v>3396</v>
      </c>
      <c r="BU43">
        <v>37.6</v>
      </c>
    </row>
    <row r="44" spans="1:73">
      <c r="A44" s="9">
        <v>43706</v>
      </c>
      <c r="B44" s="9">
        <v>43717</v>
      </c>
      <c r="C44" s="9">
        <v>43744</v>
      </c>
      <c r="D44" s="9">
        <f t="shared" si="4"/>
        <v>43744</v>
      </c>
      <c r="E44" s="9">
        <v>43752</v>
      </c>
      <c r="F44" s="9">
        <f t="shared" si="0"/>
        <v>43752</v>
      </c>
      <c r="G44" s="9">
        <v>43744</v>
      </c>
      <c r="H44" s="9">
        <v>43757</v>
      </c>
      <c r="I44" s="9">
        <v>43778</v>
      </c>
      <c r="J44" s="9">
        <f t="shared" si="1"/>
        <v>43757</v>
      </c>
      <c r="L44">
        <v>34</v>
      </c>
      <c r="M44" t="s">
        <v>3397</v>
      </c>
      <c r="N44">
        <v>34.8</v>
      </c>
      <c r="O44">
        <v>1396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3358</v>
      </c>
      <c r="X44">
        <v>1</v>
      </c>
      <c r="Z44">
        <v>1</v>
      </c>
      <c r="AO44">
        <v>1</v>
      </c>
      <c r="AQ44">
        <v>3</v>
      </c>
      <c r="AW44">
        <v>1</v>
      </c>
      <c r="BF44">
        <v>3</v>
      </c>
      <c r="BI44">
        <v>1</v>
      </c>
      <c r="BL44">
        <v>5</v>
      </c>
      <c r="BM44">
        <v>4</v>
      </c>
      <c r="BO44">
        <v>0</v>
      </c>
      <c r="BP44">
        <v>0</v>
      </c>
      <c r="BS44">
        <f t="shared" si="5"/>
        <v>5</v>
      </c>
      <c r="BT44" t="s">
        <v>3397</v>
      </c>
      <c r="BU44">
        <v>34</v>
      </c>
    </row>
    <row r="45" spans="1:73">
      <c r="A45" s="9">
        <v>43706</v>
      </c>
      <c r="B45" s="9">
        <v>43717</v>
      </c>
      <c r="C45" s="9">
        <v>43744</v>
      </c>
      <c r="D45" s="9">
        <f t="shared" si="4"/>
        <v>43744</v>
      </c>
      <c r="E45" s="9">
        <v>43752</v>
      </c>
      <c r="F45" s="9">
        <f t="shared" si="0"/>
        <v>43752</v>
      </c>
      <c r="G45" s="9">
        <v>43757</v>
      </c>
      <c r="H45" s="9">
        <v>43757</v>
      </c>
      <c r="I45" s="9">
        <v>43778</v>
      </c>
      <c r="J45" s="9">
        <f t="shared" si="1"/>
        <v>43757</v>
      </c>
      <c r="L45">
        <v>33.7</v>
      </c>
      <c r="M45">
        <v>108</v>
      </c>
      <c r="N45">
        <v>31.3</v>
      </c>
      <c r="O45">
        <v>1429.7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3358</v>
      </c>
      <c r="V45" t="s">
        <v>3358</v>
      </c>
      <c r="W45">
        <v>1</v>
      </c>
      <c r="AO45">
        <v>1</v>
      </c>
      <c r="AQ45">
        <v>3</v>
      </c>
      <c r="AW45">
        <v>1</v>
      </c>
      <c r="BF45">
        <v>3</v>
      </c>
      <c r="BO45">
        <v>0</v>
      </c>
      <c r="BP45">
        <v>0</v>
      </c>
      <c r="BS45">
        <f t="shared" si="5"/>
        <v>5</v>
      </c>
      <c r="BT45" t="s">
        <v>3398</v>
      </c>
      <c r="BU45">
        <v>33.7</v>
      </c>
    </row>
    <row r="46" spans="1:73">
      <c r="A46" s="9">
        <v>43706</v>
      </c>
      <c r="B46" s="9">
        <v>43717</v>
      </c>
      <c r="C46" s="9">
        <v>43744</v>
      </c>
      <c r="D46" s="9">
        <f t="shared" si="4"/>
        <v>43744</v>
      </c>
      <c r="E46" s="9">
        <v>43752</v>
      </c>
      <c r="F46" s="9">
        <f t="shared" si="0"/>
        <v>43752</v>
      </c>
      <c r="G46" s="9">
        <v>43744</v>
      </c>
      <c r="H46" s="9">
        <v>43757</v>
      </c>
      <c r="I46" s="9">
        <v>43778</v>
      </c>
      <c r="J46" s="9">
        <f t="shared" si="1"/>
        <v>43757</v>
      </c>
      <c r="L46">
        <v>34</v>
      </c>
      <c r="M46" t="s">
        <v>3399</v>
      </c>
      <c r="N46">
        <v>34</v>
      </c>
      <c r="O46">
        <v>1463.7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3358</v>
      </c>
      <c r="X46">
        <v>1</v>
      </c>
      <c r="Z46">
        <v>1</v>
      </c>
      <c r="AO46">
        <v>1</v>
      </c>
      <c r="AQ46">
        <v>3</v>
      </c>
      <c r="AW46">
        <v>1</v>
      </c>
      <c r="BF46">
        <v>3</v>
      </c>
      <c r="BI46">
        <v>1</v>
      </c>
      <c r="BL46">
        <v>7</v>
      </c>
      <c r="BM46">
        <v>8</v>
      </c>
      <c r="BO46" t="s">
        <v>3379</v>
      </c>
      <c r="BP46">
        <v>0</v>
      </c>
      <c r="BS46">
        <f t="shared" si="5"/>
        <v>5</v>
      </c>
      <c r="BT46" t="s">
        <v>3399</v>
      </c>
      <c r="BU46">
        <v>34</v>
      </c>
    </row>
    <row r="47" spans="1:73">
      <c r="A47" s="9">
        <v>43706</v>
      </c>
      <c r="B47" s="9">
        <v>43717</v>
      </c>
      <c r="C47" s="9">
        <v>43744</v>
      </c>
      <c r="D47" s="9">
        <f t="shared" si="4"/>
        <v>43744</v>
      </c>
      <c r="E47" s="9">
        <v>43752</v>
      </c>
      <c r="F47" s="9">
        <f t="shared" si="0"/>
        <v>43752</v>
      </c>
      <c r="G47" s="9">
        <v>43757</v>
      </c>
      <c r="H47" s="9">
        <v>43757</v>
      </c>
      <c r="I47" s="9">
        <v>43778</v>
      </c>
      <c r="J47" s="9">
        <f t="shared" si="1"/>
        <v>43757</v>
      </c>
      <c r="L47">
        <v>35</v>
      </c>
      <c r="M47">
        <v>109</v>
      </c>
      <c r="N47">
        <v>34.5</v>
      </c>
      <c r="O47">
        <v>1498.7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3358</v>
      </c>
      <c r="V47" t="s">
        <v>3358</v>
      </c>
      <c r="W47">
        <v>1</v>
      </c>
      <c r="AK47">
        <v>1</v>
      </c>
      <c r="AO47">
        <v>1</v>
      </c>
      <c r="AQ47">
        <v>3</v>
      </c>
      <c r="AW47">
        <v>1</v>
      </c>
      <c r="BF47">
        <v>3</v>
      </c>
      <c r="BO47">
        <v>0</v>
      </c>
      <c r="BP47">
        <v>0</v>
      </c>
      <c r="BS47">
        <f t="shared" si="5"/>
        <v>5</v>
      </c>
      <c r="BT47" t="s">
        <v>3400</v>
      </c>
      <c r="BU47">
        <v>35</v>
      </c>
    </row>
    <row r="48" spans="1:73">
      <c r="A48" s="9">
        <v>43706</v>
      </c>
      <c r="B48" s="9">
        <v>43717</v>
      </c>
      <c r="C48" s="9">
        <v>43744</v>
      </c>
      <c r="D48" s="9">
        <f t="shared" si="4"/>
        <v>43744</v>
      </c>
      <c r="E48" s="9">
        <v>43752</v>
      </c>
      <c r="F48" s="9">
        <f t="shared" si="0"/>
        <v>43752</v>
      </c>
      <c r="G48" s="9">
        <v>43744</v>
      </c>
      <c r="H48" s="9">
        <v>43757</v>
      </c>
      <c r="I48" s="9">
        <v>43778</v>
      </c>
      <c r="J48" s="9">
        <f t="shared" si="1"/>
        <v>43757</v>
      </c>
      <c r="L48">
        <v>27</v>
      </c>
      <c r="M48" t="s">
        <v>3401</v>
      </c>
      <c r="N48">
        <v>24</v>
      </c>
      <c r="O48">
        <v>1525.7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3358</v>
      </c>
      <c r="X48">
        <v>1</v>
      </c>
      <c r="AA48">
        <v>1</v>
      </c>
      <c r="AO48">
        <v>1</v>
      </c>
      <c r="AQ48">
        <v>3</v>
      </c>
      <c r="AW48">
        <v>1</v>
      </c>
      <c r="BF48">
        <v>3</v>
      </c>
      <c r="BI48">
        <v>1</v>
      </c>
      <c r="BL48">
        <v>6</v>
      </c>
      <c r="BM48">
        <v>3</v>
      </c>
      <c r="BO48">
        <v>0</v>
      </c>
      <c r="BP48">
        <v>0</v>
      </c>
      <c r="BS48">
        <f t="shared" si="5"/>
        <v>5</v>
      </c>
      <c r="BT48" t="s">
        <v>3401</v>
      </c>
      <c r="BU48">
        <v>27</v>
      </c>
    </row>
    <row r="49" spans="1:73">
      <c r="A49" s="9">
        <v>43706</v>
      </c>
      <c r="B49" s="9">
        <v>43717</v>
      </c>
      <c r="C49" s="9">
        <v>43744</v>
      </c>
      <c r="D49" s="9">
        <f t="shared" si="4"/>
        <v>43744</v>
      </c>
      <c r="E49" s="9">
        <v>43752</v>
      </c>
      <c r="F49" s="9">
        <f t="shared" si="0"/>
        <v>43752</v>
      </c>
      <c r="G49" s="9">
        <v>43757</v>
      </c>
      <c r="H49" s="9">
        <v>43757</v>
      </c>
      <c r="I49" s="9">
        <v>43778</v>
      </c>
      <c r="J49" s="9">
        <f t="shared" si="1"/>
        <v>43757</v>
      </c>
      <c r="L49">
        <v>28.1</v>
      </c>
      <c r="M49">
        <v>110</v>
      </c>
      <c r="N49">
        <v>31.2</v>
      </c>
      <c r="O49">
        <v>1553.8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3355</v>
      </c>
      <c r="V49" t="s">
        <v>3355</v>
      </c>
      <c r="W49">
        <v>1</v>
      </c>
      <c r="AE49">
        <v>1</v>
      </c>
      <c r="AP49">
        <v>1</v>
      </c>
      <c r="AQ49">
        <v>6</v>
      </c>
      <c r="AW49">
        <v>1</v>
      </c>
      <c r="BE49">
        <v>6</v>
      </c>
      <c r="BO49">
        <v>0</v>
      </c>
      <c r="BP49">
        <v>0</v>
      </c>
      <c r="BS49">
        <f t="shared" si="5"/>
        <v>5</v>
      </c>
      <c r="BT49" s="158" t="s">
        <v>3402</v>
      </c>
      <c r="BU49">
        <v>28.1</v>
      </c>
    </row>
    <row r="50" spans="1:73">
      <c r="A50" s="9">
        <v>43706</v>
      </c>
      <c r="B50" s="9">
        <v>43717</v>
      </c>
      <c r="C50" s="9">
        <v>43744</v>
      </c>
      <c r="D50" s="9">
        <f t="shared" si="4"/>
        <v>43744</v>
      </c>
      <c r="E50" s="9">
        <v>43752</v>
      </c>
      <c r="F50" s="9">
        <f t="shared" si="0"/>
        <v>43752</v>
      </c>
      <c r="G50" s="9">
        <v>43744</v>
      </c>
      <c r="H50" s="9">
        <v>43757</v>
      </c>
      <c r="I50" s="9">
        <v>43778</v>
      </c>
      <c r="J50" s="9">
        <f t="shared" si="1"/>
        <v>43757</v>
      </c>
      <c r="L50">
        <v>35</v>
      </c>
      <c r="M50" t="s">
        <v>3403</v>
      </c>
      <c r="N50">
        <v>34.2</v>
      </c>
      <c r="O50">
        <v>1588.8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3358</v>
      </c>
      <c r="X50">
        <v>1</v>
      </c>
      <c r="Z50">
        <v>1</v>
      </c>
      <c r="AA50">
        <v>0</v>
      </c>
      <c r="AO50">
        <v>1</v>
      </c>
      <c r="AQ50">
        <v>3</v>
      </c>
      <c r="AW50">
        <v>1</v>
      </c>
      <c r="BF50">
        <v>3</v>
      </c>
      <c r="BI50">
        <v>1</v>
      </c>
      <c r="BL50">
        <v>3</v>
      </c>
      <c r="BM50">
        <v>4</v>
      </c>
      <c r="BO50">
        <v>0</v>
      </c>
      <c r="BP50">
        <v>0</v>
      </c>
      <c r="BS50">
        <f t="shared" si="5"/>
        <v>5</v>
      </c>
      <c r="BT50" t="s">
        <v>3403</v>
      </c>
      <c r="BU50">
        <v>35</v>
      </c>
    </row>
    <row r="51" spans="1:73">
      <c r="A51" s="9">
        <v>43706</v>
      </c>
      <c r="B51" s="9">
        <v>43717</v>
      </c>
      <c r="C51" s="9">
        <v>43744</v>
      </c>
      <c r="D51" s="9">
        <f t="shared" si="4"/>
        <v>43744</v>
      </c>
      <c r="E51" s="9">
        <v>43752</v>
      </c>
      <c r="F51" s="9">
        <f t="shared" si="0"/>
        <v>43752</v>
      </c>
      <c r="G51" s="9">
        <v>43757</v>
      </c>
      <c r="H51" s="9">
        <v>43757</v>
      </c>
      <c r="I51" s="9">
        <v>43778</v>
      </c>
      <c r="J51" s="9">
        <f t="shared" si="1"/>
        <v>43757</v>
      </c>
      <c r="L51">
        <v>35.1</v>
      </c>
      <c r="M51">
        <v>111</v>
      </c>
      <c r="N51">
        <v>12.9</v>
      </c>
      <c r="O51">
        <v>1623.9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3390</v>
      </c>
      <c r="V51" t="s">
        <v>3390</v>
      </c>
      <c r="W51">
        <v>1</v>
      </c>
      <c r="AO51">
        <v>1</v>
      </c>
      <c r="AQ51">
        <v>3</v>
      </c>
      <c r="AW51">
        <v>1</v>
      </c>
      <c r="BF51">
        <v>3</v>
      </c>
      <c r="BO51" t="s">
        <v>3404</v>
      </c>
      <c r="BP51">
        <v>0</v>
      </c>
      <c r="BS51">
        <f t="shared" si="5"/>
        <v>5</v>
      </c>
      <c r="BT51" s="158" t="s">
        <v>3405</v>
      </c>
      <c r="BU51">
        <v>35.1</v>
      </c>
    </row>
    <row r="52" spans="1:73">
      <c r="A52" s="9">
        <v>43706</v>
      </c>
      <c r="B52" s="9">
        <v>43717</v>
      </c>
      <c r="C52" s="9">
        <v>43744</v>
      </c>
      <c r="D52" s="9">
        <f t="shared" si="4"/>
        <v>43744</v>
      </c>
      <c r="E52" s="9">
        <v>43752</v>
      </c>
      <c r="F52" s="9">
        <f t="shared" si="0"/>
        <v>43752</v>
      </c>
      <c r="G52" s="9">
        <v>43744</v>
      </c>
      <c r="H52" s="9">
        <v>43757</v>
      </c>
      <c r="I52" s="9">
        <v>43778</v>
      </c>
      <c r="J52" s="9">
        <f t="shared" si="1"/>
        <v>43757</v>
      </c>
      <c r="L52">
        <v>10</v>
      </c>
      <c r="M52" t="s">
        <v>3406</v>
      </c>
      <c r="N52">
        <v>29.9</v>
      </c>
      <c r="O52">
        <v>1633.9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3358</v>
      </c>
      <c r="V52" t="s">
        <v>3358</v>
      </c>
      <c r="X52">
        <v>1</v>
      </c>
      <c r="Z52">
        <v>1</v>
      </c>
      <c r="AO52">
        <v>1</v>
      </c>
      <c r="AQ52">
        <v>3</v>
      </c>
      <c r="AW52">
        <v>1</v>
      </c>
      <c r="AX52">
        <v>3</v>
      </c>
      <c r="AY52">
        <v>3</v>
      </c>
      <c r="AZ52">
        <v>3</v>
      </c>
      <c r="BF52">
        <v>3</v>
      </c>
      <c r="BO52">
        <v>0</v>
      </c>
      <c r="BP52">
        <v>0</v>
      </c>
      <c r="BS52">
        <f t="shared" si="5"/>
        <v>5</v>
      </c>
      <c r="BT52" t="s">
        <v>3406</v>
      </c>
      <c r="BU52">
        <v>10</v>
      </c>
    </row>
    <row r="53" spans="1:73">
      <c r="A53" s="9">
        <v>43706</v>
      </c>
      <c r="B53" s="9">
        <v>43717</v>
      </c>
      <c r="C53" s="9">
        <v>43744</v>
      </c>
      <c r="D53" s="9">
        <f t="shared" si="4"/>
        <v>43744</v>
      </c>
      <c r="E53" s="9">
        <v>43752</v>
      </c>
      <c r="F53" s="9">
        <f t="shared" si="0"/>
        <v>43752</v>
      </c>
      <c r="G53" s="9">
        <v>43744</v>
      </c>
      <c r="H53" s="9">
        <v>43757</v>
      </c>
      <c r="I53" s="9">
        <v>43778</v>
      </c>
      <c r="J53" s="9">
        <f t="shared" si="1"/>
        <v>43757</v>
      </c>
      <c r="L53">
        <v>51.8</v>
      </c>
      <c r="M53" t="s">
        <v>3407</v>
      </c>
      <c r="N53">
        <v>51.6</v>
      </c>
      <c r="O53">
        <v>1685.7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3358</v>
      </c>
      <c r="V53" t="s">
        <v>3358</v>
      </c>
      <c r="X53">
        <v>1</v>
      </c>
      <c r="Z53">
        <v>1</v>
      </c>
      <c r="AO53">
        <v>1</v>
      </c>
      <c r="AQ53">
        <v>3</v>
      </c>
      <c r="AW53">
        <v>1</v>
      </c>
      <c r="BF53">
        <v>3</v>
      </c>
      <c r="BO53">
        <v>0</v>
      </c>
      <c r="BP53">
        <v>0</v>
      </c>
      <c r="BS53">
        <f t="shared" si="5"/>
        <v>5</v>
      </c>
      <c r="BT53" t="s">
        <v>3407</v>
      </c>
      <c r="BU53">
        <v>51.8</v>
      </c>
    </row>
    <row r="54" spans="1:73">
      <c r="A54" s="9">
        <v>43706</v>
      </c>
      <c r="B54" s="9">
        <v>43717</v>
      </c>
      <c r="C54" s="9">
        <v>43744</v>
      </c>
      <c r="D54" s="9">
        <f t="shared" si="4"/>
        <v>43744</v>
      </c>
      <c r="E54" s="9">
        <v>43752</v>
      </c>
      <c r="F54" s="9">
        <f t="shared" si="0"/>
        <v>43752</v>
      </c>
      <c r="G54" s="9">
        <v>43757</v>
      </c>
      <c r="H54" s="9">
        <v>43757</v>
      </c>
      <c r="I54" s="9">
        <v>43778</v>
      </c>
      <c r="J54" s="9">
        <f t="shared" si="1"/>
        <v>43757</v>
      </c>
      <c r="L54">
        <v>10</v>
      </c>
      <c r="M54">
        <v>112</v>
      </c>
      <c r="N54">
        <v>12.6</v>
      </c>
      <c r="O54">
        <v>1695.7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3358</v>
      </c>
      <c r="V54" t="s">
        <v>3358</v>
      </c>
      <c r="W54">
        <v>1</v>
      </c>
      <c r="AK54">
        <v>0</v>
      </c>
      <c r="AO54">
        <v>1</v>
      </c>
      <c r="AQ54">
        <v>3</v>
      </c>
      <c r="AW54">
        <v>1</v>
      </c>
      <c r="BF54">
        <v>3</v>
      </c>
      <c r="BO54">
        <v>0</v>
      </c>
      <c r="BP54">
        <v>0</v>
      </c>
      <c r="BS54">
        <f t="shared" si="5"/>
        <v>5</v>
      </c>
      <c r="BT54" s="158" t="s">
        <v>3408</v>
      </c>
      <c r="BU54">
        <v>10</v>
      </c>
    </row>
    <row r="55" spans="1:73">
      <c r="A55" s="9">
        <v>43707</v>
      </c>
      <c r="B55" s="9">
        <v>43717</v>
      </c>
      <c r="C55" s="9">
        <v>43744</v>
      </c>
      <c r="D55" s="9">
        <f t="shared" si="4"/>
        <v>43744</v>
      </c>
      <c r="E55" s="9">
        <v>43752</v>
      </c>
      <c r="F55" s="9">
        <f t="shared" si="0"/>
        <v>43752</v>
      </c>
      <c r="G55" s="9">
        <v>43744</v>
      </c>
      <c r="H55" s="9">
        <v>43757</v>
      </c>
      <c r="I55" s="9">
        <v>43778</v>
      </c>
      <c r="J55" s="9">
        <f t="shared" si="1"/>
        <v>43757</v>
      </c>
      <c r="L55">
        <v>37.7</v>
      </c>
      <c r="M55" t="s">
        <v>3409</v>
      </c>
      <c r="N55">
        <v>27</v>
      </c>
      <c r="O55">
        <v>1733.4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3358</v>
      </c>
      <c r="X55">
        <v>1</v>
      </c>
      <c r="AA55">
        <v>1</v>
      </c>
      <c r="AO55">
        <v>1</v>
      </c>
      <c r="AQ55">
        <v>3</v>
      </c>
      <c r="AW55">
        <v>1</v>
      </c>
      <c r="BF55">
        <v>3</v>
      </c>
      <c r="BI55">
        <v>1</v>
      </c>
      <c r="BM55">
        <v>0</v>
      </c>
      <c r="BO55">
        <v>0</v>
      </c>
      <c r="BP55">
        <v>0</v>
      </c>
      <c r="BS55">
        <f t="shared" si="5"/>
        <v>5</v>
      </c>
      <c r="BT55" t="s">
        <v>3409</v>
      </c>
      <c r="BU55">
        <v>37.7</v>
      </c>
    </row>
    <row r="56" spans="1:73">
      <c r="A56" s="9">
        <v>43707</v>
      </c>
      <c r="B56" s="9">
        <v>43717</v>
      </c>
      <c r="C56" s="9">
        <v>43744</v>
      </c>
      <c r="D56" s="9">
        <f t="shared" si="4"/>
        <v>43744</v>
      </c>
      <c r="E56" s="9">
        <v>43752</v>
      </c>
      <c r="F56" s="9">
        <f t="shared" si="0"/>
        <v>43752</v>
      </c>
      <c r="G56" s="9">
        <v>43757</v>
      </c>
      <c r="H56" s="9">
        <v>43757</v>
      </c>
      <c r="I56" s="9">
        <v>43778</v>
      </c>
      <c r="J56" s="9">
        <f t="shared" si="1"/>
        <v>43757</v>
      </c>
      <c r="L56">
        <v>37</v>
      </c>
      <c r="M56">
        <v>113</v>
      </c>
      <c r="N56">
        <v>49.5</v>
      </c>
      <c r="O56">
        <v>1770.4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3358</v>
      </c>
      <c r="V56" t="s">
        <v>3358</v>
      </c>
      <c r="W56">
        <v>1</v>
      </c>
      <c r="AO56">
        <v>1</v>
      </c>
      <c r="AQ56">
        <v>3</v>
      </c>
      <c r="AW56">
        <v>1</v>
      </c>
      <c r="BF56">
        <v>3</v>
      </c>
      <c r="BO56">
        <v>0</v>
      </c>
      <c r="BP56">
        <v>0</v>
      </c>
      <c r="BS56">
        <f t="shared" si="5"/>
        <v>5</v>
      </c>
      <c r="BT56" s="158" t="s">
        <v>3410</v>
      </c>
      <c r="BU56">
        <v>37</v>
      </c>
    </row>
    <row r="57" spans="1:73">
      <c r="A57" s="9">
        <v>43707</v>
      </c>
      <c r="B57" s="9">
        <v>43717</v>
      </c>
      <c r="C57" s="9">
        <v>43744</v>
      </c>
      <c r="D57" s="9">
        <f t="shared" si="4"/>
        <v>43744</v>
      </c>
      <c r="E57" s="9">
        <v>43752</v>
      </c>
      <c r="F57" s="9">
        <f t="shared" si="0"/>
        <v>43752</v>
      </c>
      <c r="G57" s="9">
        <v>43744</v>
      </c>
      <c r="H57" s="9">
        <v>43757</v>
      </c>
      <c r="I57" s="9">
        <v>43778</v>
      </c>
      <c r="J57" s="9">
        <f t="shared" si="1"/>
        <v>43757</v>
      </c>
      <c r="L57">
        <v>33</v>
      </c>
      <c r="M57" t="s">
        <v>3411</v>
      </c>
      <c r="N57">
        <v>33.5</v>
      </c>
      <c r="O57">
        <v>1803.4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3351</v>
      </c>
      <c r="X57">
        <v>2</v>
      </c>
      <c r="AB57">
        <v>1</v>
      </c>
      <c r="AN57">
        <v>1</v>
      </c>
      <c r="AQ57">
        <v>6</v>
      </c>
      <c r="AR57">
        <v>6</v>
      </c>
      <c r="AU57">
        <v>6</v>
      </c>
      <c r="AV57">
        <v>2</v>
      </c>
      <c r="BF57">
        <v>6</v>
      </c>
      <c r="BI57">
        <v>1</v>
      </c>
      <c r="BL57">
        <v>10</v>
      </c>
      <c r="BM57">
        <v>9</v>
      </c>
      <c r="BO57">
        <v>0</v>
      </c>
      <c r="BP57">
        <v>0</v>
      </c>
      <c r="BR57" t="s">
        <v>54</v>
      </c>
      <c r="BS57">
        <f t="shared" si="5"/>
        <v>5</v>
      </c>
      <c r="BT57" t="s">
        <v>3411</v>
      </c>
      <c r="BU57">
        <v>33</v>
      </c>
    </row>
    <row r="58" spans="1:73">
      <c r="A58" s="9">
        <v>43707</v>
      </c>
      <c r="B58" s="9">
        <v>43717</v>
      </c>
      <c r="C58" s="9">
        <v>43744</v>
      </c>
      <c r="D58" s="9">
        <f t="shared" si="4"/>
        <v>43744</v>
      </c>
      <c r="E58" s="9">
        <v>43752</v>
      </c>
      <c r="F58" s="9">
        <f t="shared" si="0"/>
        <v>43752</v>
      </c>
      <c r="G58" s="9">
        <v>43757</v>
      </c>
      <c r="H58" s="9">
        <v>43757</v>
      </c>
      <c r="I58" s="9">
        <v>43778</v>
      </c>
      <c r="J58" s="9">
        <f t="shared" si="1"/>
        <v>43757</v>
      </c>
      <c r="L58">
        <v>32</v>
      </c>
      <c r="M58">
        <v>114</v>
      </c>
      <c r="N58">
        <v>35.9</v>
      </c>
      <c r="O58">
        <v>1835.4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3358</v>
      </c>
      <c r="V58" t="s">
        <v>3358</v>
      </c>
      <c r="W58">
        <v>1</v>
      </c>
      <c r="AO58">
        <v>1</v>
      </c>
      <c r="AQ58">
        <v>3</v>
      </c>
      <c r="AW58">
        <v>1</v>
      </c>
      <c r="BF58">
        <v>3</v>
      </c>
      <c r="BO58">
        <v>0</v>
      </c>
      <c r="BP58">
        <v>0</v>
      </c>
      <c r="BS58">
        <f t="shared" si="5"/>
        <v>6</v>
      </c>
      <c r="BT58" s="158" t="s">
        <v>3412</v>
      </c>
      <c r="BU58">
        <v>32</v>
      </c>
    </row>
    <row r="59" spans="1:73">
      <c r="A59" s="9">
        <v>43707</v>
      </c>
      <c r="B59" s="9">
        <v>43717</v>
      </c>
      <c r="C59" s="9">
        <v>43744</v>
      </c>
      <c r="D59" s="9">
        <f t="shared" si="4"/>
        <v>43744</v>
      </c>
      <c r="E59" s="9">
        <v>43752</v>
      </c>
      <c r="F59" s="9">
        <f t="shared" si="0"/>
        <v>43752</v>
      </c>
      <c r="G59" s="9">
        <v>43744</v>
      </c>
      <c r="H59" s="9">
        <v>43757</v>
      </c>
      <c r="I59" s="9">
        <v>43778</v>
      </c>
      <c r="J59" s="9">
        <f t="shared" si="1"/>
        <v>43757</v>
      </c>
      <c r="L59">
        <v>42</v>
      </c>
      <c r="M59" t="s">
        <v>3413</v>
      </c>
      <c r="N59">
        <v>31.2</v>
      </c>
      <c r="O59">
        <v>1877.4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3358</v>
      </c>
      <c r="W59">
        <v>2</v>
      </c>
      <c r="X59">
        <v>0</v>
      </c>
      <c r="Z59">
        <v>0</v>
      </c>
      <c r="AO59">
        <v>1</v>
      </c>
      <c r="AQ59">
        <v>3</v>
      </c>
      <c r="AW59">
        <v>1</v>
      </c>
      <c r="AY59">
        <v>2</v>
      </c>
      <c r="BF59">
        <v>3</v>
      </c>
      <c r="BL59">
        <v>0</v>
      </c>
      <c r="BM59">
        <v>0</v>
      </c>
      <c r="BO59">
        <v>0</v>
      </c>
      <c r="BP59">
        <v>0</v>
      </c>
      <c r="BS59">
        <f t="shared" si="5"/>
        <v>6</v>
      </c>
      <c r="BT59" t="s">
        <v>3413</v>
      </c>
      <c r="BU59">
        <v>42</v>
      </c>
    </row>
    <row r="60" spans="1:73">
      <c r="A60" s="9">
        <v>43707</v>
      </c>
      <c r="B60" s="9">
        <v>43717</v>
      </c>
      <c r="C60" s="9">
        <v>43744</v>
      </c>
      <c r="D60" s="9">
        <f t="shared" si="4"/>
        <v>43744</v>
      </c>
      <c r="E60" s="9">
        <v>43752</v>
      </c>
      <c r="F60" s="9">
        <f t="shared" si="0"/>
        <v>43752</v>
      </c>
      <c r="G60" s="9">
        <v>43744</v>
      </c>
      <c r="H60" s="9">
        <v>43757</v>
      </c>
      <c r="I60" s="9">
        <v>43778</v>
      </c>
      <c r="J60" s="9">
        <f t="shared" si="1"/>
        <v>43757</v>
      </c>
      <c r="L60">
        <v>39.4</v>
      </c>
      <c r="M60">
        <v>115</v>
      </c>
      <c r="N60">
        <v>49</v>
      </c>
      <c r="O60">
        <v>1916.8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3358</v>
      </c>
      <c r="V60" t="s">
        <v>3358</v>
      </c>
      <c r="W60">
        <v>1</v>
      </c>
      <c r="X60">
        <v>1</v>
      </c>
      <c r="Z60">
        <v>1</v>
      </c>
      <c r="AK60">
        <v>1</v>
      </c>
      <c r="AO60">
        <v>1</v>
      </c>
      <c r="AQ60">
        <v>3</v>
      </c>
      <c r="AW60">
        <v>1</v>
      </c>
      <c r="BF60">
        <v>3</v>
      </c>
      <c r="BO60" t="s">
        <v>3414</v>
      </c>
      <c r="BP60">
        <v>0</v>
      </c>
      <c r="BS60">
        <f t="shared" si="5"/>
        <v>6</v>
      </c>
      <c r="BT60" s="158" t="s">
        <v>3415</v>
      </c>
      <c r="BU60">
        <v>39.4</v>
      </c>
    </row>
    <row r="61" spans="1:73">
      <c r="A61" s="9">
        <v>43707</v>
      </c>
      <c r="B61" s="9">
        <v>43717</v>
      </c>
      <c r="C61" s="9">
        <v>43744</v>
      </c>
      <c r="D61" s="9">
        <f t="shared" si="4"/>
        <v>43744</v>
      </c>
      <c r="E61" s="9">
        <v>43752</v>
      </c>
      <c r="F61" s="9">
        <f t="shared" si="0"/>
        <v>43752</v>
      </c>
      <c r="G61" s="9">
        <v>43744</v>
      </c>
      <c r="H61" s="9">
        <v>43757</v>
      </c>
      <c r="I61" s="9">
        <v>43778</v>
      </c>
      <c r="J61" s="9">
        <f t="shared" si="1"/>
        <v>43757</v>
      </c>
      <c r="L61">
        <v>37</v>
      </c>
      <c r="M61" t="s">
        <v>3416</v>
      </c>
      <c r="N61">
        <v>40</v>
      </c>
      <c r="O61">
        <v>1953.8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3358</v>
      </c>
      <c r="X61">
        <v>1</v>
      </c>
      <c r="AA61">
        <v>1</v>
      </c>
      <c r="AO61">
        <v>1</v>
      </c>
      <c r="AQ61">
        <v>3</v>
      </c>
      <c r="AW61">
        <v>1</v>
      </c>
      <c r="BF61">
        <v>3</v>
      </c>
      <c r="BI61">
        <v>1</v>
      </c>
      <c r="BL61">
        <v>2</v>
      </c>
      <c r="BM61">
        <v>4</v>
      </c>
      <c r="BO61">
        <v>0</v>
      </c>
      <c r="BP61">
        <v>0</v>
      </c>
      <c r="BS61">
        <f t="shared" si="5"/>
        <v>6</v>
      </c>
      <c r="BT61" t="s">
        <v>3416</v>
      </c>
      <c r="BU61">
        <v>37</v>
      </c>
    </row>
    <row r="62" spans="1:73">
      <c r="A62" s="9">
        <v>43707</v>
      </c>
      <c r="B62" s="9">
        <v>43717</v>
      </c>
      <c r="C62" s="9">
        <v>43744</v>
      </c>
      <c r="D62" s="9">
        <f t="shared" si="4"/>
        <v>43744</v>
      </c>
      <c r="E62" s="9">
        <v>43752</v>
      </c>
      <c r="F62" s="9">
        <f t="shared" si="0"/>
        <v>43752</v>
      </c>
      <c r="G62" s="9">
        <v>43744</v>
      </c>
      <c r="H62" s="9">
        <v>43757</v>
      </c>
      <c r="I62" s="9">
        <v>43778</v>
      </c>
      <c r="J62" s="9">
        <f t="shared" si="1"/>
        <v>43757</v>
      </c>
      <c r="L62">
        <v>37.1</v>
      </c>
      <c r="M62">
        <v>116</v>
      </c>
      <c r="N62">
        <v>35</v>
      </c>
      <c r="O62">
        <v>1990.9</v>
      </c>
      <c r="P62">
        <v>0</v>
      </c>
      <c r="Q62">
        <v>0</v>
      </c>
      <c r="R62">
        <v>0</v>
      </c>
      <c r="S62">
        <v>0</v>
      </c>
      <c r="T62">
        <v>5</v>
      </c>
      <c r="U62" t="s">
        <v>3358</v>
      </c>
      <c r="V62" t="s">
        <v>3358</v>
      </c>
      <c r="W62">
        <v>1</v>
      </c>
      <c r="Y62">
        <v>1</v>
      </c>
      <c r="AC62">
        <v>1</v>
      </c>
      <c r="AL62">
        <v>1</v>
      </c>
      <c r="AO62">
        <v>1</v>
      </c>
      <c r="AQ62">
        <v>3</v>
      </c>
      <c r="AW62">
        <v>1</v>
      </c>
      <c r="AX62">
        <v>1</v>
      </c>
      <c r="AY62">
        <v>1</v>
      </c>
      <c r="AZ62">
        <v>1</v>
      </c>
      <c r="BC62">
        <v>2</v>
      </c>
      <c r="BF62">
        <v>3</v>
      </c>
      <c r="BO62" t="s">
        <v>3380</v>
      </c>
      <c r="BP62">
        <v>0</v>
      </c>
      <c r="BQ62">
        <v>100</v>
      </c>
      <c r="BS62">
        <f t="shared" si="5"/>
        <v>6</v>
      </c>
      <c r="BT62" s="158" t="s">
        <v>3417</v>
      </c>
      <c r="BU62">
        <v>37.1</v>
      </c>
    </row>
    <row r="63" spans="1:73">
      <c r="A63" s="9">
        <v>43707</v>
      </c>
      <c r="B63" s="9">
        <v>43717</v>
      </c>
      <c r="C63" s="9">
        <v>43744</v>
      </c>
      <c r="D63" s="9">
        <f t="shared" si="4"/>
        <v>43744</v>
      </c>
      <c r="E63" s="9">
        <v>43752</v>
      </c>
      <c r="F63" s="9">
        <f t="shared" si="0"/>
        <v>43752</v>
      </c>
      <c r="G63" s="9">
        <v>43744</v>
      </c>
      <c r="H63" s="9">
        <v>43757</v>
      </c>
      <c r="I63" s="9">
        <v>43778</v>
      </c>
      <c r="J63" s="9">
        <f t="shared" si="1"/>
        <v>43757</v>
      </c>
      <c r="L63">
        <v>34</v>
      </c>
      <c r="M63" t="s">
        <v>3418</v>
      </c>
      <c r="N63">
        <v>41.3</v>
      </c>
      <c r="O63">
        <v>2024.9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3358</v>
      </c>
      <c r="X63">
        <v>1</v>
      </c>
      <c r="Z63">
        <v>1</v>
      </c>
      <c r="AO63">
        <v>1</v>
      </c>
      <c r="AQ63">
        <v>3</v>
      </c>
      <c r="AW63">
        <v>1</v>
      </c>
      <c r="BF63">
        <v>3</v>
      </c>
      <c r="BI63">
        <v>1</v>
      </c>
      <c r="BL63">
        <v>2</v>
      </c>
      <c r="BM63">
        <v>4</v>
      </c>
      <c r="BO63">
        <v>0</v>
      </c>
      <c r="BP63">
        <v>0</v>
      </c>
      <c r="BS63">
        <f t="shared" si="5"/>
        <v>6</v>
      </c>
      <c r="BT63" t="s">
        <v>3418</v>
      </c>
      <c r="BU63">
        <v>34</v>
      </c>
    </row>
    <row r="64" spans="1:73">
      <c r="A64" s="9">
        <v>43707</v>
      </c>
      <c r="B64" s="9">
        <v>43717</v>
      </c>
      <c r="C64" s="9">
        <v>43744</v>
      </c>
      <c r="D64" s="9">
        <f t="shared" si="4"/>
        <v>43744</v>
      </c>
      <c r="E64" s="9">
        <v>43752</v>
      </c>
      <c r="F64" s="9">
        <f t="shared" si="0"/>
        <v>43752</v>
      </c>
      <c r="G64" s="9">
        <v>43757</v>
      </c>
      <c r="H64" s="9">
        <v>43757</v>
      </c>
      <c r="I64" s="9">
        <v>43778</v>
      </c>
      <c r="J64" s="9">
        <f t="shared" si="1"/>
        <v>43757</v>
      </c>
      <c r="L64">
        <v>33.7</v>
      </c>
      <c r="M64">
        <v>117</v>
      </c>
      <c r="N64">
        <v>29.6</v>
      </c>
      <c r="O64">
        <v>2058.6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3358</v>
      </c>
      <c r="V64" t="s">
        <v>3358</v>
      </c>
      <c r="W64">
        <v>1</v>
      </c>
      <c r="AO64">
        <v>1</v>
      </c>
      <c r="AQ64">
        <v>3</v>
      </c>
      <c r="AW64">
        <v>1</v>
      </c>
      <c r="AX64">
        <v>0</v>
      </c>
      <c r="BF64">
        <v>3</v>
      </c>
      <c r="BO64">
        <v>0</v>
      </c>
      <c r="BP64">
        <v>0</v>
      </c>
      <c r="BS64">
        <f t="shared" si="5"/>
        <v>6</v>
      </c>
      <c r="BT64" s="158" t="s">
        <v>3419</v>
      </c>
      <c r="BU64">
        <v>33.7</v>
      </c>
    </row>
    <row r="65" spans="1:73">
      <c r="A65" s="9">
        <v>43707</v>
      </c>
      <c r="B65" s="9">
        <v>43717</v>
      </c>
      <c r="C65" s="9">
        <v>43744</v>
      </c>
      <c r="D65" s="9">
        <f t="shared" si="4"/>
        <v>43744</v>
      </c>
      <c r="E65" s="9">
        <v>43752</v>
      </c>
      <c r="F65" s="9">
        <f t="shared" si="0"/>
        <v>43752</v>
      </c>
      <c r="G65" s="9">
        <v>43744</v>
      </c>
      <c r="H65" s="9">
        <v>43757</v>
      </c>
      <c r="I65" s="9">
        <v>43778</v>
      </c>
      <c r="J65" s="9">
        <f t="shared" si="1"/>
        <v>43757</v>
      </c>
      <c r="L65">
        <v>40</v>
      </c>
      <c r="M65" t="s">
        <v>3420</v>
      </c>
      <c r="N65">
        <v>39</v>
      </c>
      <c r="O65">
        <v>2098.6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3358</v>
      </c>
      <c r="X65">
        <v>1</v>
      </c>
      <c r="Z65">
        <v>1</v>
      </c>
      <c r="AO65">
        <v>1</v>
      </c>
      <c r="AQ65">
        <v>3</v>
      </c>
      <c r="AW65">
        <v>1</v>
      </c>
      <c r="BF65">
        <v>3</v>
      </c>
      <c r="BI65">
        <v>1</v>
      </c>
      <c r="BL65">
        <v>2</v>
      </c>
      <c r="BM65">
        <v>3</v>
      </c>
      <c r="BN65">
        <v>0</v>
      </c>
      <c r="BO65">
        <v>0</v>
      </c>
      <c r="BP65">
        <v>0</v>
      </c>
      <c r="BS65">
        <f t="shared" si="5"/>
        <v>6</v>
      </c>
      <c r="BT65" t="s">
        <v>3420</v>
      </c>
      <c r="BU65">
        <v>40</v>
      </c>
    </row>
    <row r="66" spans="1:73">
      <c r="A66" s="9">
        <v>43707</v>
      </c>
      <c r="B66" s="9">
        <v>43717</v>
      </c>
      <c r="C66" s="9">
        <v>43744</v>
      </c>
      <c r="D66" s="9">
        <f t="shared" si="4"/>
        <v>43744</v>
      </c>
      <c r="E66" s="9">
        <v>43752</v>
      </c>
      <c r="F66" s="9">
        <f t="shared" si="0"/>
        <v>43752</v>
      </c>
      <c r="G66" s="9">
        <v>43757</v>
      </c>
      <c r="H66" s="9">
        <v>43757</v>
      </c>
      <c r="I66" s="9">
        <v>43778</v>
      </c>
      <c r="J66" s="9">
        <f t="shared" si="1"/>
        <v>43757</v>
      </c>
      <c r="L66">
        <v>44.5</v>
      </c>
      <c r="M66">
        <v>118</v>
      </c>
      <c r="N66">
        <v>41</v>
      </c>
      <c r="O66">
        <v>2143.1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3358</v>
      </c>
      <c r="V66" t="s">
        <v>3358</v>
      </c>
      <c r="W66">
        <v>1</v>
      </c>
      <c r="AO66">
        <v>1</v>
      </c>
      <c r="AQ66">
        <v>3</v>
      </c>
      <c r="AW66">
        <v>1</v>
      </c>
      <c r="BF66">
        <v>3</v>
      </c>
      <c r="BO66">
        <v>0</v>
      </c>
      <c r="BP66">
        <v>0</v>
      </c>
      <c r="BS66">
        <f t="shared" si="5"/>
        <v>6</v>
      </c>
      <c r="BT66" s="158" t="s">
        <v>3421</v>
      </c>
      <c r="BU66">
        <v>44.5</v>
      </c>
    </row>
    <row r="67" spans="1:73">
      <c r="A67" s="9">
        <v>43707</v>
      </c>
      <c r="B67" s="9">
        <v>43717</v>
      </c>
      <c r="C67" s="9">
        <v>43744</v>
      </c>
      <c r="D67" s="9">
        <f t="shared" si="4"/>
        <v>43744</v>
      </c>
      <c r="E67" s="9">
        <v>43752</v>
      </c>
      <c r="F67" s="9">
        <f t="shared" si="0"/>
        <v>43752</v>
      </c>
      <c r="G67" s="9">
        <v>43744</v>
      </c>
      <c r="H67" s="9">
        <v>43757</v>
      </c>
      <c r="I67" s="9">
        <v>43778</v>
      </c>
      <c r="J67" s="9">
        <f t="shared" si="1"/>
        <v>43757</v>
      </c>
      <c r="L67">
        <v>33.3</v>
      </c>
      <c r="M67" t="s">
        <v>3422</v>
      </c>
      <c r="N67">
        <v>38</v>
      </c>
      <c r="O67">
        <v>2176.4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3358</v>
      </c>
      <c r="X67">
        <v>1</v>
      </c>
      <c r="AA67">
        <v>1</v>
      </c>
      <c r="AJ67">
        <v>1</v>
      </c>
      <c r="AO67">
        <v>1</v>
      </c>
      <c r="AQ67">
        <v>3</v>
      </c>
      <c r="AW67">
        <v>1</v>
      </c>
      <c r="BF67">
        <v>3</v>
      </c>
      <c r="BI67">
        <v>1</v>
      </c>
      <c r="BL67">
        <v>4</v>
      </c>
      <c r="BM67">
        <v>3</v>
      </c>
      <c r="BO67">
        <v>0</v>
      </c>
      <c r="BP67">
        <v>0</v>
      </c>
      <c r="BS67">
        <f t="shared" si="5"/>
        <v>6</v>
      </c>
      <c r="BT67" t="s">
        <v>3422</v>
      </c>
      <c r="BU67">
        <v>33.3</v>
      </c>
    </row>
    <row r="68" spans="1:73">
      <c r="A68" s="9">
        <v>43711</v>
      </c>
      <c r="B68" s="9">
        <v>43717</v>
      </c>
      <c r="C68" s="9">
        <v>43744</v>
      </c>
      <c r="D68" s="9">
        <f t="shared" si="4"/>
        <v>43744</v>
      </c>
      <c r="E68" s="9">
        <v>43752</v>
      </c>
      <c r="F68" s="9">
        <f t="shared" si="0"/>
        <v>43752</v>
      </c>
      <c r="G68" s="9">
        <v>43757</v>
      </c>
      <c r="H68" s="9">
        <v>43757</v>
      </c>
      <c r="I68" s="9">
        <v>43778</v>
      </c>
      <c r="J68" s="9">
        <f t="shared" si="1"/>
        <v>43757</v>
      </c>
      <c r="L68">
        <v>33</v>
      </c>
      <c r="M68">
        <v>119</v>
      </c>
      <c r="N68">
        <v>32.4</v>
      </c>
      <c r="O68">
        <v>2209.4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3358</v>
      </c>
      <c r="V68" t="s">
        <v>3358</v>
      </c>
      <c r="W68">
        <v>1</v>
      </c>
      <c r="AO68">
        <v>1</v>
      </c>
      <c r="AQ68">
        <v>3</v>
      </c>
      <c r="AW68">
        <v>1</v>
      </c>
      <c r="BF68">
        <v>3</v>
      </c>
      <c r="BO68">
        <v>0</v>
      </c>
      <c r="BP68">
        <v>0</v>
      </c>
      <c r="BS68">
        <f t="shared" si="5"/>
        <v>6</v>
      </c>
      <c r="BT68" s="158" t="s">
        <v>3423</v>
      </c>
      <c r="BU68">
        <v>33</v>
      </c>
    </row>
    <row r="69" spans="1:73">
      <c r="A69" s="9">
        <v>43711</v>
      </c>
      <c r="B69" s="9">
        <v>43717</v>
      </c>
      <c r="C69" s="9">
        <v>43744</v>
      </c>
      <c r="D69" s="9">
        <f t="shared" si="4"/>
        <v>43744</v>
      </c>
      <c r="E69" s="9">
        <v>43752</v>
      </c>
      <c r="F69" s="9">
        <f t="shared" si="0"/>
        <v>43752</v>
      </c>
      <c r="G69" s="9">
        <v>43744</v>
      </c>
      <c r="H69" s="9">
        <v>43757</v>
      </c>
      <c r="I69" s="9">
        <v>43778</v>
      </c>
      <c r="J69" s="9">
        <f t="shared" si="1"/>
        <v>43757</v>
      </c>
      <c r="L69">
        <v>36</v>
      </c>
      <c r="M69" t="s">
        <v>3424</v>
      </c>
      <c r="N69">
        <v>37.9</v>
      </c>
      <c r="O69">
        <v>2245.4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3358</v>
      </c>
      <c r="X69">
        <v>1</v>
      </c>
      <c r="AA69">
        <v>1</v>
      </c>
      <c r="AO69">
        <v>1</v>
      </c>
      <c r="AQ69">
        <v>3</v>
      </c>
      <c r="AW69">
        <v>1</v>
      </c>
      <c r="BF69">
        <v>3</v>
      </c>
      <c r="BI69">
        <v>1</v>
      </c>
      <c r="BL69">
        <v>3</v>
      </c>
      <c r="BM69">
        <v>4</v>
      </c>
      <c r="BO69" t="s">
        <v>3379</v>
      </c>
      <c r="BP69">
        <v>0</v>
      </c>
      <c r="BS69">
        <f t="shared" si="5"/>
        <v>6</v>
      </c>
      <c r="BT69" t="s">
        <v>3424</v>
      </c>
      <c r="BU69">
        <v>36</v>
      </c>
    </row>
    <row r="70" spans="1:73">
      <c r="A70" s="9">
        <v>43711</v>
      </c>
      <c r="B70" s="9">
        <v>43717</v>
      </c>
      <c r="C70" s="9">
        <v>43744</v>
      </c>
      <c r="D70" s="9">
        <f t="shared" si="4"/>
        <v>43744</v>
      </c>
      <c r="E70" s="9">
        <v>43752</v>
      </c>
      <c r="F70" s="9">
        <f t="shared" si="0"/>
        <v>43752</v>
      </c>
      <c r="G70" s="9">
        <v>43757</v>
      </c>
      <c r="H70" s="9">
        <v>43757</v>
      </c>
      <c r="I70" s="9">
        <v>43778</v>
      </c>
      <c r="J70" s="9">
        <f t="shared" si="1"/>
        <v>43757</v>
      </c>
      <c r="L70">
        <v>35.5</v>
      </c>
      <c r="M70">
        <v>120</v>
      </c>
      <c r="N70">
        <v>33.7</v>
      </c>
      <c r="O70">
        <v>2280.9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3358</v>
      </c>
      <c r="V70" t="s">
        <v>3358</v>
      </c>
      <c r="W70">
        <v>1</v>
      </c>
      <c r="AO70">
        <v>1</v>
      </c>
      <c r="AQ70">
        <v>3</v>
      </c>
      <c r="AW70">
        <v>1</v>
      </c>
      <c r="BF70">
        <v>3</v>
      </c>
      <c r="BO70">
        <v>0</v>
      </c>
      <c r="BP70">
        <v>0</v>
      </c>
      <c r="BS70">
        <f t="shared" si="5"/>
        <v>6</v>
      </c>
      <c r="BT70" s="158" t="s">
        <v>3425</v>
      </c>
      <c r="BU70">
        <v>35.5</v>
      </c>
    </row>
    <row r="71" spans="1:73">
      <c r="A71" s="9">
        <v>43711</v>
      </c>
      <c r="B71" s="9">
        <v>43717</v>
      </c>
      <c r="C71" s="9">
        <v>43744</v>
      </c>
      <c r="D71" s="9">
        <f t="shared" si="4"/>
        <v>43744</v>
      </c>
      <c r="E71" s="9">
        <v>43752</v>
      </c>
      <c r="F71" s="9">
        <f t="shared" si="0"/>
        <v>43752</v>
      </c>
      <c r="G71" s="9">
        <v>43744</v>
      </c>
      <c r="H71" s="9">
        <v>43757</v>
      </c>
      <c r="I71" s="9">
        <v>43778</v>
      </c>
      <c r="J71" s="9">
        <f t="shared" si="1"/>
        <v>43757</v>
      </c>
      <c r="L71">
        <v>39</v>
      </c>
      <c r="M71" t="s">
        <v>3426</v>
      </c>
      <c r="N71">
        <v>39.5</v>
      </c>
      <c r="O71">
        <v>2319.9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3351</v>
      </c>
      <c r="X71">
        <v>2</v>
      </c>
      <c r="AB71">
        <v>1</v>
      </c>
      <c r="AN71">
        <v>1</v>
      </c>
      <c r="AQ71">
        <v>6</v>
      </c>
      <c r="AR71">
        <v>6</v>
      </c>
      <c r="AU71">
        <v>6</v>
      </c>
      <c r="AV71">
        <v>2</v>
      </c>
      <c r="BC71">
        <v>2</v>
      </c>
      <c r="BD71">
        <v>6</v>
      </c>
      <c r="BF71">
        <v>6</v>
      </c>
      <c r="BI71">
        <v>1</v>
      </c>
      <c r="BL71">
        <v>8</v>
      </c>
      <c r="BM71">
        <v>4</v>
      </c>
      <c r="BN71">
        <v>1</v>
      </c>
      <c r="BO71">
        <v>0</v>
      </c>
      <c r="BP71">
        <v>0</v>
      </c>
      <c r="BR71" t="s">
        <v>54</v>
      </c>
      <c r="BS71">
        <f t="shared" si="5"/>
        <v>6</v>
      </c>
      <c r="BT71" t="s">
        <v>3426</v>
      </c>
      <c r="BU71">
        <v>39</v>
      </c>
    </row>
    <row r="72" spans="1:73">
      <c r="A72" s="9">
        <v>43711</v>
      </c>
      <c r="B72" s="9">
        <v>43717</v>
      </c>
      <c r="C72" s="9">
        <v>43744</v>
      </c>
      <c r="D72" s="9">
        <f t="shared" si="4"/>
        <v>43744</v>
      </c>
      <c r="E72" s="9">
        <v>43752</v>
      </c>
      <c r="F72" s="9">
        <f t="shared" ref="F72:F135" si="6">E72</f>
        <v>43752</v>
      </c>
      <c r="G72" s="9">
        <v>43757</v>
      </c>
      <c r="H72" s="9">
        <v>43757</v>
      </c>
      <c r="I72" s="9">
        <v>43778</v>
      </c>
      <c r="J72" s="9">
        <f t="shared" ref="J72:J135" si="7">H72</f>
        <v>43757</v>
      </c>
      <c r="L72">
        <v>39.3</v>
      </c>
      <c r="M72">
        <v>121</v>
      </c>
      <c r="N72">
        <v>35.7</v>
      </c>
      <c r="O72">
        <v>2359.2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3358</v>
      </c>
      <c r="V72" t="s">
        <v>3358</v>
      </c>
      <c r="W72">
        <v>1</v>
      </c>
      <c r="AK72">
        <v>1</v>
      </c>
      <c r="AO72">
        <v>1</v>
      </c>
      <c r="AQ72">
        <v>3</v>
      </c>
      <c r="AW72">
        <v>1</v>
      </c>
      <c r="BF72">
        <v>3</v>
      </c>
      <c r="BO72">
        <v>0</v>
      </c>
      <c r="BP72">
        <v>0</v>
      </c>
      <c r="BS72">
        <f t="shared" si="5"/>
        <v>7</v>
      </c>
      <c r="BT72" s="158" t="s">
        <v>3427</v>
      </c>
      <c r="BU72">
        <v>39.3</v>
      </c>
    </row>
    <row r="73" spans="1:73">
      <c r="A73" s="9">
        <v>43711</v>
      </c>
      <c r="B73" s="9">
        <v>43717</v>
      </c>
      <c r="C73" s="9">
        <v>43744</v>
      </c>
      <c r="D73" s="9">
        <f t="shared" ref="D73:D105" si="8">C73</f>
        <v>43744</v>
      </c>
      <c r="E73" s="9">
        <v>43752</v>
      </c>
      <c r="F73" s="9">
        <f t="shared" si="6"/>
        <v>43752</v>
      </c>
      <c r="G73" s="9">
        <v>43744</v>
      </c>
      <c r="H73" s="9">
        <v>43757</v>
      </c>
      <c r="I73" s="9">
        <v>43778</v>
      </c>
      <c r="J73" s="9">
        <f t="shared" si="7"/>
        <v>43757</v>
      </c>
      <c r="L73">
        <v>35</v>
      </c>
      <c r="M73" t="s">
        <v>3428</v>
      </c>
      <c r="N73">
        <v>37.2</v>
      </c>
      <c r="O73">
        <v>2394.2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3358</v>
      </c>
      <c r="X73">
        <v>1</v>
      </c>
      <c r="Z73">
        <v>1</v>
      </c>
      <c r="AO73">
        <v>1</v>
      </c>
      <c r="AQ73">
        <v>3</v>
      </c>
      <c r="AW73">
        <v>1</v>
      </c>
      <c r="BF73">
        <v>3</v>
      </c>
      <c r="BI73">
        <v>1</v>
      </c>
      <c r="BL73">
        <v>6</v>
      </c>
      <c r="BM73">
        <v>4</v>
      </c>
      <c r="BO73">
        <v>0</v>
      </c>
      <c r="BP73">
        <v>0</v>
      </c>
      <c r="BS73">
        <f t="shared" ref="BS73:BS104" si="9">IF(BR72="x",BS72+1,BS72)</f>
        <v>7</v>
      </c>
      <c r="BT73" t="s">
        <v>3428</v>
      </c>
      <c r="BU73">
        <v>35</v>
      </c>
    </row>
    <row r="74" spans="1:73">
      <c r="A74" s="9">
        <v>43711</v>
      </c>
      <c r="B74" s="9">
        <v>43717</v>
      </c>
      <c r="C74" s="9">
        <v>43744</v>
      </c>
      <c r="D74" s="9">
        <f t="shared" si="8"/>
        <v>43744</v>
      </c>
      <c r="E74" s="9">
        <v>43752</v>
      </c>
      <c r="F74" s="9">
        <f t="shared" si="6"/>
        <v>43752</v>
      </c>
      <c r="G74" s="9">
        <v>43757</v>
      </c>
      <c r="H74" s="9">
        <v>43757</v>
      </c>
      <c r="I74" s="9">
        <v>43778</v>
      </c>
      <c r="J74" s="9">
        <f t="shared" si="7"/>
        <v>43757</v>
      </c>
      <c r="L74">
        <v>33.7</v>
      </c>
      <c r="M74">
        <v>122</v>
      </c>
      <c r="N74">
        <v>34.7</v>
      </c>
      <c r="O74">
        <v>2427.9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3358</v>
      </c>
      <c r="V74" t="s">
        <v>3358</v>
      </c>
      <c r="W74">
        <v>1</v>
      </c>
      <c r="AO74">
        <v>1</v>
      </c>
      <c r="AQ74">
        <v>3</v>
      </c>
      <c r="AW74">
        <v>1</v>
      </c>
      <c r="BF74">
        <v>3</v>
      </c>
      <c r="BO74">
        <v>0</v>
      </c>
      <c r="BP74">
        <v>0</v>
      </c>
      <c r="BS74">
        <f t="shared" si="9"/>
        <v>7</v>
      </c>
      <c r="BT74" s="158" t="s">
        <v>3429</v>
      </c>
      <c r="BU74">
        <v>33.7</v>
      </c>
    </row>
    <row r="75" spans="1:73">
      <c r="A75" s="9">
        <v>43711</v>
      </c>
      <c r="B75" s="9">
        <v>43717</v>
      </c>
      <c r="C75" s="9">
        <v>43744</v>
      </c>
      <c r="D75" s="9">
        <f t="shared" si="8"/>
        <v>43744</v>
      </c>
      <c r="E75" s="9">
        <v>43752</v>
      </c>
      <c r="F75" s="9">
        <f t="shared" si="6"/>
        <v>43752</v>
      </c>
      <c r="G75" s="9">
        <v>43744</v>
      </c>
      <c r="H75" s="9">
        <v>43757</v>
      </c>
      <c r="I75" s="9">
        <v>43778</v>
      </c>
      <c r="J75" s="9">
        <f t="shared" si="7"/>
        <v>43757</v>
      </c>
      <c r="L75">
        <v>35</v>
      </c>
      <c r="M75" t="s">
        <v>3430</v>
      </c>
      <c r="N75">
        <v>36</v>
      </c>
      <c r="O75">
        <v>2462.9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3358</v>
      </c>
      <c r="X75">
        <v>0</v>
      </c>
      <c r="AA75">
        <v>0</v>
      </c>
      <c r="AO75">
        <v>1</v>
      </c>
      <c r="AQ75">
        <v>3</v>
      </c>
      <c r="AW75">
        <v>1</v>
      </c>
      <c r="BF75">
        <v>3</v>
      </c>
      <c r="BI75">
        <v>1</v>
      </c>
      <c r="BL75">
        <v>0</v>
      </c>
      <c r="BM75">
        <v>8</v>
      </c>
      <c r="BO75">
        <v>0</v>
      </c>
      <c r="BP75">
        <v>0</v>
      </c>
      <c r="BS75">
        <f t="shared" si="9"/>
        <v>7</v>
      </c>
      <c r="BT75" t="s">
        <v>3430</v>
      </c>
      <c r="BU75">
        <v>35</v>
      </c>
    </row>
    <row r="76" spans="1:73">
      <c r="A76" s="9">
        <v>43711</v>
      </c>
      <c r="B76" s="9">
        <v>43717</v>
      </c>
      <c r="C76" s="9">
        <v>43744</v>
      </c>
      <c r="D76" s="9">
        <f t="shared" si="8"/>
        <v>43744</v>
      </c>
      <c r="E76" s="9">
        <v>43752</v>
      </c>
      <c r="F76" s="9">
        <f t="shared" si="6"/>
        <v>43752</v>
      </c>
      <c r="G76" s="9">
        <v>43744</v>
      </c>
      <c r="H76" s="9">
        <v>43757</v>
      </c>
      <c r="I76" s="9">
        <v>43778</v>
      </c>
      <c r="J76" s="9">
        <f t="shared" si="7"/>
        <v>43757</v>
      </c>
      <c r="L76">
        <v>34.3</v>
      </c>
      <c r="M76">
        <v>123</v>
      </c>
      <c r="N76">
        <v>39.2</v>
      </c>
      <c r="O76">
        <v>2497.2</v>
      </c>
      <c r="P76">
        <v>0</v>
      </c>
      <c r="Q76">
        <v>0</v>
      </c>
      <c r="R76">
        <v>0</v>
      </c>
      <c r="S76">
        <v>0</v>
      </c>
      <c r="T76">
        <v>5</v>
      </c>
      <c r="U76" t="s">
        <v>3358</v>
      </c>
      <c r="V76" t="s">
        <v>3358</v>
      </c>
      <c r="W76">
        <v>1</v>
      </c>
      <c r="Y76">
        <v>1</v>
      </c>
      <c r="AC76">
        <v>1</v>
      </c>
      <c r="AL76">
        <v>1</v>
      </c>
      <c r="AO76">
        <v>1</v>
      </c>
      <c r="AQ76">
        <v>3</v>
      </c>
      <c r="AW76">
        <v>1</v>
      </c>
      <c r="AX76">
        <v>1</v>
      </c>
      <c r="AY76">
        <v>0</v>
      </c>
      <c r="AZ76">
        <v>1</v>
      </c>
      <c r="BC76">
        <v>2</v>
      </c>
      <c r="BF76">
        <v>3</v>
      </c>
      <c r="BM76">
        <v>3</v>
      </c>
      <c r="BO76" t="s">
        <v>3380</v>
      </c>
      <c r="BP76">
        <v>0</v>
      </c>
      <c r="BQ76">
        <v>100</v>
      </c>
      <c r="BS76">
        <f t="shared" si="9"/>
        <v>7</v>
      </c>
      <c r="BT76" s="158" t="s">
        <v>3431</v>
      </c>
      <c r="BU76">
        <v>34.3</v>
      </c>
    </row>
    <row r="77" spans="1:73">
      <c r="A77" s="9">
        <v>43712</v>
      </c>
      <c r="B77" s="9">
        <v>43717</v>
      </c>
      <c r="C77" s="9">
        <v>43744</v>
      </c>
      <c r="D77" s="9">
        <f t="shared" si="8"/>
        <v>43744</v>
      </c>
      <c r="E77" s="9">
        <v>43752</v>
      </c>
      <c r="F77" s="9">
        <f t="shared" si="6"/>
        <v>43752</v>
      </c>
      <c r="G77" s="9">
        <v>43744</v>
      </c>
      <c r="H77" s="9">
        <v>43757</v>
      </c>
      <c r="I77" s="9">
        <v>43778</v>
      </c>
      <c r="J77" s="9">
        <f t="shared" si="7"/>
        <v>43757</v>
      </c>
      <c r="L77">
        <v>38</v>
      </c>
      <c r="M77" t="s">
        <v>3432</v>
      </c>
      <c r="N77">
        <v>40</v>
      </c>
      <c r="O77">
        <v>2535.2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3358</v>
      </c>
      <c r="X77">
        <v>1</v>
      </c>
      <c r="Z77">
        <v>1</v>
      </c>
      <c r="AO77">
        <v>1</v>
      </c>
      <c r="AQ77">
        <v>3</v>
      </c>
      <c r="AW77">
        <v>1</v>
      </c>
      <c r="BF77">
        <v>3</v>
      </c>
      <c r="BI77">
        <v>1</v>
      </c>
      <c r="BL77">
        <v>4</v>
      </c>
      <c r="BM77">
        <v>4</v>
      </c>
      <c r="BO77">
        <v>0</v>
      </c>
      <c r="BP77">
        <v>0</v>
      </c>
      <c r="BS77">
        <f t="shared" si="9"/>
        <v>7</v>
      </c>
      <c r="BT77" t="s">
        <v>3432</v>
      </c>
      <c r="BU77">
        <v>38</v>
      </c>
    </row>
    <row r="78" spans="1:73">
      <c r="A78" s="9">
        <v>43712</v>
      </c>
      <c r="B78" s="9">
        <v>43717</v>
      </c>
      <c r="C78" s="9">
        <v>43744</v>
      </c>
      <c r="D78" s="9">
        <f t="shared" si="8"/>
        <v>43744</v>
      </c>
      <c r="E78" s="9">
        <v>43752</v>
      </c>
      <c r="F78" s="9">
        <f t="shared" si="6"/>
        <v>43752</v>
      </c>
      <c r="G78" s="9">
        <v>43757</v>
      </c>
      <c r="H78" s="9">
        <v>43757</v>
      </c>
      <c r="I78" s="9">
        <v>43778</v>
      </c>
      <c r="J78" s="9">
        <f t="shared" si="7"/>
        <v>43757</v>
      </c>
      <c r="L78">
        <v>41.6</v>
      </c>
      <c r="M78">
        <v>124</v>
      </c>
      <c r="N78">
        <v>31.2</v>
      </c>
      <c r="O78">
        <v>2576.8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3358</v>
      </c>
      <c r="V78" t="s">
        <v>3358</v>
      </c>
      <c r="W78">
        <v>1</v>
      </c>
      <c r="AK78">
        <v>1</v>
      </c>
      <c r="AO78">
        <v>1</v>
      </c>
      <c r="AQ78">
        <v>3</v>
      </c>
      <c r="AW78">
        <v>1</v>
      </c>
      <c r="BF78">
        <v>3</v>
      </c>
      <c r="BO78">
        <v>0</v>
      </c>
      <c r="BP78">
        <v>0</v>
      </c>
      <c r="BS78">
        <f t="shared" si="9"/>
        <v>7</v>
      </c>
      <c r="BT78" s="158" t="s">
        <v>3433</v>
      </c>
      <c r="BU78">
        <v>41.6</v>
      </c>
    </row>
    <row r="79" spans="1:73">
      <c r="A79" s="9">
        <v>43712</v>
      </c>
      <c r="B79" s="9">
        <v>43717</v>
      </c>
      <c r="C79" s="9">
        <v>43744</v>
      </c>
      <c r="D79" s="9">
        <f t="shared" si="8"/>
        <v>43744</v>
      </c>
      <c r="E79" s="9">
        <v>43752</v>
      </c>
      <c r="F79" s="9">
        <f t="shared" si="6"/>
        <v>43752</v>
      </c>
      <c r="G79" s="9">
        <v>43744</v>
      </c>
      <c r="H79" s="9">
        <v>43757</v>
      </c>
      <c r="I79" s="9">
        <v>43778</v>
      </c>
      <c r="J79" s="9">
        <f t="shared" si="7"/>
        <v>43757</v>
      </c>
      <c r="L79">
        <v>33.6</v>
      </c>
      <c r="M79" t="s">
        <v>3434</v>
      </c>
      <c r="N79">
        <v>39.6</v>
      </c>
      <c r="O79">
        <v>2610.4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3358</v>
      </c>
      <c r="X79">
        <v>1</v>
      </c>
      <c r="Z79">
        <v>1</v>
      </c>
      <c r="AO79">
        <v>1</v>
      </c>
      <c r="AQ79">
        <v>3</v>
      </c>
      <c r="AW79">
        <v>1</v>
      </c>
      <c r="BF79">
        <v>3</v>
      </c>
      <c r="BI79">
        <v>1</v>
      </c>
      <c r="BK79">
        <v>0</v>
      </c>
      <c r="BL79">
        <v>5</v>
      </c>
      <c r="BM79">
        <v>4</v>
      </c>
      <c r="BO79">
        <v>0</v>
      </c>
      <c r="BP79">
        <v>0</v>
      </c>
      <c r="BS79">
        <f t="shared" si="9"/>
        <v>7</v>
      </c>
      <c r="BT79" t="s">
        <v>3434</v>
      </c>
      <c r="BU79">
        <v>33.6</v>
      </c>
    </row>
    <row r="80" spans="1:73">
      <c r="A80" s="9">
        <v>43712</v>
      </c>
      <c r="B80" s="9">
        <v>43717</v>
      </c>
      <c r="C80" s="9">
        <v>43744</v>
      </c>
      <c r="D80" s="9">
        <f t="shared" si="8"/>
        <v>43744</v>
      </c>
      <c r="E80" s="9">
        <v>43752</v>
      </c>
      <c r="F80" s="9">
        <f t="shared" si="6"/>
        <v>43752</v>
      </c>
      <c r="G80" s="9">
        <v>43757</v>
      </c>
      <c r="H80" s="9">
        <v>43757</v>
      </c>
      <c r="I80" s="9">
        <v>43778</v>
      </c>
      <c r="J80" s="9">
        <f t="shared" si="7"/>
        <v>43757</v>
      </c>
      <c r="L80">
        <v>34</v>
      </c>
      <c r="M80">
        <v>125</v>
      </c>
      <c r="N80">
        <v>31</v>
      </c>
      <c r="O80">
        <v>2644.4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3358</v>
      </c>
      <c r="V80" t="s">
        <v>3358</v>
      </c>
      <c r="W80">
        <v>1</v>
      </c>
      <c r="AO80">
        <v>1</v>
      </c>
      <c r="AQ80">
        <v>3</v>
      </c>
      <c r="AW80">
        <v>1</v>
      </c>
      <c r="BF80">
        <v>3</v>
      </c>
      <c r="BO80">
        <v>0</v>
      </c>
      <c r="BP80">
        <v>0</v>
      </c>
      <c r="BS80">
        <f t="shared" si="9"/>
        <v>7</v>
      </c>
      <c r="BT80" s="158" t="s">
        <v>3435</v>
      </c>
      <c r="BU80">
        <v>34</v>
      </c>
    </row>
    <row r="81" spans="1:73">
      <c r="A81" s="9">
        <v>43712</v>
      </c>
      <c r="B81" s="9">
        <v>43717</v>
      </c>
      <c r="C81" s="9">
        <v>43744</v>
      </c>
      <c r="D81" s="9">
        <f t="shared" si="8"/>
        <v>43744</v>
      </c>
      <c r="E81" s="9">
        <v>43752</v>
      </c>
      <c r="F81" s="9">
        <f t="shared" si="6"/>
        <v>43752</v>
      </c>
      <c r="G81" s="9">
        <v>43744</v>
      </c>
      <c r="H81" s="9">
        <v>43757</v>
      </c>
      <c r="I81" s="9">
        <v>43778</v>
      </c>
      <c r="J81" s="9">
        <f t="shared" si="7"/>
        <v>43757</v>
      </c>
      <c r="L81">
        <v>36</v>
      </c>
      <c r="M81" t="s">
        <v>3436</v>
      </c>
      <c r="N81">
        <v>38.5</v>
      </c>
      <c r="O81">
        <v>2680.4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3358</v>
      </c>
      <c r="X81">
        <v>1</v>
      </c>
      <c r="AA81">
        <v>1</v>
      </c>
      <c r="AO81">
        <v>1</v>
      </c>
      <c r="AQ81">
        <v>3</v>
      </c>
      <c r="AW81">
        <v>1</v>
      </c>
      <c r="BF81">
        <v>3</v>
      </c>
      <c r="BO81">
        <v>0</v>
      </c>
      <c r="BP81">
        <v>0</v>
      </c>
      <c r="BS81">
        <f t="shared" si="9"/>
        <v>7</v>
      </c>
      <c r="BT81" t="s">
        <v>3436</v>
      </c>
      <c r="BU81">
        <v>36</v>
      </c>
    </row>
    <row r="82" spans="1:73">
      <c r="A82" s="9">
        <v>43712</v>
      </c>
      <c r="B82" s="9">
        <v>43717</v>
      </c>
      <c r="C82" s="9">
        <v>43744</v>
      </c>
      <c r="D82" s="9">
        <f t="shared" si="8"/>
        <v>43744</v>
      </c>
      <c r="E82" s="9">
        <v>43752</v>
      </c>
      <c r="F82" s="9">
        <f t="shared" si="6"/>
        <v>43752</v>
      </c>
      <c r="G82" s="9">
        <v>43757</v>
      </c>
      <c r="H82" s="9">
        <v>43757</v>
      </c>
      <c r="I82" s="9">
        <v>43778</v>
      </c>
      <c r="J82" s="9">
        <f t="shared" si="7"/>
        <v>43757</v>
      </c>
      <c r="L82">
        <v>36.3</v>
      </c>
      <c r="M82">
        <v>126</v>
      </c>
      <c r="N82">
        <v>32.8</v>
      </c>
      <c r="O82">
        <v>2716.7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3358</v>
      </c>
      <c r="V82" t="s">
        <v>3358</v>
      </c>
      <c r="W82">
        <v>1</v>
      </c>
      <c r="AO82">
        <v>1</v>
      </c>
      <c r="AQ82">
        <v>3</v>
      </c>
      <c r="AV82">
        <v>1</v>
      </c>
      <c r="AW82">
        <v>1</v>
      </c>
      <c r="BF82">
        <v>3</v>
      </c>
      <c r="BO82">
        <v>0</v>
      </c>
      <c r="BP82">
        <v>0</v>
      </c>
      <c r="BS82">
        <f t="shared" si="9"/>
        <v>7</v>
      </c>
      <c r="BT82" s="158" t="s">
        <v>3437</v>
      </c>
      <c r="BU82">
        <v>36.3</v>
      </c>
    </row>
    <row r="83" spans="1:73">
      <c r="A83" s="9">
        <v>43712</v>
      </c>
      <c r="B83" s="9">
        <v>43717</v>
      </c>
      <c r="C83" s="9">
        <v>43744</v>
      </c>
      <c r="D83" s="9">
        <f t="shared" si="8"/>
        <v>43744</v>
      </c>
      <c r="E83" s="9">
        <v>43752</v>
      </c>
      <c r="F83" s="9">
        <f t="shared" si="6"/>
        <v>43752</v>
      </c>
      <c r="G83" s="9">
        <v>43744</v>
      </c>
      <c r="H83" s="9">
        <v>43757</v>
      </c>
      <c r="I83" s="9">
        <v>43778</v>
      </c>
      <c r="J83" s="9">
        <f t="shared" si="7"/>
        <v>43757</v>
      </c>
      <c r="L83">
        <v>34</v>
      </c>
      <c r="M83" t="s">
        <v>3438</v>
      </c>
      <c r="N83">
        <v>32.6</v>
      </c>
      <c r="O83">
        <v>2750.7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3358</v>
      </c>
      <c r="X83">
        <v>1</v>
      </c>
      <c r="AA83">
        <v>1</v>
      </c>
      <c r="AO83">
        <v>1</v>
      </c>
      <c r="AQ83">
        <v>3</v>
      </c>
      <c r="AW83">
        <v>1</v>
      </c>
      <c r="BF83">
        <v>3</v>
      </c>
      <c r="BJ83">
        <v>2</v>
      </c>
      <c r="BL83">
        <v>2</v>
      </c>
      <c r="BM83">
        <v>3</v>
      </c>
      <c r="BO83">
        <v>0</v>
      </c>
      <c r="BP83">
        <v>0</v>
      </c>
      <c r="BS83">
        <f t="shared" si="9"/>
        <v>7</v>
      </c>
      <c r="BT83" t="s">
        <v>3438</v>
      </c>
      <c r="BU83">
        <v>34</v>
      </c>
    </row>
    <row r="84" spans="1:73">
      <c r="A84" s="9">
        <v>43712</v>
      </c>
      <c r="B84" s="9">
        <v>43717</v>
      </c>
      <c r="C84" s="9">
        <v>43744</v>
      </c>
      <c r="D84" s="9">
        <f t="shared" si="8"/>
        <v>43744</v>
      </c>
      <c r="E84" s="9">
        <v>43752</v>
      </c>
      <c r="F84" s="9">
        <f t="shared" si="6"/>
        <v>43752</v>
      </c>
      <c r="G84" s="9">
        <v>43744</v>
      </c>
      <c r="H84" s="9">
        <v>43757</v>
      </c>
      <c r="I84" s="9">
        <v>43778</v>
      </c>
      <c r="J84" s="9">
        <f t="shared" si="7"/>
        <v>43757</v>
      </c>
      <c r="L84">
        <v>34</v>
      </c>
      <c r="M84">
        <v>127</v>
      </c>
      <c r="N84">
        <v>38.1</v>
      </c>
      <c r="O84">
        <v>2784.7</v>
      </c>
      <c r="P84">
        <v>28</v>
      </c>
      <c r="Q84">
        <v>0</v>
      </c>
      <c r="R84">
        <v>0</v>
      </c>
      <c r="S84">
        <v>0</v>
      </c>
      <c r="T84">
        <v>6</v>
      </c>
      <c r="U84" t="s">
        <v>3390</v>
      </c>
      <c r="V84" t="s">
        <v>3439</v>
      </c>
      <c r="W84">
        <v>1</v>
      </c>
      <c r="Y84">
        <v>1</v>
      </c>
      <c r="AC84">
        <v>1</v>
      </c>
      <c r="AO84">
        <v>1</v>
      </c>
      <c r="AQ84">
        <v>3</v>
      </c>
      <c r="AT84">
        <v>0</v>
      </c>
      <c r="AW84">
        <v>1</v>
      </c>
      <c r="AX84">
        <v>2</v>
      </c>
      <c r="AY84">
        <v>2</v>
      </c>
      <c r="AZ84">
        <v>2</v>
      </c>
      <c r="BC84">
        <v>4</v>
      </c>
      <c r="BD84">
        <v>0</v>
      </c>
      <c r="BF84">
        <v>3</v>
      </c>
      <c r="BO84" t="s">
        <v>3440</v>
      </c>
      <c r="BP84">
        <v>0</v>
      </c>
      <c r="BQ84">
        <v>100</v>
      </c>
      <c r="BS84">
        <f t="shared" si="9"/>
        <v>7</v>
      </c>
      <c r="BT84" s="158" t="s">
        <v>3441</v>
      </c>
      <c r="BU84">
        <v>34</v>
      </c>
    </row>
    <row r="85" spans="1:73">
      <c r="A85" s="9">
        <v>43712</v>
      </c>
      <c r="B85" s="9">
        <v>43717</v>
      </c>
      <c r="C85" s="9">
        <v>43744</v>
      </c>
      <c r="D85" s="9">
        <f t="shared" si="8"/>
        <v>43744</v>
      </c>
      <c r="E85" s="9">
        <v>43752</v>
      </c>
      <c r="F85" s="9">
        <f t="shared" si="6"/>
        <v>43752</v>
      </c>
      <c r="G85" s="9">
        <v>43744</v>
      </c>
      <c r="H85" s="9">
        <v>43757</v>
      </c>
      <c r="I85" s="9">
        <v>43778</v>
      </c>
      <c r="J85" s="9">
        <f t="shared" si="7"/>
        <v>43757</v>
      </c>
      <c r="L85">
        <v>34.9</v>
      </c>
      <c r="M85" t="s">
        <v>3442</v>
      </c>
      <c r="N85">
        <v>37.7</v>
      </c>
      <c r="O85">
        <v>2819.6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3358</v>
      </c>
      <c r="X85">
        <v>1</v>
      </c>
      <c r="Z85">
        <v>1</v>
      </c>
      <c r="AJ85">
        <v>1</v>
      </c>
      <c r="AO85">
        <v>1</v>
      </c>
      <c r="AQ85">
        <v>3</v>
      </c>
      <c r="AW85">
        <v>1</v>
      </c>
      <c r="BF85">
        <v>3</v>
      </c>
      <c r="BJ85">
        <v>2</v>
      </c>
      <c r="BL85">
        <v>4</v>
      </c>
      <c r="BM85">
        <v>3</v>
      </c>
      <c r="BO85">
        <v>0</v>
      </c>
      <c r="BP85">
        <v>0</v>
      </c>
      <c r="BS85">
        <f t="shared" si="9"/>
        <v>7</v>
      </c>
      <c r="BT85" t="s">
        <v>3442</v>
      </c>
      <c r="BU85">
        <v>34.9</v>
      </c>
    </row>
    <row r="86" spans="1:73">
      <c r="A86" s="9">
        <v>43713</v>
      </c>
      <c r="B86" s="9">
        <v>43717</v>
      </c>
      <c r="C86" s="9">
        <v>43744</v>
      </c>
      <c r="D86" s="9">
        <f t="shared" si="8"/>
        <v>43744</v>
      </c>
      <c r="E86" s="9">
        <v>43752</v>
      </c>
      <c r="F86" s="9">
        <f t="shared" si="6"/>
        <v>43752</v>
      </c>
      <c r="G86" s="9">
        <v>43744</v>
      </c>
      <c r="H86" s="9">
        <v>43757</v>
      </c>
      <c r="I86" s="9">
        <v>43778</v>
      </c>
      <c r="J86" s="9">
        <f t="shared" si="7"/>
        <v>43757</v>
      </c>
      <c r="L86">
        <v>41.5</v>
      </c>
      <c r="M86">
        <v>128</v>
      </c>
      <c r="N86">
        <v>34.2</v>
      </c>
      <c r="O86">
        <v>2861.1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3351</v>
      </c>
      <c r="V86" t="s">
        <v>3351</v>
      </c>
      <c r="W86">
        <v>1</v>
      </c>
      <c r="X86">
        <v>1</v>
      </c>
      <c r="AA86">
        <v>1</v>
      </c>
      <c r="AD86">
        <v>2</v>
      </c>
      <c r="AM86">
        <v>1</v>
      </c>
      <c r="AQ86">
        <v>6</v>
      </c>
      <c r="AR86">
        <v>6</v>
      </c>
      <c r="AU86">
        <v>6</v>
      </c>
      <c r="AV86">
        <v>2</v>
      </c>
      <c r="BC86">
        <v>2</v>
      </c>
      <c r="BD86">
        <v>6</v>
      </c>
      <c r="BF86">
        <v>6</v>
      </c>
      <c r="BM86">
        <v>4</v>
      </c>
      <c r="BN86">
        <v>1</v>
      </c>
      <c r="BO86">
        <v>0</v>
      </c>
      <c r="BP86">
        <v>0</v>
      </c>
      <c r="BR86" t="s">
        <v>54</v>
      </c>
      <c r="BS86">
        <f t="shared" si="9"/>
        <v>7</v>
      </c>
      <c r="BT86" s="158" t="s">
        <v>3443</v>
      </c>
      <c r="BU86">
        <v>41.5</v>
      </c>
    </row>
    <row r="87" spans="1:73">
      <c r="A87" s="9">
        <v>43713</v>
      </c>
      <c r="B87" s="9">
        <v>43717</v>
      </c>
      <c r="C87" s="9">
        <v>43744</v>
      </c>
      <c r="D87" s="9">
        <f t="shared" si="8"/>
        <v>43744</v>
      </c>
      <c r="E87" s="9">
        <v>43752</v>
      </c>
      <c r="F87" s="9">
        <f t="shared" si="6"/>
        <v>43752</v>
      </c>
      <c r="G87" s="9">
        <v>43744</v>
      </c>
      <c r="H87" s="9">
        <v>43778</v>
      </c>
      <c r="I87" s="9">
        <v>43778</v>
      </c>
      <c r="J87" s="9">
        <f t="shared" si="7"/>
        <v>43778</v>
      </c>
      <c r="L87">
        <v>34</v>
      </c>
      <c r="M87" t="s">
        <v>3444</v>
      </c>
      <c r="N87">
        <v>36.4</v>
      </c>
      <c r="O87">
        <v>2895.1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3358</v>
      </c>
      <c r="X87">
        <v>1</v>
      </c>
      <c r="Z87">
        <v>1</v>
      </c>
      <c r="AO87">
        <v>1</v>
      </c>
      <c r="AQ87">
        <v>3</v>
      </c>
      <c r="AW87">
        <v>1</v>
      </c>
      <c r="BF87">
        <v>3</v>
      </c>
      <c r="BJ87">
        <v>2</v>
      </c>
      <c r="BL87">
        <v>4</v>
      </c>
      <c r="BM87">
        <v>4</v>
      </c>
      <c r="BO87">
        <v>0</v>
      </c>
      <c r="BP87">
        <v>0</v>
      </c>
      <c r="BS87">
        <f t="shared" si="9"/>
        <v>8</v>
      </c>
      <c r="BT87" t="s">
        <v>3444</v>
      </c>
      <c r="BU87">
        <v>34</v>
      </c>
    </row>
    <row r="88" spans="1:73">
      <c r="A88" s="9">
        <v>43713</v>
      </c>
      <c r="B88" s="9">
        <v>43717</v>
      </c>
      <c r="C88" s="9">
        <v>43744</v>
      </c>
      <c r="D88" s="9">
        <f t="shared" si="8"/>
        <v>43744</v>
      </c>
      <c r="E88" s="9">
        <v>43752</v>
      </c>
      <c r="F88" s="9">
        <f t="shared" si="6"/>
        <v>43752</v>
      </c>
      <c r="G88" s="9">
        <v>43744</v>
      </c>
      <c r="H88" s="9">
        <v>43778</v>
      </c>
      <c r="I88" s="9">
        <v>43778</v>
      </c>
      <c r="J88" s="9">
        <f t="shared" si="7"/>
        <v>43778</v>
      </c>
      <c r="L88">
        <v>33.3</v>
      </c>
      <c r="M88">
        <v>129</v>
      </c>
      <c r="N88">
        <v>36.1</v>
      </c>
      <c r="O88">
        <v>2928.4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3445</v>
      </c>
      <c r="V88" t="s">
        <v>3351</v>
      </c>
      <c r="W88">
        <v>1</v>
      </c>
      <c r="X88">
        <v>2</v>
      </c>
      <c r="AB88">
        <v>1</v>
      </c>
      <c r="AK88">
        <v>0</v>
      </c>
      <c r="AM88">
        <v>0</v>
      </c>
      <c r="AN88">
        <v>1</v>
      </c>
      <c r="AQ88">
        <v>6</v>
      </c>
      <c r="AR88">
        <v>6</v>
      </c>
      <c r="AU88">
        <v>6</v>
      </c>
      <c r="AV88">
        <v>2</v>
      </c>
      <c r="BF88">
        <v>6</v>
      </c>
      <c r="BM88">
        <v>4</v>
      </c>
      <c r="BO88">
        <v>0</v>
      </c>
      <c r="BP88">
        <v>0</v>
      </c>
      <c r="BR88" t="s">
        <v>54</v>
      </c>
      <c r="BS88">
        <f t="shared" si="9"/>
        <v>8</v>
      </c>
      <c r="BT88" s="158" t="s">
        <v>3446</v>
      </c>
      <c r="BU88">
        <v>33.3</v>
      </c>
    </row>
    <row r="89" spans="1:73">
      <c r="A89" s="9">
        <v>43713</v>
      </c>
      <c r="B89" s="9">
        <v>43717</v>
      </c>
      <c r="C89" s="9">
        <v>43744</v>
      </c>
      <c r="D89" s="9">
        <f t="shared" si="8"/>
        <v>43744</v>
      </c>
      <c r="E89" s="9">
        <v>43752</v>
      </c>
      <c r="F89" s="9">
        <f t="shared" si="6"/>
        <v>43752</v>
      </c>
      <c r="G89" s="9">
        <v>43744</v>
      </c>
      <c r="H89" s="9">
        <v>43778</v>
      </c>
      <c r="I89" s="9">
        <v>43778</v>
      </c>
      <c r="J89" s="9">
        <f t="shared" si="7"/>
        <v>43778</v>
      </c>
      <c r="L89">
        <v>37</v>
      </c>
      <c r="M89" t="s">
        <v>3447</v>
      </c>
      <c r="N89">
        <v>37.8</v>
      </c>
      <c r="O89">
        <v>2965.4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3358</v>
      </c>
      <c r="X89">
        <v>1</v>
      </c>
      <c r="AA89">
        <v>1</v>
      </c>
      <c r="AO89">
        <v>1</v>
      </c>
      <c r="AQ89">
        <v>3</v>
      </c>
      <c r="AW89">
        <v>1</v>
      </c>
      <c r="BF89">
        <v>3</v>
      </c>
      <c r="BJ89">
        <v>0</v>
      </c>
      <c r="BL89">
        <v>0</v>
      </c>
      <c r="BM89">
        <v>0</v>
      </c>
      <c r="BO89">
        <v>0</v>
      </c>
      <c r="BP89">
        <v>0</v>
      </c>
      <c r="BS89">
        <f t="shared" si="9"/>
        <v>9</v>
      </c>
      <c r="BT89" t="s">
        <v>3447</v>
      </c>
      <c r="BU89">
        <v>37</v>
      </c>
    </row>
    <row r="90" spans="1:73">
      <c r="A90" s="9">
        <v>43713</v>
      </c>
      <c r="B90" s="9">
        <v>43717</v>
      </c>
      <c r="C90" s="9">
        <v>43744</v>
      </c>
      <c r="D90" s="9">
        <f t="shared" si="8"/>
        <v>43744</v>
      </c>
      <c r="E90" s="9">
        <v>43752</v>
      </c>
      <c r="F90" s="9">
        <f t="shared" si="6"/>
        <v>43752</v>
      </c>
      <c r="G90" s="9">
        <v>43778</v>
      </c>
      <c r="H90" s="9">
        <v>43778</v>
      </c>
      <c r="I90" s="9">
        <v>43778</v>
      </c>
      <c r="J90" s="9">
        <f t="shared" si="7"/>
        <v>43778</v>
      </c>
      <c r="L90">
        <v>37.4</v>
      </c>
      <c r="M90">
        <v>130</v>
      </c>
      <c r="N90">
        <v>33.9</v>
      </c>
      <c r="O90">
        <v>3002.8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3358</v>
      </c>
      <c r="V90" t="s">
        <v>3358</v>
      </c>
      <c r="W90">
        <v>1</v>
      </c>
      <c r="AO90">
        <v>1</v>
      </c>
      <c r="AQ90">
        <v>3</v>
      </c>
      <c r="AW90">
        <v>1</v>
      </c>
      <c r="BF90">
        <v>3</v>
      </c>
      <c r="BO90">
        <v>0</v>
      </c>
      <c r="BP90">
        <v>0</v>
      </c>
      <c r="BS90">
        <f t="shared" si="9"/>
        <v>9</v>
      </c>
      <c r="BT90" s="158" t="s">
        <v>3448</v>
      </c>
      <c r="BU90">
        <v>37.4</v>
      </c>
    </row>
    <row r="91" spans="1:73">
      <c r="A91" s="9">
        <v>43713</v>
      </c>
      <c r="B91" s="9">
        <v>43717</v>
      </c>
      <c r="C91" s="9">
        <v>43744</v>
      </c>
      <c r="D91" s="9">
        <f t="shared" si="8"/>
        <v>43744</v>
      </c>
      <c r="E91" s="9">
        <v>43752</v>
      </c>
      <c r="F91" s="9">
        <f t="shared" si="6"/>
        <v>43752</v>
      </c>
      <c r="G91" s="9">
        <v>43744</v>
      </c>
      <c r="H91" s="9">
        <v>43778</v>
      </c>
      <c r="I91" s="9">
        <v>43778</v>
      </c>
      <c r="J91" s="9">
        <f t="shared" si="7"/>
        <v>43778</v>
      </c>
      <c r="L91">
        <v>33</v>
      </c>
      <c r="M91" t="s">
        <v>3449</v>
      </c>
      <c r="N91">
        <v>44</v>
      </c>
      <c r="O91">
        <v>3035.8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3358</v>
      </c>
      <c r="X91">
        <v>1</v>
      </c>
      <c r="AA91">
        <v>1</v>
      </c>
      <c r="AJ91">
        <v>1</v>
      </c>
      <c r="AO91">
        <v>1</v>
      </c>
      <c r="AQ91">
        <v>3</v>
      </c>
      <c r="AW91">
        <v>1</v>
      </c>
      <c r="BF91">
        <v>3</v>
      </c>
      <c r="BJ91">
        <v>2</v>
      </c>
      <c r="BL91">
        <v>4</v>
      </c>
      <c r="BM91">
        <v>4</v>
      </c>
      <c r="BO91">
        <v>0</v>
      </c>
      <c r="BP91">
        <v>0</v>
      </c>
      <c r="BS91">
        <f t="shared" si="9"/>
        <v>9</v>
      </c>
      <c r="BT91" t="s">
        <v>3449</v>
      </c>
      <c r="BU91">
        <v>33</v>
      </c>
    </row>
    <row r="92" spans="1:73">
      <c r="A92" s="9">
        <v>43713</v>
      </c>
      <c r="B92" s="9">
        <v>43717</v>
      </c>
      <c r="C92" s="9">
        <v>43744</v>
      </c>
      <c r="D92" s="9">
        <f t="shared" si="8"/>
        <v>43744</v>
      </c>
      <c r="E92" s="9">
        <v>43752</v>
      </c>
      <c r="F92" s="9">
        <f t="shared" si="6"/>
        <v>43752</v>
      </c>
      <c r="G92" s="9">
        <v>43778</v>
      </c>
      <c r="H92" s="9">
        <v>43778</v>
      </c>
      <c r="I92" s="9">
        <v>43778</v>
      </c>
      <c r="J92" s="9">
        <f t="shared" si="7"/>
        <v>43778</v>
      </c>
      <c r="L92">
        <v>33.5</v>
      </c>
      <c r="M92">
        <v>131</v>
      </c>
      <c r="N92">
        <v>28.5</v>
      </c>
      <c r="O92">
        <v>3069.3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3358</v>
      </c>
      <c r="V92" t="s">
        <v>3358</v>
      </c>
      <c r="W92">
        <v>1</v>
      </c>
      <c r="AO92">
        <v>1</v>
      </c>
      <c r="AQ92">
        <v>3</v>
      </c>
      <c r="AW92">
        <v>1</v>
      </c>
      <c r="BF92">
        <v>3</v>
      </c>
      <c r="BO92">
        <v>0</v>
      </c>
      <c r="BP92">
        <v>0</v>
      </c>
      <c r="BS92">
        <f t="shared" si="9"/>
        <v>9</v>
      </c>
      <c r="BT92" s="158" t="s">
        <v>3450</v>
      </c>
      <c r="BU92">
        <v>33.5</v>
      </c>
    </row>
    <row r="93" spans="1:73">
      <c r="A93" s="9">
        <v>43713</v>
      </c>
      <c r="B93" s="9">
        <v>43717</v>
      </c>
      <c r="C93" s="9">
        <v>43744</v>
      </c>
      <c r="D93" s="9">
        <f t="shared" si="8"/>
        <v>43744</v>
      </c>
      <c r="E93" s="9">
        <v>43752</v>
      </c>
      <c r="F93" s="9">
        <f t="shared" si="6"/>
        <v>43752</v>
      </c>
      <c r="G93" s="9">
        <v>43744</v>
      </c>
      <c r="H93" s="9">
        <v>43778</v>
      </c>
      <c r="I93" s="9">
        <v>43778</v>
      </c>
      <c r="J93" s="9">
        <f t="shared" si="7"/>
        <v>43778</v>
      </c>
      <c r="L93">
        <v>34</v>
      </c>
      <c r="M93" t="s">
        <v>3451</v>
      </c>
      <c r="N93">
        <v>40.5</v>
      </c>
      <c r="O93">
        <v>3103.3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3358</v>
      </c>
      <c r="X93">
        <v>1</v>
      </c>
      <c r="Z93">
        <v>1</v>
      </c>
      <c r="AO93">
        <v>1</v>
      </c>
      <c r="AQ93">
        <v>3</v>
      </c>
      <c r="AW93">
        <v>1</v>
      </c>
      <c r="BF93">
        <v>3</v>
      </c>
      <c r="BJ93">
        <v>2</v>
      </c>
      <c r="BL93">
        <v>8</v>
      </c>
      <c r="BM93">
        <v>6</v>
      </c>
      <c r="BO93">
        <v>0</v>
      </c>
      <c r="BP93">
        <v>0</v>
      </c>
      <c r="BS93">
        <f t="shared" si="9"/>
        <v>9</v>
      </c>
      <c r="BT93" t="s">
        <v>3451</v>
      </c>
      <c r="BU93">
        <v>34</v>
      </c>
    </row>
    <row r="94" spans="1:73">
      <c r="A94" s="9">
        <v>43713</v>
      </c>
      <c r="B94" s="9">
        <v>43717</v>
      </c>
      <c r="C94" s="9">
        <v>43744</v>
      </c>
      <c r="D94" s="9">
        <f t="shared" si="8"/>
        <v>43744</v>
      </c>
      <c r="E94" s="9">
        <v>43752</v>
      </c>
      <c r="F94" s="9">
        <f t="shared" si="6"/>
        <v>43752</v>
      </c>
      <c r="G94" s="9">
        <v>43778</v>
      </c>
      <c r="H94" s="9">
        <v>43778</v>
      </c>
      <c r="I94" s="9">
        <v>43778</v>
      </c>
      <c r="J94" s="9">
        <f t="shared" si="7"/>
        <v>43778</v>
      </c>
      <c r="L94">
        <v>34.2</v>
      </c>
      <c r="M94">
        <v>132</v>
      </c>
      <c r="N94">
        <v>30.4</v>
      </c>
      <c r="O94">
        <v>3137.5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3358</v>
      </c>
      <c r="V94" t="s">
        <v>3358</v>
      </c>
      <c r="W94">
        <v>1</v>
      </c>
      <c r="AO94">
        <v>1</v>
      </c>
      <c r="AQ94">
        <v>3</v>
      </c>
      <c r="AW94">
        <v>1</v>
      </c>
      <c r="BF94">
        <v>3</v>
      </c>
      <c r="BO94">
        <v>0</v>
      </c>
      <c r="BP94">
        <v>0</v>
      </c>
      <c r="BS94">
        <f t="shared" si="9"/>
        <v>9</v>
      </c>
      <c r="BT94" s="158" t="s">
        <v>3452</v>
      </c>
      <c r="BU94">
        <v>34.2</v>
      </c>
    </row>
    <row r="95" spans="1:73">
      <c r="A95" s="9">
        <v>43713</v>
      </c>
      <c r="B95" s="9">
        <v>43717</v>
      </c>
      <c r="C95" s="9">
        <v>43744</v>
      </c>
      <c r="D95" s="9">
        <f t="shared" si="8"/>
        <v>43744</v>
      </c>
      <c r="E95" s="9">
        <v>43752</v>
      </c>
      <c r="F95" s="9">
        <f t="shared" si="6"/>
        <v>43752</v>
      </c>
      <c r="G95" s="9">
        <v>43778</v>
      </c>
      <c r="H95" s="9">
        <v>43778</v>
      </c>
      <c r="I95" s="9">
        <v>43778</v>
      </c>
      <c r="J95" s="9">
        <f t="shared" si="7"/>
        <v>43778</v>
      </c>
      <c r="L95">
        <v>38.2</v>
      </c>
      <c r="M95" t="s">
        <v>3453</v>
      </c>
      <c r="N95">
        <v>40.7</v>
      </c>
      <c r="O95">
        <v>3175.7</v>
      </c>
      <c r="P95">
        <v>3</v>
      </c>
      <c r="Q95">
        <v>1</v>
      </c>
      <c r="R95">
        <v>0</v>
      </c>
      <c r="S95">
        <v>0</v>
      </c>
      <c r="T95">
        <v>0</v>
      </c>
      <c r="U95" t="s">
        <v>3390</v>
      </c>
      <c r="V95" t="s">
        <v>3390</v>
      </c>
      <c r="W95">
        <v>1</v>
      </c>
      <c r="AO95">
        <v>1</v>
      </c>
      <c r="AQ95">
        <v>3</v>
      </c>
      <c r="AT95">
        <v>1</v>
      </c>
      <c r="AW95">
        <v>1</v>
      </c>
      <c r="AX95">
        <v>1</v>
      </c>
      <c r="AZ95">
        <v>1</v>
      </c>
      <c r="BB95">
        <v>2</v>
      </c>
      <c r="BD95">
        <v>0</v>
      </c>
      <c r="BF95">
        <v>3</v>
      </c>
      <c r="BO95" t="s">
        <v>3391</v>
      </c>
      <c r="BP95">
        <v>0</v>
      </c>
      <c r="BS95">
        <f t="shared" si="9"/>
        <v>9</v>
      </c>
      <c r="BT95" s="158" t="s">
        <v>3453</v>
      </c>
      <c r="BU95">
        <v>38.2</v>
      </c>
    </row>
    <row r="96" spans="1:73">
      <c r="A96" s="9">
        <v>43713</v>
      </c>
      <c r="B96" s="9">
        <v>43717</v>
      </c>
      <c r="C96" s="9">
        <v>43744</v>
      </c>
      <c r="D96" s="9">
        <f t="shared" si="8"/>
        <v>43744</v>
      </c>
      <c r="E96" s="9">
        <v>43752</v>
      </c>
      <c r="F96" s="9">
        <f t="shared" si="6"/>
        <v>43752</v>
      </c>
      <c r="G96" s="9">
        <v>43778</v>
      </c>
      <c r="H96" s="9">
        <v>43778</v>
      </c>
      <c r="I96" s="9">
        <v>43778</v>
      </c>
      <c r="J96" s="9">
        <f t="shared" si="7"/>
        <v>43778</v>
      </c>
      <c r="L96">
        <v>12</v>
      </c>
      <c r="M96" t="s">
        <v>3454</v>
      </c>
      <c r="N96">
        <v>11.1</v>
      </c>
      <c r="O96">
        <v>3187.7</v>
      </c>
      <c r="P96">
        <v>9</v>
      </c>
      <c r="Q96">
        <v>3</v>
      </c>
      <c r="R96">
        <v>0</v>
      </c>
      <c r="S96">
        <v>0</v>
      </c>
      <c r="T96">
        <v>0</v>
      </c>
      <c r="U96" t="s">
        <v>3390</v>
      </c>
      <c r="V96" t="s">
        <v>3390</v>
      </c>
      <c r="W96">
        <v>1</v>
      </c>
      <c r="AO96">
        <v>1</v>
      </c>
      <c r="AQ96">
        <v>3</v>
      </c>
      <c r="AT96">
        <v>3</v>
      </c>
      <c r="AW96">
        <v>1</v>
      </c>
      <c r="AY96">
        <v>3</v>
      </c>
      <c r="BB96">
        <v>0</v>
      </c>
      <c r="BD96">
        <v>0</v>
      </c>
      <c r="BF96">
        <v>3</v>
      </c>
      <c r="BO96" t="s">
        <v>3404</v>
      </c>
      <c r="BP96">
        <v>0</v>
      </c>
      <c r="BS96">
        <f t="shared" si="9"/>
        <v>9</v>
      </c>
      <c r="BT96" s="158" t="s">
        <v>3454</v>
      </c>
      <c r="BU96">
        <v>12</v>
      </c>
    </row>
    <row r="97" spans="1:73">
      <c r="A97" s="9">
        <v>43714</v>
      </c>
      <c r="B97" s="9">
        <v>43717</v>
      </c>
      <c r="C97" s="9">
        <v>43744</v>
      </c>
      <c r="D97" s="9">
        <f t="shared" si="8"/>
        <v>43744</v>
      </c>
      <c r="E97" s="9">
        <v>43752</v>
      </c>
      <c r="F97" s="9">
        <f t="shared" si="6"/>
        <v>43752</v>
      </c>
      <c r="G97" s="9">
        <v>43778</v>
      </c>
      <c r="H97" s="9">
        <v>43778</v>
      </c>
      <c r="I97" s="9">
        <v>43778</v>
      </c>
      <c r="J97" s="9">
        <f t="shared" si="7"/>
        <v>43778</v>
      </c>
      <c r="L97">
        <v>27.9</v>
      </c>
      <c r="M97">
        <v>133</v>
      </c>
      <c r="N97">
        <v>28.1</v>
      </c>
      <c r="O97">
        <v>3215.6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3358</v>
      </c>
      <c r="V97" t="s">
        <v>3358</v>
      </c>
      <c r="W97">
        <v>1</v>
      </c>
      <c r="AO97">
        <v>1</v>
      </c>
      <c r="AQ97">
        <v>3</v>
      </c>
      <c r="AW97">
        <v>1</v>
      </c>
      <c r="BF97">
        <v>3</v>
      </c>
      <c r="BO97">
        <v>0</v>
      </c>
      <c r="BP97">
        <v>0</v>
      </c>
      <c r="BS97">
        <f t="shared" si="9"/>
        <v>9</v>
      </c>
      <c r="BT97" s="158" t="s">
        <v>3455</v>
      </c>
      <c r="BU97">
        <v>27.9</v>
      </c>
    </row>
    <row r="98" spans="1:73">
      <c r="A98" s="9">
        <v>43714</v>
      </c>
      <c r="B98" s="9">
        <v>43717</v>
      </c>
      <c r="C98" s="9">
        <v>43744</v>
      </c>
      <c r="D98" s="9">
        <f t="shared" si="8"/>
        <v>43744</v>
      </c>
      <c r="E98" s="9">
        <v>43752</v>
      </c>
      <c r="F98" s="9">
        <f t="shared" si="6"/>
        <v>43752</v>
      </c>
      <c r="G98" s="9">
        <v>43744</v>
      </c>
      <c r="H98" s="9">
        <v>43778</v>
      </c>
      <c r="I98" s="9">
        <v>43778</v>
      </c>
      <c r="J98" s="9">
        <f t="shared" si="7"/>
        <v>43778</v>
      </c>
      <c r="L98">
        <v>40</v>
      </c>
      <c r="M98" t="s">
        <v>3456</v>
      </c>
      <c r="N98">
        <v>44.2</v>
      </c>
      <c r="O98">
        <v>3255.6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3358</v>
      </c>
      <c r="X98">
        <v>1</v>
      </c>
      <c r="Z98">
        <v>1</v>
      </c>
      <c r="AJ98">
        <v>1</v>
      </c>
      <c r="AO98">
        <v>1</v>
      </c>
      <c r="AQ98">
        <v>3</v>
      </c>
      <c r="AW98">
        <v>1</v>
      </c>
      <c r="BF98">
        <v>3</v>
      </c>
      <c r="BH98">
        <v>1</v>
      </c>
      <c r="BJ98">
        <v>2</v>
      </c>
      <c r="BL98">
        <v>4</v>
      </c>
      <c r="BM98">
        <v>2</v>
      </c>
      <c r="BN98">
        <v>0.5</v>
      </c>
      <c r="BO98">
        <v>0</v>
      </c>
      <c r="BP98">
        <v>0</v>
      </c>
      <c r="BS98">
        <f t="shared" si="9"/>
        <v>9</v>
      </c>
      <c r="BT98" t="s">
        <v>3456</v>
      </c>
      <c r="BU98">
        <v>40</v>
      </c>
    </row>
    <row r="99" spans="1:73">
      <c r="A99" s="9">
        <v>43714</v>
      </c>
      <c r="B99" s="9">
        <v>43717</v>
      </c>
      <c r="C99" s="9">
        <v>43744</v>
      </c>
      <c r="D99" s="9">
        <f t="shared" si="8"/>
        <v>43744</v>
      </c>
      <c r="E99" s="9">
        <v>43752</v>
      </c>
      <c r="F99" s="9">
        <f t="shared" si="6"/>
        <v>43752</v>
      </c>
      <c r="G99" s="9">
        <v>43778</v>
      </c>
      <c r="H99" s="9">
        <v>43778</v>
      </c>
      <c r="I99" s="9">
        <v>43778</v>
      </c>
      <c r="J99" s="9">
        <f t="shared" si="7"/>
        <v>43778</v>
      </c>
      <c r="L99">
        <v>39.4</v>
      </c>
      <c r="M99">
        <v>134</v>
      </c>
      <c r="N99">
        <v>34.5</v>
      </c>
      <c r="O99">
        <v>3295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3355</v>
      </c>
      <c r="V99" t="s">
        <v>3355</v>
      </c>
      <c r="W99">
        <v>1</v>
      </c>
      <c r="AD99">
        <v>1</v>
      </c>
      <c r="AP99">
        <v>1</v>
      </c>
      <c r="AQ99">
        <v>6</v>
      </c>
      <c r="AW99">
        <v>1</v>
      </c>
      <c r="BE99">
        <v>6</v>
      </c>
      <c r="BO99">
        <v>0</v>
      </c>
      <c r="BP99">
        <v>0</v>
      </c>
      <c r="BS99">
        <f t="shared" si="9"/>
        <v>9</v>
      </c>
      <c r="BT99" s="158" t="s">
        <v>3457</v>
      </c>
      <c r="BU99">
        <v>39.4</v>
      </c>
    </row>
    <row r="100" spans="1:73">
      <c r="A100" s="9">
        <v>43714</v>
      </c>
      <c r="B100" s="9">
        <v>43717</v>
      </c>
      <c r="C100" s="9">
        <v>43744</v>
      </c>
      <c r="D100" s="9">
        <f t="shared" si="8"/>
        <v>43744</v>
      </c>
      <c r="E100" s="9">
        <v>43752</v>
      </c>
      <c r="F100" s="9">
        <f t="shared" si="6"/>
        <v>43752</v>
      </c>
      <c r="G100" s="9">
        <v>43744</v>
      </c>
      <c r="H100" s="9">
        <v>43778</v>
      </c>
      <c r="I100" s="9">
        <v>43778</v>
      </c>
      <c r="J100" s="9">
        <f t="shared" si="7"/>
        <v>43778</v>
      </c>
      <c r="L100">
        <v>40</v>
      </c>
      <c r="M100" t="s">
        <v>3458</v>
      </c>
      <c r="N100">
        <v>39.2</v>
      </c>
      <c r="O100">
        <v>3335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3358</v>
      </c>
      <c r="X100">
        <v>1</v>
      </c>
      <c r="AA100">
        <v>1</v>
      </c>
      <c r="AO100">
        <v>1</v>
      </c>
      <c r="AQ100">
        <v>3</v>
      </c>
      <c r="AW100">
        <v>1</v>
      </c>
      <c r="BF100">
        <v>3</v>
      </c>
      <c r="BH100">
        <v>1</v>
      </c>
      <c r="BJ100">
        <v>2</v>
      </c>
      <c r="BL100">
        <v>5</v>
      </c>
      <c r="BM100">
        <v>4</v>
      </c>
      <c r="BN100">
        <v>0.5</v>
      </c>
      <c r="BO100">
        <v>0</v>
      </c>
      <c r="BP100">
        <v>0</v>
      </c>
      <c r="BS100">
        <f t="shared" si="9"/>
        <v>9</v>
      </c>
      <c r="BT100" t="s">
        <v>3458</v>
      </c>
      <c r="BU100">
        <v>40</v>
      </c>
    </row>
    <row r="101" spans="1:73">
      <c r="A101" s="9">
        <v>43714</v>
      </c>
      <c r="B101" s="9">
        <v>43717</v>
      </c>
      <c r="C101" s="9">
        <v>43744</v>
      </c>
      <c r="D101" s="9">
        <f t="shared" si="8"/>
        <v>43744</v>
      </c>
      <c r="E101" s="9">
        <v>43752</v>
      </c>
      <c r="F101" s="9">
        <f t="shared" si="6"/>
        <v>43752</v>
      </c>
      <c r="G101" s="9">
        <v>43778</v>
      </c>
      <c r="H101" s="9">
        <v>43778</v>
      </c>
      <c r="I101" s="9">
        <v>43778</v>
      </c>
      <c r="J101" s="9">
        <f t="shared" si="7"/>
        <v>43778</v>
      </c>
      <c r="L101">
        <v>40.1</v>
      </c>
      <c r="M101">
        <v>135</v>
      </c>
      <c r="N101">
        <v>42.3</v>
      </c>
      <c r="O101">
        <v>3375.1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3358</v>
      </c>
      <c r="V101" t="s">
        <v>3358</v>
      </c>
      <c r="W101">
        <v>1</v>
      </c>
      <c r="AO101">
        <v>1</v>
      </c>
      <c r="AQ101">
        <v>3</v>
      </c>
      <c r="AW101">
        <v>1</v>
      </c>
      <c r="BF101">
        <v>3</v>
      </c>
      <c r="BO101">
        <v>0</v>
      </c>
      <c r="BP101">
        <v>0</v>
      </c>
      <c r="BS101">
        <f t="shared" si="9"/>
        <v>9</v>
      </c>
      <c r="BT101" s="158" t="s">
        <v>3459</v>
      </c>
      <c r="BU101">
        <v>40.1</v>
      </c>
    </row>
    <row r="102" spans="1:73">
      <c r="A102" s="9">
        <v>43714</v>
      </c>
      <c r="B102" s="9">
        <v>43717</v>
      </c>
      <c r="C102" s="9">
        <v>43744</v>
      </c>
      <c r="D102" s="9">
        <f t="shared" si="8"/>
        <v>43744</v>
      </c>
      <c r="E102" s="9">
        <v>43752</v>
      </c>
      <c r="F102" s="9">
        <f t="shared" si="6"/>
        <v>43752</v>
      </c>
      <c r="G102" s="9">
        <v>43744</v>
      </c>
      <c r="H102" s="9">
        <v>43778</v>
      </c>
      <c r="I102" s="9">
        <v>43778</v>
      </c>
      <c r="J102" s="9">
        <f t="shared" si="7"/>
        <v>43778</v>
      </c>
      <c r="L102">
        <v>37</v>
      </c>
      <c r="M102" t="s">
        <v>3460</v>
      </c>
      <c r="N102">
        <v>38.3</v>
      </c>
      <c r="O102">
        <v>3412.1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3358</v>
      </c>
      <c r="X102">
        <v>1</v>
      </c>
      <c r="AA102">
        <v>1</v>
      </c>
      <c r="AO102">
        <v>1</v>
      </c>
      <c r="AQ102">
        <v>3</v>
      </c>
      <c r="AW102">
        <v>1</v>
      </c>
      <c r="BF102">
        <v>3</v>
      </c>
      <c r="BJ102">
        <v>2</v>
      </c>
      <c r="BL102">
        <v>5</v>
      </c>
      <c r="BM102">
        <v>4</v>
      </c>
      <c r="BO102">
        <v>0</v>
      </c>
      <c r="BP102">
        <v>0</v>
      </c>
      <c r="BS102">
        <f t="shared" si="9"/>
        <v>9</v>
      </c>
      <c r="BT102" t="s">
        <v>3460</v>
      </c>
      <c r="BU102">
        <v>37</v>
      </c>
    </row>
    <row r="103" spans="1:73">
      <c r="A103" s="9">
        <v>43714</v>
      </c>
      <c r="B103" s="9">
        <v>43717</v>
      </c>
      <c r="C103" s="9">
        <v>43744</v>
      </c>
      <c r="D103" s="9">
        <f t="shared" si="8"/>
        <v>43744</v>
      </c>
      <c r="E103" s="9">
        <v>43752</v>
      </c>
      <c r="F103" s="9">
        <f t="shared" si="6"/>
        <v>43752</v>
      </c>
      <c r="G103" s="9">
        <v>43778</v>
      </c>
      <c r="H103" s="9">
        <v>43778</v>
      </c>
      <c r="I103" s="9">
        <v>43778</v>
      </c>
      <c r="J103" s="9">
        <f t="shared" si="7"/>
        <v>43778</v>
      </c>
      <c r="L103">
        <v>36.6</v>
      </c>
      <c r="M103">
        <v>136</v>
      </c>
      <c r="N103">
        <v>36.2</v>
      </c>
      <c r="O103">
        <v>3448.7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3358</v>
      </c>
      <c r="V103" t="s">
        <v>3358</v>
      </c>
      <c r="W103">
        <v>1</v>
      </c>
      <c r="AK103">
        <v>1</v>
      </c>
      <c r="AO103">
        <v>1</v>
      </c>
      <c r="AQ103">
        <v>3</v>
      </c>
      <c r="AW103">
        <v>1</v>
      </c>
      <c r="AX103">
        <v>3</v>
      </c>
      <c r="AY103">
        <v>3</v>
      </c>
      <c r="BF103">
        <v>3</v>
      </c>
      <c r="BO103">
        <v>0</v>
      </c>
      <c r="BP103">
        <v>0</v>
      </c>
      <c r="BS103">
        <f t="shared" si="9"/>
        <v>9</v>
      </c>
      <c r="BT103" s="158" t="s">
        <v>3461</v>
      </c>
      <c r="BU103">
        <v>36.6</v>
      </c>
    </row>
    <row r="104" spans="1:73">
      <c r="A104" s="9">
        <v>43714</v>
      </c>
      <c r="B104" s="9">
        <v>43717</v>
      </c>
      <c r="C104" s="9">
        <v>43744</v>
      </c>
      <c r="D104" s="9">
        <f t="shared" si="8"/>
        <v>43744</v>
      </c>
      <c r="E104" s="9">
        <v>43752</v>
      </c>
      <c r="F104" s="9">
        <f t="shared" si="6"/>
        <v>43752</v>
      </c>
      <c r="G104" s="9">
        <v>43744</v>
      </c>
      <c r="H104" s="9">
        <v>43778</v>
      </c>
      <c r="I104" s="9">
        <v>43778</v>
      </c>
      <c r="J104" s="9">
        <f t="shared" si="7"/>
        <v>43778</v>
      </c>
      <c r="L104">
        <v>42</v>
      </c>
      <c r="M104" t="s">
        <v>3462</v>
      </c>
      <c r="N104">
        <v>40.7</v>
      </c>
      <c r="O104">
        <v>3490.7</v>
      </c>
      <c r="P104">
        <v>0</v>
      </c>
      <c r="Q104">
        <v>0</v>
      </c>
      <c r="R104">
        <v>12</v>
      </c>
      <c r="S104">
        <v>6</v>
      </c>
      <c r="T104">
        <v>0</v>
      </c>
      <c r="U104">
        <v>0</v>
      </c>
      <c r="V104" t="s">
        <v>3351</v>
      </c>
      <c r="X104">
        <v>2</v>
      </c>
      <c r="AB104">
        <v>1</v>
      </c>
      <c r="AN104">
        <v>1</v>
      </c>
      <c r="AQ104">
        <v>2</v>
      </c>
      <c r="AR104">
        <v>6</v>
      </c>
      <c r="AU104">
        <v>6</v>
      </c>
      <c r="AV104">
        <v>2</v>
      </c>
      <c r="BC104">
        <v>2</v>
      </c>
      <c r="BD104">
        <v>12</v>
      </c>
      <c r="BF104">
        <v>2</v>
      </c>
      <c r="BG104">
        <v>3</v>
      </c>
      <c r="BJ104">
        <v>2</v>
      </c>
      <c r="BL104">
        <v>8</v>
      </c>
      <c r="BM104">
        <v>4</v>
      </c>
      <c r="BN104">
        <v>2</v>
      </c>
      <c r="BO104">
        <v>0</v>
      </c>
      <c r="BP104">
        <v>0</v>
      </c>
      <c r="BR104" t="s">
        <v>54</v>
      </c>
      <c r="BS104">
        <f t="shared" si="9"/>
        <v>9</v>
      </c>
      <c r="BT104" t="s">
        <v>3462</v>
      </c>
      <c r="BU104">
        <v>42</v>
      </c>
    </row>
    <row r="105" spans="1:73">
      <c r="A105" s="9">
        <v>43718</v>
      </c>
      <c r="B105" s="2">
        <v>43506</v>
      </c>
      <c r="C105" s="9">
        <v>43751</v>
      </c>
      <c r="D105" s="9">
        <f t="shared" si="8"/>
        <v>43751</v>
      </c>
      <c r="E105" s="9">
        <v>43752</v>
      </c>
      <c r="F105" s="9">
        <f t="shared" si="6"/>
        <v>43752</v>
      </c>
      <c r="G105" s="9">
        <v>43751</v>
      </c>
      <c r="H105" s="9">
        <v>43778</v>
      </c>
      <c r="I105" s="9">
        <v>43778</v>
      </c>
      <c r="J105" s="9">
        <f t="shared" si="7"/>
        <v>43778</v>
      </c>
      <c r="L105">
        <v>41.8</v>
      </c>
      <c r="M105">
        <v>137</v>
      </c>
      <c r="N105">
        <v>44.6</v>
      </c>
      <c r="O105">
        <v>3532.5</v>
      </c>
      <c r="P105">
        <v>0</v>
      </c>
      <c r="Q105">
        <v>0</v>
      </c>
      <c r="R105">
        <v>0</v>
      </c>
      <c r="S105">
        <v>0</v>
      </c>
      <c r="T105">
        <v>5</v>
      </c>
      <c r="U105" t="s">
        <v>3358</v>
      </c>
      <c r="V105" t="s">
        <v>3358</v>
      </c>
      <c r="W105">
        <v>1</v>
      </c>
      <c r="Y105">
        <v>1</v>
      </c>
      <c r="AC105">
        <v>1</v>
      </c>
      <c r="AL105">
        <v>1</v>
      </c>
      <c r="AO105">
        <v>1</v>
      </c>
      <c r="AQ105">
        <v>3</v>
      </c>
      <c r="AW105">
        <v>1</v>
      </c>
      <c r="AX105">
        <v>1</v>
      </c>
      <c r="AY105">
        <v>1</v>
      </c>
      <c r="AZ105">
        <v>1</v>
      </c>
      <c r="BC105">
        <v>2</v>
      </c>
      <c r="BF105">
        <v>3</v>
      </c>
      <c r="BN105">
        <v>1</v>
      </c>
      <c r="BO105" t="s">
        <v>3380</v>
      </c>
      <c r="BP105">
        <v>0</v>
      </c>
      <c r="BQ105">
        <v>75</v>
      </c>
      <c r="BS105">
        <f t="shared" ref="BS105:BS136" si="10">IF(BR104="x",BS104+1,BS104)</f>
        <v>10</v>
      </c>
      <c r="BT105" s="158" t="s">
        <v>3463</v>
      </c>
      <c r="BU105">
        <v>41.8</v>
      </c>
    </row>
    <row r="106" spans="1:73">
      <c r="A106" s="9">
        <v>43718</v>
      </c>
      <c r="B106" s="2">
        <v>43506</v>
      </c>
      <c r="C106" s="9">
        <v>43751</v>
      </c>
      <c r="D106" s="9">
        <f t="shared" ref="D106:D137" si="11">C106</f>
        <v>43751</v>
      </c>
      <c r="E106" s="9">
        <v>43752</v>
      </c>
      <c r="F106" s="9">
        <f t="shared" si="6"/>
        <v>43752</v>
      </c>
      <c r="G106" s="9">
        <v>43751</v>
      </c>
      <c r="H106" s="9">
        <v>43778</v>
      </c>
      <c r="I106" s="9">
        <v>43778</v>
      </c>
      <c r="J106" s="9">
        <f t="shared" si="7"/>
        <v>43778</v>
      </c>
      <c r="L106">
        <v>36</v>
      </c>
      <c r="M106" t="s">
        <v>3464</v>
      </c>
      <c r="N106">
        <v>40</v>
      </c>
      <c r="O106">
        <v>3568.5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3358</v>
      </c>
      <c r="X106">
        <v>1</v>
      </c>
      <c r="AA106">
        <v>1</v>
      </c>
      <c r="AO106">
        <v>1</v>
      </c>
      <c r="AQ106">
        <v>3</v>
      </c>
      <c r="AW106">
        <v>1</v>
      </c>
      <c r="AX106">
        <v>3</v>
      </c>
      <c r="AY106">
        <v>3</v>
      </c>
      <c r="BF106">
        <v>3</v>
      </c>
      <c r="BJ106">
        <v>2</v>
      </c>
      <c r="BL106">
        <v>2</v>
      </c>
      <c r="BM106">
        <v>4</v>
      </c>
      <c r="BO106">
        <v>0</v>
      </c>
      <c r="BP106">
        <v>0</v>
      </c>
      <c r="BS106">
        <f t="shared" si="10"/>
        <v>10</v>
      </c>
      <c r="BT106" t="s">
        <v>3464</v>
      </c>
      <c r="BU106">
        <v>36</v>
      </c>
    </row>
    <row r="107" spans="1:73">
      <c r="A107" s="9">
        <v>43718</v>
      </c>
      <c r="B107" s="2">
        <v>43506</v>
      </c>
      <c r="C107" s="9">
        <v>43751</v>
      </c>
      <c r="D107" s="9">
        <f t="shared" si="11"/>
        <v>43751</v>
      </c>
      <c r="E107" s="9">
        <v>43752</v>
      </c>
      <c r="F107" s="9">
        <f t="shared" si="6"/>
        <v>43752</v>
      </c>
      <c r="G107" s="9">
        <v>43778</v>
      </c>
      <c r="H107" s="9">
        <v>43778</v>
      </c>
      <c r="I107" s="9">
        <v>43778</v>
      </c>
      <c r="J107" s="9">
        <f t="shared" si="7"/>
        <v>43778</v>
      </c>
      <c r="L107">
        <v>36.4</v>
      </c>
      <c r="M107">
        <v>138</v>
      </c>
      <c r="N107">
        <v>36</v>
      </c>
      <c r="O107">
        <v>3604.9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3358</v>
      </c>
      <c r="V107" t="s">
        <v>3358</v>
      </c>
      <c r="W107">
        <v>1</v>
      </c>
      <c r="AO107">
        <v>1</v>
      </c>
      <c r="AQ107">
        <v>3</v>
      </c>
      <c r="AW107">
        <v>1</v>
      </c>
      <c r="BF107">
        <v>3</v>
      </c>
      <c r="BO107">
        <v>0</v>
      </c>
      <c r="BP107">
        <v>0</v>
      </c>
      <c r="BS107">
        <f t="shared" si="10"/>
        <v>10</v>
      </c>
      <c r="BT107" s="158" t="s">
        <v>3465</v>
      </c>
      <c r="BU107">
        <v>36.4</v>
      </c>
    </row>
    <row r="108" spans="1:73">
      <c r="A108" s="9">
        <v>43718</v>
      </c>
      <c r="B108" s="2">
        <v>43506</v>
      </c>
      <c r="C108" s="9">
        <v>43751</v>
      </c>
      <c r="D108" s="9">
        <f t="shared" si="11"/>
        <v>43751</v>
      </c>
      <c r="E108" s="9">
        <v>43752</v>
      </c>
      <c r="F108" s="9">
        <f t="shared" si="6"/>
        <v>43752</v>
      </c>
      <c r="G108" s="9">
        <v>43751</v>
      </c>
      <c r="H108" s="9">
        <v>43778</v>
      </c>
      <c r="I108" s="9">
        <v>43778</v>
      </c>
      <c r="J108" s="9">
        <f t="shared" si="7"/>
        <v>43778</v>
      </c>
      <c r="L108">
        <v>43</v>
      </c>
      <c r="M108" t="s">
        <v>3466</v>
      </c>
      <c r="N108">
        <v>41.9</v>
      </c>
      <c r="O108">
        <v>3647.9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3358</v>
      </c>
      <c r="X108">
        <v>1</v>
      </c>
      <c r="AA108">
        <v>1</v>
      </c>
      <c r="AJ108">
        <v>0</v>
      </c>
      <c r="AO108">
        <v>1</v>
      </c>
      <c r="AQ108">
        <v>3</v>
      </c>
      <c r="AW108">
        <v>1</v>
      </c>
      <c r="BF108">
        <v>3</v>
      </c>
      <c r="BJ108">
        <v>2</v>
      </c>
      <c r="BL108">
        <v>6</v>
      </c>
      <c r="BM108">
        <v>3</v>
      </c>
      <c r="BO108">
        <v>0</v>
      </c>
      <c r="BP108">
        <v>0</v>
      </c>
      <c r="BS108">
        <f t="shared" si="10"/>
        <v>10</v>
      </c>
      <c r="BT108" t="s">
        <v>3466</v>
      </c>
      <c r="BU108">
        <v>43</v>
      </c>
    </row>
    <row r="109" spans="1:73">
      <c r="A109" s="9">
        <v>43718</v>
      </c>
      <c r="B109" s="2">
        <v>43506</v>
      </c>
      <c r="C109" s="9">
        <v>43751</v>
      </c>
      <c r="D109" s="9">
        <f t="shared" si="11"/>
        <v>43751</v>
      </c>
      <c r="E109" s="9">
        <v>43752</v>
      </c>
      <c r="F109" s="9">
        <f t="shared" si="6"/>
        <v>43752</v>
      </c>
      <c r="G109" s="9">
        <v>43778</v>
      </c>
      <c r="H109" s="9">
        <v>43778</v>
      </c>
      <c r="I109" s="9">
        <v>43778</v>
      </c>
      <c r="J109" s="9">
        <f t="shared" si="7"/>
        <v>43778</v>
      </c>
      <c r="L109">
        <v>43.7</v>
      </c>
      <c r="M109">
        <v>139</v>
      </c>
      <c r="N109">
        <v>38.4</v>
      </c>
      <c r="O109">
        <v>3691.6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3358</v>
      </c>
      <c r="V109" t="s">
        <v>3358</v>
      </c>
      <c r="W109">
        <v>1</v>
      </c>
      <c r="AK109">
        <v>1</v>
      </c>
      <c r="AO109">
        <v>1</v>
      </c>
      <c r="AQ109">
        <v>3</v>
      </c>
      <c r="AW109">
        <v>1</v>
      </c>
      <c r="BF109">
        <v>3</v>
      </c>
      <c r="BO109">
        <v>0</v>
      </c>
      <c r="BP109">
        <v>0</v>
      </c>
      <c r="BS109">
        <f t="shared" si="10"/>
        <v>10</v>
      </c>
      <c r="BT109" s="158" t="s">
        <v>3467</v>
      </c>
      <c r="BU109">
        <v>43.7</v>
      </c>
    </row>
    <row r="110" spans="1:73">
      <c r="A110" s="9">
        <v>43718</v>
      </c>
      <c r="B110" s="2">
        <v>43506</v>
      </c>
      <c r="C110" s="9">
        <v>43751</v>
      </c>
      <c r="D110" s="9">
        <f t="shared" si="11"/>
        <v>43751</v>
      </c>
      <c r="E110" s="9">
        <v>43752</v>
      </c>
      <c r="F110" s="9">
        <f t="shared" si="6"/>
        <v>43752</v>
      </c>
      <c r="G110" s="9">
        <v>43751</v>
      </c>
      <c r="H110" s="9">
        <v>43778</v>
      </c>
      <c r="I110" s="9">
        <v>43778</v>
      </c>
      <c r="J110" s="9">
        <f t="shared" si="7"/>
        <v>43778</v>
      </c>
      <c r="L110">
        <v>32</v>
      </c>
      <c r="M110" t="s">
        <v>3468</v>
      </c>
      <c r="N110">
        <v>40</v>
      </c>
      <c r="O110">
        <v>3723.6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3358</v>
      </c>
      <c r="X110">
        <v>1</v>
      </c>
      <c r="AA110">
        <v>1</v>
      </c>
      <c r="AO110">
        <v>1</v>
      </c>
      <c r="AQ110">
        <v>3</v>
      </c>
      <c r="AW110">
        <v>1</v>
      </c>
      <c r="BF110">
        <v>3</v>
      </c>
      <c r="BJ110">
        <v>2</v>
      </c>
      <c r="BL110">
        <v>2</v>
      </c>
      <c r="BM110">
        <v>3</v>
      </c>
      <c r="BO110">
        <v>0</v>
      </c>
      <c r="BP110">
        <v>0</v>
      </c>
      <c r="BS110">
        <f t="shared" si="10"/>
        <v>10</v>
      </c>
      <c r="BT110" s="158" t="s">
        <v>3468</v>
      </c>
      <c r="BU110">
        <v>32</v>
      </c>
    </row>
    <row r="111" spans="1:73">
      <c r="A111" s="9">
        <v>43718</v>
      </c>
      <c r="B111" s="2">
        <v>43506</v>
      </c>
      <c r="C111" s="9">
        <v>43751</v>
      </c>
      <c r="D111" s="9">
        <f t="shared" si="11"/>
        <v>43751</v>
      </c>
      <c r="E111" s="9">
        <v>43752</v>
      </c>
      <c r="F111" s="9">
        <f t="shared" si="6"/>
        <v>43752</v>
      </c>
      <c r="G111" s="9">
        <v>43778</v>
      </c>
      <c r="H111" s="9">
        <v>43778</v>
      </c>
      <c r="I111" s="9">
        <v>43778</v>
      </c>
      <c r="J111" s="9">
        <f t="shared" si="7"/>
        <v>43778</v>
      </c>
      <c r="L111">
        <v>31.5</v>
      </c>
      <c r="M111" t="s">
        <v>3469</v>
      </c>
      <c r="N111">
        <v>31.8</v>
      </c>
      <c r="O111">
        <v>3755.1</v>
      </c>
      <c r="P111">
        <v>9</v>
      </c>
      <c r="Q111">
        <v>3</v>
      </c>
      <c r="R111">
        <v>0</v>
      </c>
      <c r="S111">
        <v>0</v>
      </c>
      <c r="T111">
        <v>0</v>
      </c>
      <c r="U111" t="s">
        <v>3390</v>
      </c>
      <c r="V111" t="s">
        <v>3390</v>
      </c>
      <c r="W111">
        <v>1</v>
      </c>
      <c r="AO111">
        <v>1</v>
      </c>
      <c r="AQ111">
        <v>3</v>
      </c>
      <c r="AT111">
        <v>3</v>
      </c>
      <c r="AW111">
        <v>1</v>
      </c>
      <c r="BC111">
        <v>0</v>
      </c>
      <c r="BD111">
        <v>0</v>
      </c>
      <c r="BF111">
        <v>3</v>
      </c>
      <c r="BO111" t="s">
        <v>3470</v>
      </c>
      <c r="BP111">
        <v>0</v>
      </c>
      <c r="BS111">
        <f t="shared" si="10"/>
        <v>10</v>
      </c>
      <c r="BT111" s="158" t="s">
        <v>3469</v>
      </c>
      <c r="BU111">
        <v>31.5</v>
      </c>
    </row>
    <row r="112" spans="1:73">
      <c r="A112" s="9">
        <v>43718</v>
      </c>
      <c r="B112" s="2">
        <v>43506</v>
      </c>
      <c r="C112" s="9">
        <v>43751</v>
      </c>
      <c r="D112" s="9">
        <f t="shared" si="11"/>
        <v>43751</v>
      </c>
      <c r="E112" s="9">
        <v>43752</v>
      </c>
      <c r="F112" s="9">
        <f t="shared" si="6"/>
        <v>43752</v>
      </c>
      <c r="G112" s="9">
        <v>43778</v>
      </c>
      <c r="H112" s="9">
        <v>43778</v>
      </c>
      <c r="I112" s="9">
        <v>43778</v>
      </c>
      <c r="J112" s="9">
        <f t="shared" si="7"/>
        <v>43778</v>
      </c>
      <c r="L112">
        <v>7</v>
      </c>
      <c r="M112">
        <v>140</v>
      </c>
      <c r="N112">
        <v>8</v>
      </c>
      <c r="O112">
        <v>3762.1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3358</v>
      </c>
      <c r="V112" t="s">
        <v>3358</v>
      </c>
      <c r="W112">
        <v>1</v>
      </c>
      <c r="AO112">
        <v>1</v>
      </c>
      <c r="AQ112">
        <v>3</v>
      </c>
      <c r="AV112">
        <v>1</v>
      </c>
      <c r="AW112">
        <v>1</v>
      </c>
      <c r="BC112">
        <v>2</v>
      </c>
      <c r="BF112">
        <v>3</v>
      </c>
      <c r="BO112">
        <v>0</v>
      </c>
      <c r="BP112">
        <v>0</v>
      </c>
      <c r="BS112">
        <f t="shared" si="10"/>
        <v>10</v>
      </c>
      <c r="BT112" s="158" t="s">
        <v>3471</v>
      </c>
      <c r="BU112">
        <v>7</v>
      </c>
    </row>
    <row r="113" spans="1:73">
      <c r="A113" s="9">
        <v>43719</v>
      </c>
      <c r="B113" s="2">
        <v>43506</v>
      </c>
      <c r="C113" s="9">
        <v>43751</v>
      </c>
      <c r="D113" s="9">
        <f t="shared" si="11"/>
        <v>43751</v>
      </c>
      <c r="E113" s="9">
        <v>43752</v>
      </c>
      <c r="F113" s="9">
        <f t="shared" si="6"/>
        <v>43752</v>
      </c>
      <c r="G113" s="9">
        <v>43751</v>
      </c>
      <c r="H113" s="9">
        <v>43778</v>
      </c>
      <c r="I113" s="9">
        <v>43778</v>
      </c>
      <c r="J113" s="9">
        <f t="shared" si="7"/>
        <v>43778</v>
      </c>
      <c r="L113">
        <v>39</v>
      </c>
      <c r="M113" t="s">
        <v>3472</v>
      </c>
      <c r="N113">
        <v>40</v>
      </c>
      <c r="O113">
        <v>3801.1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3358</v>
      </c>
      <c r="X113">
        <v>1</v>
      </c>
      <c r="Z113">
        <v>1</v>
      </c>
      <c r="AO113">
        <v>1</v>
      </c>
      <c r="AQ113">
        <v>3</v>
      </c>
      <c r="AW113">
        <v>1</v>
      </c>
      <c r="BF113">
        <v>3</v>
      </c>
      <c r="BO113">
        <v>0</v>
      </c>
      <c r="BP113">
        <v>0</v>
      </c>
      <c r="BS113">
        <f t="shared" si="10"/>
        <v>10</v>
      </c>
      <c r="BT113" t="s">
        <v>3472</v>
      </c>
      <c r="BU113">
        <v>39</v>
      </c>
    </row>
    <row r="114" spans="1:73">
      <c r="A114" s="9">
        <v>43719</v>
      </c>
      <c r="B114" s="2">
        <v>43506</v>
      </c>
      <c r="C114" s="9">
        <v>43751</v>
      </c>
      <c r="D114" s="9">
        <f t="shared" si="11"/>
        <v>43751</v>
      </c>
      <c r="E114" s="9">
        <v>43752</v>
      </c>
      <c r="F114" s="9">
        <f t="shared" si="6"/>
        <v>43752</v>
      </c>
      <c r="G114" s="9">
        <v>43778</v>
      </c>
      <c r="H114" s="9">
        <v>43778</v>
      </c>
      <c r="I114" s="9">
        <v>43778</v>
      </c>
      <c r="J114" s="9">
        <f t="shared" si="7"/>
        <v>43778</v>
      </c>
      <c r="L114">
        <v>38.9</v>
      </c>
      <c r="M114">
        <v>141</v>
      </c>
      <c r="N114">
        <v>37.7</v>
      </c>
      <c r="O114">
        <v>3840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3358</v>
      </c>
      <c r="V114" t="s">
        <v>3358</v>
      </c>
      <c r="W114">
        <v>1</v>
      </c>
      <c r="AO114">
        <v>1</v>
      </c>
      <c r="AQ114">
        <v>3</v>
      </c>
      <c r="AW114">
        <v>1</v>
      </c>
      <c r="BF114">
        <v>3</v>
      </c>
      <c r="BH114">
        <v>1</v>
      </c>
      <c r="BN114">
        <v>0.5</v>
      </c>
      <c r="BO114">
        <v>0</v>
      </c>
      <c r="BP114">
        <v>0</v>
      </c>
      <c r="BS114">
        <f t="shared" si="10"/>
        <v>10</v>
      </c>
      <c r="BT114" s="158" t="s">
        <v>3473</v>
      </c>
      <c r="BU114">
        <v>38.9</v>
      </c>
    </row>
    <row r="115" spans="1:73">
      <c r="A115" s="9">
        <v>43719</v>
      </c>
      <c r="B115" s="2">
        <v>43506</v>
      </c>
      <c r="C115" s="9">
        <v>43751</v>
      </c>
      <c r="D115" s="9">
        <f t="shared" si="11"/>
        <v>43751</v>
      </c>
      <c r="E115" s="9">
        <v>43752</v>
      </c>
      <c r="F115" s="9">
        <f t="shared" si="6"/>
        <v>43752</v>
      </c>
      <c r="G115" s="9">
        <v>43751</v>
      </c>
      <c r="H115" s="9">
        <v>43778</v>
      </c>
      <c r="I115" s="9">
        <v>43778</v>
      </c>
      <c r="J115" s="9">
        <f t="shared" si="7"/>
        <v>43778</v>
      </c>
      <c r="L115">
        <v>40</v>
      </c>
      <c r="M115" t="s">
        <v>3474</v>
      </c>
      <c r="N115">
        <v>41</v>
      </c>
      <c r="O115">
        <v>3880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3358</v>
      </c>
      <c r="X115">
        <v>1</v>
      </c>
      <c r="Z115">
        <v>1</v>
      </c>
      <c r="AO115">
        <v>1</v>
      </c>
      <c r="AQ115">
        <v>3</v>
      </c>
      <c r="AW115">
        <v>1</v>
      </c>
      <c r="BF115">
        <v>3</v>
      </c>
      <c r="BI115">
        <v>1</v>
      </c>
      <c r="BL115">
        <v>5</v>
      </c>
      <c r="BM115">
        <v>4</v>
      </c>
      <c r="BO115">
        <v>0</v>
      </c>
      <c r="BP115">
        <v>0</v>
      </c>
      <c r="BS115">
        <f t="shared" si="10"/>
        <v>10</v>
      </c>
      <c r="BT115" t="s">
        <v>3474</v>
      </c>
      <c r="BU115">
        <v>40</v>
      </c>
    </row>
    <row r="116" spans="1:73">
      <c r="A116" s="9">
        <v>43719</v>
      </c>
      <c r="B116" s="2">
        <v>43506</v>
      </c>
      <c r="C116" s="9">
        <v>43751</v>
      </c>
      <c r="D116" s="9">
        <f t="shared" si="11"/>
        <v>43751</v>
      </c>
      <c r="E116" s="9">
        <v>43752</v>
      </c>
      <c r="F116" s="9">
        <f t="shared" si="6"/>
        <v>43752</v>
      </c>
      <c r="G116" s="9">
        <v>43778</v>
      </c>
      <c r="H116" s="9">
        <v>43778</v>
      </c>
      <c r="I116" s="9">
        <v>43778</v>
      </c>
      <c r="J116" s="9">
        <f t="shared" si="7"/>
        <v>43778</v>
      </c>
      <c r="L116">
        <v>39.2</v>
      </c>
      <c r="M116">
        <v>142</v>
      </c>
      <c r="N116">
        <v>40.4</v>
      </c>
      <c r="O116">
        <v>3919.2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3390</v>
      </c>
      <c r="V116" t="s">
        <v>3390</v>
      </c>
      <c r="W116">
        <v>1</v>
      </c>
      <c r="AK116">
        <v>0</v>
      </c>
      <c r="AO116">
        <v>1</v>
      </c>
      <c r="AQ116">
        <v>3</v>
      </c>
      <c r="AW116">
        <v>1</v>
      </c>
      <c r="AX116">
        <v>0</v>
      </c>
      <c r="AY116">
        <v>0</v>
      </c>
      <c r="AZ116">
        <v>0</v>
      </c>
      <c r="BC116">
        <v>2</v>
      </c>
      <c r="BF116">
        <v>3</v>
      </c>
      <c r="BH116">
        <v>1</v>
      </c>
      <c r="BN116">
        <v>0.5</v>
      </c>
      <c r="BO116" t="s">
        <v>3404</v>
      </c>
      <c r="BP116">
        <v>0</v>
      </c>
      <c r="BS116">
        <f t="shared" si="10"/>
        <v>10</v>
      </c>
      <c r="BT116" s="158" t="s">
        <v>3475</v>
      </c>
      <c r="BU116">
        <v>39.2</v>
      </c>
    </row>
    <row r="117" spans="1:73">
      <c r="A117" s="9">
        <v>43719</v>
      </c>
      <c r="B117" s="2">
        <v>43506</v>
      </c>
      <c r="C117" s="9">
        <v>43751</v>
      </c>
      <c r="D117" s="9">
        <f t="shared" si="11"/>
        <v>43751</v>
      </c>
      <c r="E117" s="9">
        <v>43752</v>
      </c>
      <c r="F117" s="9">
        <f t="shared" si="6"/>
        <v>43752</v>
      </c>
      <c r="G117" s="9">
        <v>43751</v>
      </c>
      <c r="H117" s="9">
        <v>43765</v>
      </c>
      <c r="I117" s="9">
        <v>43778</v>
      </c>
      <c r="J117" s="9">
        <f t="shared" si="7"/>
        <v>43765</v>
      </c>
      <c r="L117">
        <v>41</v>
      </c>
      <c r="M117" t="s">
        <v>3476</v>
      </c>
      <c r="N117">
        <v>44.5</v>
      </c>
      <c r="O117">
        <v>3960.2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3351</v>
      </c>
      <c r="X117">
        <v>2</v>
      </c>
      <c r="AB117">
        <v>1</v>
      </c>
      <c r="AN117">
        <v>1</v>
      </c>
      <c r="AQ117">
        <v>6</v>
      </c>
      <c r="AR117">
        <v>6</v>
      </c>
      <c r="AU117">
        <v>6</v>
      </c>
      <c r="AV117">
        <v>2</v>
      </c>
      <c r="BC117">
        <v>2</v>
      </c>
      <c r="BD117">
        <v>6</v>
      </c>
      <c r="BF117">
        <v>6</v>
      </c>
      <c r="BI117">
        <v>1</v>
      </c>
      <c r="BL117">
        <v>7</v>
      </c>
      <c r="BM117">
        <v>4</v>
      </c>
      <c r="BN117">
        <v>1</v>
      </c>
      <c r="BO117">
        <v>0</v>
      </c>
      <c r="BP117">
        <v>0</v>
      </c>
      <c r="BR117" t="s">
        <v>54</v>
      </c>
      <c r="BS117">
        <f t="shared" si="10"/>
        <v>10</v>
      </c>
      <c r="BT117" t="s">
        <v>3476</v>
      </c>
      <c r="BU117">
        <v>41</v>
      </c>
    </row>
    <row r="118" spans="1:73">
      <c r="A118" s="9">
        <v>43719</v>
      </c>
      <c r="B118" s="2">
        <v>43506</v>
      </c>
      <c r="C118" s="9">
        <v>43751</v>
      </c>
      <c r="D118" s="9">
        <f t="shared" si="11"/>
        <v>43751</v>
      </c>
      <c r="E118" s="9">
        <v>43752</v>
      </c>
      <c r="F118" s="9">
        <f t="shared" si="6"/>
        <v>43752</v>
      </c>
      <c r="G118" s="9">
        <v>43765</v>
      </c>
      <c r="H118" s="9">
        <v>43765</v>
      </c>
      <c r="I118" s="9">
        <v>43778</v>
      </c>
      <c r="J118" s="9">
        <f t="shared" si="7"/>
        <v>43765</v>
      </c>
      <c r="L118">
        <v>41.3</v>
      </c>
      <c r="M118">
        <v>143</v>
      </c>
      <c r="N118">
        <v>39.6</v>
      </c>
      <c r="O118">
        <v>4001.5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3358</v>
      </c>
      <c r="V118" t="s">
        <v>3358</v>
      </c>
      <c r="W118">
        <v>1</v>
      </c>
      <c r="AO118">
        <v>1</v>
      </c>
      <c r="AQ118">
        <v>3</v>
      </c>
      <c r="AW118">
        <v>1</v>
      </c>
      <c r="BF118">
        <v>3</v>
      </c>
      <c r="BO118">
        <v>0</v>
      </c>
      <c r="BP118">
        <v>0</v>
      </c>
      <c r="BS118">
        <f t="shared" si="10"/>
        <v>11</v>
      </c>
      <c r="BT118" s="158" t="s">
        <v>3477</v>
      </c>
      <c r="BU118">
        <v>41.3</v>
      </c>
    </row>
    <row r="119" spans="1:73">
      <c r="A119" s="9">
        <v>43719</v>
      </c>
      <c r="B119" s="2">
        <v>43506</v>
      </c>
      <c r="C119" s="9">
        <v>43751</v>
      </c>
      <c r="D119" s="9">
        <f t="shared" si="11"/>
        <v>43751</v>
      </c>
      <c r="E119" s="9">
        <v>43752</v>
      </c>
      <c r="F119" s="9">
        <f t="shared" si="6"/>
        <v>43752</v>
      </c>
      <c r="G119" s="9">
        <v>43751</v>
      </c>
      <c r="H119" s="9">
        <v>43765</v>
      </c>
      <c r="I119" s="9">
        <v>43778</v>
      </c>
      <c r="J119" s="9">
        <f t="shared" si="7"/>
        <v>43765</v>
      </c>
      <c r="L119">
        <v>44</v>
      </c>
      <c r="M119" t="s">
        <v>3478</v>
      </c>
      <c r="N119">
        <v>39.6</v>
      </c>
      <c r="O119">
        <v>4045.5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3358</v>
      </c>
      <c r="X119">
        <v>1</v>
      </c>
      <c r="Z119">
        <v>1</v>
      </c>
      <c r="AO119">
        <v>1</v>
      </c>
      <c r="AQ119">
        <v>3</v>
      </c>
      <c r="AW119">
        <v>1</v>
      </c>
      <c r="BF119">
        <v>3</v>
      </c>
      <c r="BI119">
        <v>1</v>
      </c>
      <c r="BL119">
        <v>6</v>
      </c>
      <c r="BM119">
        <v>4</v>
      </c>
      <c r="BO119">
        <v>0</v>
      </c>
      <c r="BP119">
        <v>0</v>
      </c>
      <c r="BS119">
        <f t="shared" si="10"/>
        <v>11</v>
      </c>
      <c r="BT119" t="s">
        <v>3478</v>
      </c>
      <c r="BU119">
        <v>44</v>
      </c>
    </row>
    <row r="120" spans="1:73">
      <c r="A120" s="9">
        <v>43719</v>
      </c>
      <c r="B120" s="2">
        <v>43506</v>
      </c>
      <c r="C120" s="9">
        <v>43751</v>
      </c>
      <c r="D120" s="9">
        <f t="shared" si="11"/>
        <v>43751</v>
      </c>
      <c r="E120" s="9">
        <v>43752</v>
      </c>
      <c r="F120" s="9">
        <f t="shared" si="6"/>
        <v>43752</v>
      </c>
      <c r="G120" s="9">
        <v>43765</v>
      </c>
      <c r="H120" s="9">
        <v>43765</v>
      </c>
      <c r="I120" s="9">
        <v>43778</v>
      </c>
      <c r="J120" s="9">
        <f t="shared" si="7"/>
        <v>43765</v>
      </c>
      <c r="L120">
        <v>43.8</v>
      </c>
      <c r="M120">
        <v>144</v>
      </c>
      <c r="N120">
        <v>48</v>
      </c>
      <c r="O120">
        <v>4089.3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3358</v>
      </c>
      <c r="V120" t="s">
        <v>3358</v>
      </c>
      <c r="W120">
        <v>1</v>
      </c>
      <c r="AO120">
        <v>1</v>
      </c>
      <c r="AQ120">
        <v>3</v>
      </c>
      <c r="AW120">
        <v>1</v>
      </c>
      <c r="AX120">
        <v>3</v>
      </c>
      <c r="AY120">
        <v>3</v>
      </c>
      <c r="BF120">
        <v>3</v>
      </c>
      <c r="BO120">
        <v>0</v>
      </c>
      <c r="BP120">
        <v>0</v>
      </c>
      <c r="BS120">
        <f t="shared" si="10"/>
        <v>11</v>
      </c>
      <c r="BT120" s="158" t="s">
        <v>3479</v>
      </c>
      <c r="BU120">
        <v>43.8</v>
      </c>
    </row>
    <row r="121" spans="1:73">
      <c r="A121" s="9">
        <v>43719</v>
      </c>
      <c r="B121" s="2">
        <v>43506</v>
      </c>
      <c r="C121" s="9">
        <v>43751</v>
      </c>
      <c r="D121" s="9">
        <f t="shared" si="11"/>
        <v>43751</v>
      </c>
      <c r="E121" s="9">
        <v>43752</v>
      </c>
      <c r="F121" s="9">
        <f t="shared" si="6"/>
        <v>43752</v>
      </c>
      <c r="G121" s="9">
        <v>43751</v>
      </c>
      <c r="H121" s="9">
        <v>43765</v>
      </c>
      <c r="I121" s="9">
        <v>43778</v>
      </c>
      <c r="J121" s="9">
        <f t="shared" si="7"/>
        <v>43765</v>
      </c>
      <c r="L121">
        <v>38</v>
      </c>
      <c r="M121" t="s">
        <v>3480</v>
      </c>
      <c r="N121">
        <v>41.4</v>
      </c>
      <c r="O121">
        <v>4127.3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3358</v>
      </c>
      <c r="X121">
        <v>1</v>
      </c>
      <c r="Z121">
        <v>1</v>
      </c>
      <c r="AJ121">
        <v>1</v>
      </c>
      <c r="AO121">
        <v>1</v>
      </c>
      <c r="AQ121">
        <v>3</v>
      </c>
      <c r="AW121">
        <v>1</v>
      </c>
      <c r="BF121">
        <v>3</v>
      </c>
      <c r="BI121">
        <v>1</v>
      </c>
      <c r="BL121">
        <v>6</v>
      </c>
      <c r="BM121">
        <v>4</v>
      </c>
      <c r="BO121">
        <v>0</v>
      </c>
      <c r="BP121">
        <v>0</v>
      </c>
      <c r="BS121">
        <f t="shared" si="10"/>
        <v>11</v>
      </c>
      <c r="BT121" t="s">
        <v>3480</v>
      </c>
      <c r="BU121">
        <v>38</v>
      </c>
    </row>
    <row r="122" spans="1:73">
      <c r="A122" s="9">
        <v>43719</v>
      </c>
      <c r="B122" s="2">
        <v>43506</v>
      </c>
      <c r="C122" s="9">
        <v>43751</v>
      </c>
      <c r="D122" s="9">
        <f t="shared" si="11"/>
        <v>43751</v>
      </c>
      <c r="E122" s="9">
        <v>43752</v>
      </c>
      <c r="F122" s="9">
        <f t="shared" si="6"/>
        <v>43752</v>
      </c>
      <c r="G122" s="9">
        <v>43765</v>
      </c>
      <c r="H122" s="9">
        <v>43765</v>
      </c>
      <c r="I122" s="9">
        <v>43778</v>
      </c>
      <c r="J122" s="9">
        <f t="shared" si="7"/>
        <v>43765</v>
      </c>
      <c r="L122">
        <v>37.8</v>
      </c>
      <c r="M122">
        <v>145</v>
      </c>
      <c r="N122">
        <v>38</v>
      </c>
      <c r="O122">
        <v>4165.1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3355</v>
      </c>
      <c r="V122" t="s">
        <v>3355</v>
      </c>
      <c r="W122">
        <v>1</v>
      </c>
      <c r="AD122">
        <v>1</v>
      </c>
      <c r="AP122">
        <v>1</v>
      </c>
      <c r="AQ122">
        <v>6</v>
      </c>
      <c r="AW122">
        <v>1</v>
      </c>
      <c r="BE122">
        <v>6</v>
      </c>
      <c r="BO122">
        <v>0</v>
      </c>
      <c r="BP122">
        <v>0</v>
      </c>
      <c r="BS122">
        <f t="shared" si="10"/>
        <v>11</v>
      </c>
      <c r="BT122" s="158" t="s">
        <v>3481</v>
      </c>
      <c r="BU122">
        <v>37.8</v>
      </c>
    </row>
    <row r="123" spans="1:73">
      <c r="A123" s="9">
        <v>43719</v>
      </c>
      <c r="B123" s="2">
        <v>43506</v>
      </c>
      <c r="C123" s="9">
        <v>43751</v>
      </c>
      <c r="D123" s="9">
        <f t="shared" si="11"/>
        <v>43751</v>
      </c>
      <c r="E123" s="9">
        <v>43752</v>
      </c>
      <c r="F123" s="9">
        <f t="shared" si="6"/>
        <v>43752</v>
      </c>
      <c r="G123" s="9">
        <v>43751</v>
      </c>
      <c r="H123" s="9">
        <v>43765</v>
      </c>
      <c r="I123" s="9">
        <v>43778</v>
      </c>
      <c r="J123" s="9">
        <f t="shared" si="7"/>
        <v>43765</v>
      </c>
      <c r="L123">
        <v>27</v>
      </c>
      <c r="M123" t="s">
        <v>3482</v>
      </c>
      <c r="N123">
        <v>22.7</v>
      </c>
      <c r="O123">
        <v>4192.1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3358</v>
      </c>
      <c r="X123">
        <v>1</v>
      </c>
      <c r="Z123">
        <v>1</v>
      </c>
      <c r="AO123">
        <v>1</v>
      </c>
      <c r="AQ123">
        <v>3</v>
      </c>
      <c r="AW123">
        <v>1</v>
      </c>
      <c r="BF123">
        <v>3</v>
      </c>
      <c r="BI123">
        <v>1</v>
      </c>
      <c r="BL123">
        <v>0</v>
      </c>
      <c r="BM123">
        <v>0</v>
      </c>
      <c r="BO123">
        <v>0</v>
      </c>
      <c r="BP123">
        <v>0</v>
      </c>
      <c r="BS123">
        <f t="shared" si="10"/>
        <v>11</v>
      </c>
      <c r="BT123" s="158" t="s">
        <v>3482</v>
      </c>
      <c r="BU123">
        <v>27</v>
      </c>
    </row>
    <row r="124" spans="1:73">
      <c r="A124" s="9">
        <v>43719</v>
      </c>
      <c r="B124" s="2">
        <v>43506</v>
      </c>
      <c r="C124" s="9">
        <v>43751</v>
      </c>
      <c r="D124" s="9">
        <f t="shared" si="11"/>
        <v>43751</v>
      </c>
      <c r="E124" s="9">
        <v>43752</v>
      </c>
      <c r="F124" s="9">
        <f t="shared" si="6"/>
        <v>43752</v>
      </c>
      <c r="G124" s="9">
        <v>43765</v>
      </c>
      <c r="H124" s="9">
        <v>43765</v>
      </c>
      <c r="I124" s="9">
        <v>43778</v>
      </c>
      <c r="J124" s="9">
        <f t="shared" si="7"/>
        <v>43765</v>
      </c>
      <c r="L124">
        <v>26.5</v>
      </c>
      <c r="M124" t="s">
        <v>3483</v>
      </c>
      <c r="N124">
        <v>29.8</v>
      </c>
      <c r="O124">
        <v>4218.6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3390</v>
      </c>
      <c r="V124" t="s">
        <v>3390</v>
      </c>
      <c r="W124">
        <v>1</v>
      </c>
      <c r="AO124">
        <v>1</v>
      </c>
      <c r="AQ124">
        <v>3</v>
      </c>
      <c r="AW124">
        <v>1</v>
      </c>
      <c r="AX124">
        <v>3</v>
      </c>
      <c r="AY124">
        <v>3</v>
      </c>
      <c r="AZ124">
        <v>3</v>
      </c>
      <c r="BC124">
        <v>2</v>
      </c>
      <c r="BF124">
        <v>3</v>
      </c>
      <c r="BO124" t="s">
        <v>3404</v>
      </c>
      <c r="BP124">
        <v>0</v>
      </c>
      <c r="BS124">
        <f t="shared" si="10"/>
        <v>11</v>
      </c>
      <c r="BT124" s="158" t="s">
        <v>3483</v>
      </c>
      <c r="BU124">
        <v>26.5</v>
      </c>
    </row>
    <row r="125" spans="1:73">
      <c r="A125" s="9">
        <v>43720</v>
      </c>
      <c r="B125" s="2">
        <v>43506</v>
      </c>
      <c r="C125" s="9">
        <v>43751</v>
      </c>
      <c r="D125" s="9">
        <f t="shared" si="11"/>
        <v>43751</v>
      </c>
      <c r="E125" s="9">
        <v>43752</v>
      </c>
      <c r="F125" s="9">
        <f t="shared" si="6"/>
        <v>43752</v>
      </c>
      <c r="G125" s="9">
        <v>43765</v>
      </c>
      <c r="H125" s="9">
        <v>43765</v>
      </c>
      <c r="I125" s="9">
        <v>43778</v>
      </c>
      <c r="J125" s="9">
        <f t="shared" si="7"/>
        <v>43765</v>
      </c>
      <c r="L125">
        <v>15.6</v>
      </c>
      <c r="M125">
        <v>146</v>
      </c>
      <c r="N125">
        <v>16.7</v>
      </c>
      <c r="O125">
        <v>4234.2</v>
      </c>
      <c r="P125">
        <v>32</v>
      </c>
      <c r="Q125">
        <v>0</v>
      </c>
      <c r="R125">
        <v>0</v>
      </c>
      <c r="S125">
        <v>0</v>
      </c>
      <c r="T125">
        <v>1</v>
      </c>
      <c r="U125" t="s">
        <v>3390</v>
      </c>
      <c r="V125" t="s">
        <v>3390</v>
      </c>
      <c r="W125">
        <v>1</v>
      </c>
      <c r="AO125">
        <v>1</v>
      </c>
      <c r="AQ125">
        <v>3</v>
      </c>
      <c r="AT125">
        <v>0</v>
      </c>
      <c r="AW125">
        <v>1</v>
      </c>
      <c r="AX125">
        <v>1</v>
      </c>
      <c r="AY125">
        <v>1</v>
      </c>
      <c r="AZ125">
        <v>1</v>
      </c>
      <c r="BA125">
        <v>0</v>
      </c>
      <c r="BC125">
        <v>2</v>
      </c>
      <c r="BF125">
        <v>3</v>
      </c>
      <c r="BO125" t="s">
        <v>3391</v>
      </c>
      <c r="BP125">
        <v>0</v>
      </c>
      <c r="BS125">
        <f t="shared" si="10"/>
        <v>11</v>
      </c>
      <c r="BT125" s="158" t="s">
        <v>3484</v>
      </c>
      <c r="BU125">
        <v>15.6</v>
      </c>
    </row>
    <row r="126" spans="1:73">
      <c r="A126" s="9">
        <v>43720</v>
      </c>
      <c r="B126" s="2">
        <v>43506</v>
      </c>
      <c r="C126" s="9">
        <v>43751</v>
      </c>
      <c r="D126" s="9">
        <f t="shared" si="11"/>
        <v>43751</v>
      </c>
      <c r="E126" s="9">
        <v>43752</v>
      </c>
      <c r="F126" s="9">
        <f t="shared" si="6"/>
        <v>43752</v>
      </c>
      <c r="G126" s="9">
        <v>43751</v>
      </c>
      <c r="H126" s="9">
        <v>43765</v>
      </c>
      <c r="I126" s="9">
        <v>43778</v>
      </c>
      <c r="J126" s="9">
        <f t="shared" si="7"/>
        <v>43765</v>
      </c>
      <c r="L126">
        <v>33</v>
      </c>
      <c r="M126" t="s">
        <v>3485</v>
      </c>
      <c r="N126">
        <v>36.7</v>
      </c>
      <c r="O126">
        <v>4267.2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3358</v>
      </c>
      <c r="X126">
        <v>1</v>
      </c>
      <c r="Z126">
        <v>1</v>
      </c>
      <c r="AO126">
        <v>1</v>
      </c>
      <c r="AQ126">
        <v>3</v>
      </c>
      <c r="AW126">
        <v>1</v>
      </c>
      <c r="BF126">
        <v>3</v>
      </c>
      <c r="BI126">
        <v>1</v>
      </c>
      <c r="BL126">
        <v>7</v>
      </c>
      <c r="BM126">
        <v>4</v>
      </c>
      <c r="BO126">
        <v>0</v>
      </c>
      <c r="BP126">
        <v>0</v>
      </c>
      <c r="BS126">
        <f t="shared" si="10"/>
        <v>11</v>
      </c>
      <c r="BT126" t="s">
        <v>3485</v>
      </c>
      <c r="BU126">
        <v>33</v>
      </c>
    </row>
    <row r="127" spans="1:73">
      <c r="A127" s="9">
        <v>43720</v>
      </c>
      <c r="B127" s="2">
        <v>43506</v>
      </c>
      <c r="C127" s="9">
        <v>43751</v>
      </c>
      <c r="D127" s="9">
        <f t="shared" si="11"/>
        <v>43751</v>
      </c>
      <c r="E127" s="9">
        <v>43752</v>
      </c>
      <c r="F127" s="9">
        <f t="shared" si="6"/>
        <v>43752</v>
      </c>
      <c r="G127" s="9">
        <v>43751</v>
      </c>
      <c r="H127" s="9">
        <v>43765</v>
      </c>
      <c r="I127" s="9">
        <v>43778</v>
      </c>
      <c r="J127" s="9">
        <f t="shared" si="7"/>
        <v>43765</v>
      </c>
      <c r="L127">
        <v>31.9</v>
      </c>
      <c r="M127">
        <v>147</v>
      </c>
      <c r="N127">
        <v>34</v>
      </c>
      <c r="O127">
        <v>4299.1</v>
      </c>
      <c r="P127">
        <v>0</v>
      </c>
      <c r="Q127">
        <v>0</v>
      </c>
      <c r="R127">
        <v>0</v>
      </c>
      <c r="S127">
        <v>0</v>
      </c>
      <c r="T127">
        <v>5</v>
      </c>
      <c r="U127" t="s">
        <v>3358</v>
      </c>
      <c r="V127" t="s">
        <v>3358</v>
      </c>
      <c r="W127">
        <v>1</v>
      </c>
      <c r="Y127">
        <v>1</v>
      </c>
      <c r="AC127">
        <v>1</v>
      </c>
      <c r="AL127">
        <v>1</v>
      </c>
      <c r="AO127">
        <v>1</v>
      </c>
      <c r="AQ127">
        <v>3</v>
      </c>
      <c r="AW127">
        <v>1</v>
      </c>
      <c r="AX127">
        <v>1</v>
      </c>
      <c r="AY127">
        <v>1</v>
      </c>
      <c r="AZ127">
        <v>1</v>
      </c>
      <c r="BC127">
        <v>2</v>
      </c>
      <c r="BF127">
        <v>3</v>
      </c>
      <c r="BO127" t="s">
        <v>3380</v>
      </c>
      <c r="BP127">
        <v>0</v>
      </c>
      <c r="BQ127">
        <v>100</v>
      </c>
      <c r="BS127">
        <f t="shared" si="10"/>
        <v>11</v>
      </c>
      <c r="BT127" s="158" t="s">
        <v>3486</v>
      </c>
      <c r="BU127">
        <v>31.9</v>
      </c>
    </row>
    <row r="128" spans="1:73">
      <c r="A128" s="9">
        <v>43720</v>
      </c>
      <c r="B128" s="2">
        <v>43506</v>
      </c>
      <c r="C128" s="9">
        <v>43751</v>
      </c>
      <c r="D128" s="9">
        <f t="shared" si="11"/>
        <v>43751</v>
      </c>
      <c r="E128" s="9">
        <v>43752</v>
      </c>
      <c r="F128" s="9">
        <f t="shared" si="6"/>
        <v>43752</v>
      </c>
      <c r="G128" s="9">
        <v>43751</v>
      </c>
      <c r="H128" s="9">
        <v>43765</v>
      </c>
      <c r="I128" s="9">
        <v>43778</v>
      </c>
      <c r="J128" s="9">
        <f t="shared" si="7"/>
        <v>43765</v>
      </c>
      <c r="L128">
        <v>34</v>
      </c>
      <c r="M128" t="s">
        <v>3487</v>
      </c>
      <c r="N128">
        <v>37.2</v>
      </c>
      <c r="O128">
        <v>4333.1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3358</v>
      </c>
      <c r="X128">
        <v>1</v>
      </c>
      <c r="AA128">
        <v>1</v>
      </c>
      <c r="AJ128">
        <v>1</v>
      </c>
      <c r="AO128">
        <v>1</v>
      </c>
      <c r="AQ128">
        <v>3</v>
      </c>
      <c r="AW128">
        <v>1</v>
      </c>
      <c r="BF128">
        <v>3</v>
      </c>
      <c r="BI128">
        <v>1</v>
      </c>
      <c r="BL128">
        <v>0</v>
      </c>
      <c r="BM128">
        <v>0</v>
      </c>
      <c r="BO128">
        <v>0</v>
      </c>
      <c r="BP128">
        <v>0</v>
      </c>
      <c r="BS128">
        <f t="shared" si="10"/>
        <v>11</v>
      </c>
      <c r="BT128" t="s">
        <v>3487</v>
      </c>
      <c r="BU128">
        <v>34</v>
      </c>
    </row>
    <row r="129" spans="1:73">
      <c r="A129" s="9">
        <v>43720</v>
      </c>
      <c r="B129" s="2">
        <v>43506</v>
      </c>
      <c r="C129" s="9">
        <v>43751</v>
      </c>
      <c r="D129" s="9">
        <f t="shared" si="11"/>
        <v>43751</v>
      </c>
      <c r="E129" s="9">
        <v>43752</v>
      </c>
      <c r="F129" s="9">
        <f t="shared" si="6"/>
        <v>43752</v>
      </c>
      <c r="G129" s="9">
        <v>43751</v>
      </c>
      <c r="H129" s="9">
        <v>43765</v>
      </c>
      <c r="I129" s="9">
        <v>43778</v>
      </c>
      <c r="J129" s="9">
        <f t="shared" si="7"/>
        <v>43765</v>
      </c>
      <c r="L129">
        <v>34.6</v>
      </c>
      <c r="M129">
        <v>148</v>
      </c>
      <c r="N129">
        <v>32.3</v>
      </c>
      <c r="O129">
        <v>4367.7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3390</v>
      </c>
      <c r="V129" t="s">
        <v>3390</v>
      </c>
      <c r="W129">
        <v>1</v>
      </c>
      <c r="Y129">
        <v>1</v>
      </c>
      <c r="AC129">
        <v>1</v>
      </c>
      <c r="AO129">
        <v>1</v>
      </c>
      <c r="AQ129">
        <v>3</v>
      </c>
      <c r="AW129">
        <v>1</v>
      </c>
      <c r="AX129">
        <v>3</v>
      </c>
      <c r="AY129">
        <v>3</v>
      </c>
      <c r="AZ129">
        <v>3</v>
      </c>
      <c r="BC129">
        <v>2</v>
      </c>
      <c r="BF129">
        <v>3</v>
      </c>
      <c r="BM129">
        <v>0</v>
      </c>
      <c r="BO129" t="s">
        <v>3404</v>
      </c>
      <c r="BP129">
        <v>0</v>
      </c>
      <c r="BS129">
        <f t="shared" si="10"/>
        <v>11</v>
      </c>
      <c r="BT129" s="158" t="s">
        <v>3488</v>
      </c>
      <c r="BU129">
        <v>34.6</v>
      </c>
    </row>
    <row r="130" spans="1:73">
      <c r="A130" s="9">
        <v>43720</v>
      </c>
      <c r="B130" s="2">
        <v>43506</v>
      </c>
      <c r="C130" s="9">
        <v>43751</v>
      </c>
      <c r="D130" s="9">
        <f t="shared" si="11"/>
        <v>43751</v>
      </c>
      <c r="E130" s="9">
        <v>43752</v>
      </c>
      <c r="F130" s="9">
        <f t="shared" si="6"/>
        <v>43752</v>
      </c>
      <c r="G130" s="9">
        <v>43751</v>
      </c>
      <c r="H130" s="9">
        <v>43765</v>
      </c>
      <c r="I130" s="9">
        <v>43778</v>
      </c>
      <c r="J130" s="9">
        <f t="shared" si="7"/>
        <v>43765</v>
      </c>
      <c r="L130">
        <v>32</v>
      </c>
      <c r="M130" t="s">
        <v>3489</v>
      </c>
      <c r="N130">
        <v>38.1</v>
      </c>
      <c r="O130">
        <v>4399.7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3358</v>
      </c>
      <c r="X130">
        <v>1</v>
      </c>
      <c r="AA130">
        <v>1</v>
      </c>
      <c r="AO130">
        <v>1</v>
      </c>
      <c r="AQ130">
        <v>3</v>
      </c>
      <c r="AW130">
        <v>1</v>
      </c>
      <c r="BF130">
        <v>3</v>
      </c>
      <c r="BI130">
        <v>1</v>
      </c>
      <c r="BO130">
        <v>0</v>
      </c>
      <c r="BP130">
        <v>0</v>
      </c>
      <c r="BS130">
        <f t="shared" si="10"/>
        <v>11</v>
      </c>
      <c r="BT130" t="s">
        <v>3489</v>
      </c>
      <c r="BU130">
        <v>32</v>
      </c>
    </row>
    <row r="131" spans="1:73">
      <c r="A131" s="9">
        <v>43720</v>
      </c>
      <c r="B131" s="2">
        <v>43506</v>
      </c>
      <c r="C131" s="9">
        <v>43751</v>
      </c>
      <c r="D131" s="9">
        <f t="shared" si="11"/>
        <v>43751</v>
      </c>
      <c r="E131" s="9">
        <v>43752</v>
      </c>
      <c r="F131" s="9">
        <f t="shared" si="6"/>
        <v>43752</v>
      </c>
      <c r="G131" s="9">
        <v>43765</v>
      </c>
      <c r="H131" s="9">
        <v>43765</v>
      </c>
      <c r="I131" s="9">
        <v>43778</v>
      </c>
      <c r="J131" s="9">
        <f t="shared" si="7"/>
        <v>43765</v>
      </c>
      <c r="L131">
        <v>30.5</v>
      </c>
      <c r="M131">
        <v>149</v>
      </c>
      <c r="N131">
        <v>25</v>
      </c>
      <c r="O131">
        <v>4430.2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3358</v>
      </c>
      <c r="V131" t="s">
        <v>3358</v>
      </c>
      <c r="W131">
        <v>1</v>
      </c>
      <c r="AO131">
        <v>1</v>
      </c>
      <c r="AQ131">
        <v>3</v>
      </c>
      <c r="AW131">
        <v>1</v>
      </c>
      <c r="BF131">
        <v>3</v>
      </c>
      <c r="BO131">
        <v>0</v>
      </c>
      <c r="BP131">
        <v>0</v>
      </c>
      <c r="BS131">
        <f t="shared" si="10"/>
        <v>11</v>
      </c>
      <c r="BT131" s="158" t="s">
        <v>3490</v>
      </c>
      <c r="BU131">
        <v>30.5</v>
      </c>
    </row>
    <row r="132" spans="1:73">
      <c r="A132" s="9">
        <v>43720</v>
      </c>
      <c r="B132" s="2">
        <v>43506</v>
      </c>
      <c r="C132" s="9">
        <v>43751</v>
      </c>
      <c r="D132" s="9">
        <f t="shared" si="11"/>
        <v>43751</v>
      </c>
      <c r="E132" s="9">
        <v>43752</v>
      </c>
      <c r="F132" s="9">
        <f t="shared" si="6"/>
        <v>43752</v>
      </c>
      <c r="G132" s="9">
        <v>43751</v>
      </c>
      <c r="H132" s="9">
        <v>43765</v>
      </c>
      <c r="I132" s="9">
        <v>43778</v>
      </c>
      <c r="J132" s="9">
        <f t="shared" si="7"/>
        <v>43765</v>
      </c>
      <c r="L132">
        <v>27</v>
      </c>
      <c r="M132" t="s">
        <v>3491</v>
      </c>
      <c r="N132">
        <v>30.6</v>
      </c>
      <c r="O132">
        <v>4457.2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3358</v>
      </c>
      <c r="X132">
        <v>1</v>
      </c>
      <c r="AA132">
        <v>1</v>
      </c>
      <c r="AO132">
        <v>1</v>
      </c>
      <c r="AQ132">
        <v>3</v>
      </c>
      <c r="AW132">
        <v>1</v>
      </c>
      <c r="BF132">
        <v>3</v>
      </c>
      <c r="BI132">
        <v>1</v>
      </c>
      <c r="BL132">
        <v>2</v>
      </c>
      <c r="BM132">
        <v>3</v>
      </c>
      <c r="BO132">
        <v>0</v>
      </c>
      <c r="BP132">
        <v>0</v>
      </c>
      <c r="BS132">
        <f t="shared" si="10"/>
        <v>11</v>
      </c>
      <c r="BT132" t="s">
        <v>3491</v>
      </c>
      <c r="BU132">
        <v>27</v>
      </c>
    </row>
    <row r="133" spans="1:73">
      <c r="A133" s="9">
        <v>43724</v>
      </c>
      <c r="B133" s="2">
        <v>43506</v>
      </c>
      <c r="C133" s="9">
        <v>43751</v>
      </c>
      <c r="D133" s="9">
        <f t="shared" si="11"/>
        <v>43751</v>
      </c>
      <c r="E133" s="9">
        <v>43752</v>
      </c>
      <c r="F133" s="9">
        <f t="shared" si="6"/>
        <v>43752</v>
      </c>
      <c r="G133" s="9">
        <v>43751</v>
      </c>
      <c r="H133" s="9">
        <v>43765</v>
      </c>
      <c r="I133" s="9">
        <v>43778</v>
      </c>
      <c r="J133" s="9">
        <f t="shared" si="7"/>
        <v>43765</v>
      </c>
      <c r="L133">
        <v>28.3</v>
      </c>
      <c r="M133">
        <v>150</v>
      </c>
      <c r="N133">
        <v>30</v>
      </c>
      <c r="O133">
        <v>4485.5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3492</v>
      </c>
      <c r="V133" t="s">
        <v>3492</v>
      </c>
      <c r="W133">
        <v>1</v>
      </c>
      <c r="Y133">
        <v>1</v>
      </c>
      <c r="AC133">
        <v>1</v>
      </c>
      <c r="AF133">
        <v>1</v>
      </c>
      <c r="AM133">
        <v>1</v>
      </c>
      <c r="AQ133">
        <v>6</v>
      </c>
      <c r="AR133">
        <v>6</v>
      </c>
      <c r="AU133">
        <v>6</v>
      </c>
      <c r="AV133">
        <v>2</v>
      </c>
      <c r="AX133">
        <v>3</v>
      </c>
      <c r="AY133">
        <v>3</v>
      </c>
      <c r="AZ133">
        <v>3</v>
      </c>
      <c r="BC133">
        <v>2</v>
      </c>
      <c r="BD133">
        <v>6</v>
      </c>
      <c r="BF133">
        <v>6</v>
      </c>
      <c r="BH133">
        <v>2</v>
      </c>
      <c r="BM133">
        <v>2</v>
      </c>
      <c r="BN133">
        <v>1</v>
      </c>
      <c r="BO133">
        <v>0</v>
      </c>
      <c r="BP133">
        <v>0</v>
      </c>
      <c r="BS133">
        <f t="shared" si="10"/>
        <v>11</v>
      </c>
      <c r="BT133" s="158" t="s">
        <v>3493</v>
      </c>
      <c r="BU133">
        <v>28.3</v>
      </c>
    </row>
    <row r="134" spans="1:73">
      <c r="A134" s="9">
        <v>43724</v>
      </c>
      <c r="B134" s="2">
        <v>43506</v>
      </c>
      <c r="C134" s="9">
        <v>43751</v>
      </c>
      <c r="D134" s="9">
        <f t="shared" si="11"/>
        <v>43751</v>
      </c>
      <c r="E134" s="9">
        <v>43752</v>
      </c>
      <c r="F134" s="9">
        <f t="shared" si="6"/>
        <v>43752</v>
      </c>
      <c r="G134" s="9">
        <v>43751</v>
      </c>
      <c r="H134" s="9">
        <v>43765</v>
      </c>
      <c r="I134" s="9">
        <v>43778</v>
      </c>
      <c r="J134" s="9">
        <f t="shared" si="7"/>
        <v>43765</v>
      </c>
      <c r="L134">
        <v>37</v>
      </c>
      <c r="M134" t="s">
        <v>3494</v>
      </c>
      <c r="N134">
        <v>40</v>
      </c>
      <c r="O134">
        <v>4522.5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3358</v>
      </c>
      <c r="X134">
        <v>1</v>
      </c>
      <c r="Z134">
        <v>1</v>
      </c>
      <c r="AJ134">
        <v>1</v>
      </c>
      <c r="AO134">
        <v>1</v>
      </c>
      <c r="AQ134">
        <v>3</v>
      </c>
      <c r="AW134">
        <v>1</v>
      </c>
      <c r="BF134">
        <v>3</v>
      </c>
      <c r="BI134">
        <v>1</v>
      </c>
      <c r="BL134">
        <v>1</v>
      </c>
      <c r="BM134">
        <v>4</v>
      </c>
      <c r="BO134">
        <v>0</v>
      </c>
      <c r="BP134">
        <v>0</v>
      </c>
      <c r="BS134">
        <f t="shared" si="10"/>
        <v>11</v>
      </c>
      <c r="BT134" t="s">
        <v>3494</v>
      </c>
      <c r="BU134">
        <v>37</v>
      </c>
    </row>
    <row r="135" spans="1:73">
      <c r="A135" s="9">
        <v>43724</v>
      </c>
      <c r="B135" s="2">
        <v>43506</v>
      </c>
      <c r="C135" s="9">
        <v>43751</v>
      </c>
      <c r="D135" s="9">
        <f t="shared" si="11"/>
        <v>43751</v>
      </c>
      <c r="E135" s="9">
        <v>43752</v>
      </c>
      <c r="F135" s="9">
        <f t="shared" si="6"/>
        <v>43752</v>
      </c>
      <c r="G135" s="9">
        <v>43765</v>
      </c>
      <c r="H135" s="9">
        <v>43765</v>
      </c>
      <c r="I135" s="9">
        <v>43778</v>
      </c>
      <c r="J135" s="9">
        <f t="shared" si="7"/>
        <v>43765</v>
      </c>
      <c r="L135">
        <v>37.1</v>
      </c>
      <c r="M135">
        <v>151</v>
      </c>
      <c r="N135">
        <v>30</v>
      </c>
      <c r="O135">
        <v>4559.6</v>
      </c>
      <c r="P135">
        <v>12</v>
      </c>
      <c r="Q135">
        <v>3</v>
      </c>
      <c r="R135">
        <v>0</v>
      </c>
      <c r="S135">
        <v>0</v>
      </c>
      <c r="T135">
        <v>3</v>
      </c>
      <c r="U135" t="s">
        <v>3390</v>
      </c>
      <c r="V135" t="s">
        <v>3390</v>
      </c>
      <c r="W135">
        <v>1</v>
      </c>
      <c r="AO135">
        <v>1</v>
      </c>
      <c r="AQ135">
        <v>3</v>
      </c>
      <c r="AT135">
        <v>3</v>
      </c>
      <c r="AW135">
        <v>1</v>
      </c>
      <c r="AX135">
        <v>3</v>
      </c>
      <c r="AY135">
        <v>3</v>
      </c>
      <c r="AZ135">
        <v>3</v>
      </c>
      <c r="BA135">
        <v>6</v>
      </c>
      <c r="BC135">
        <v>2</v>
      </c>
      <c r="BF135">
        <v>3</v>
      </c>
      <c r="BO135" t="s">
        <v>3404</v>
      </c>
      <c r="BP135">
        <v>0</v>
      </c>
      <c r="BS135">
        <f t="shared" si="10"/>
        <v>11</v>
      </c>
      <c r="BT135" s="158" t="s">
        <v>3495</v>
      </c>
      <c r="BU135">
        <v>37.1</v>
      </c>
    </row>
    <row r="136" spans="1:73">
      <c r="A136" s="9">
        <v>43724</v>
      </c>
      <c r="B136" s="2">
        <v>43506</v>
      </c>
      <c r="C136" s="9">
        <v>43751</v>
      </c>
      <c r="D136" s="9">
        <f t="shared" si="11"/>
        <v>43751</v>
      </c>
      <c r="E136" s="9">
        <v>43752</v>
      </c>
      <c r="F136" s="9">
        <f t="shared" ref="F136:F182" si="12">E136</f>
        <v>43752</v>
      </c>
      <c r="G136" s="9">
        <v>43751</v>
      </c>
      <c r="H136" s="9">
        <v>43765</v>
      </c>
      <c r="I136" s="9">
        <v>43778</v>
      </c>
      <c r="J136" s="9">
        <f t="shared" ref="J136:J182" si="13">H136</f>
        <v>43765</v>
      </c>
      <c r="L136">
        <v>33</v>
      </c>
      <c r="M136" t="s">
        <v>3496</v>
      </c>
      <c r="N136">
        <v>32.2</v>
      </c>
      <c r="O136">
        <v>4592.6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3358</v>
      </c>
      <c r="X136">
        <v>1</v>
      </c>
      <c r="Z136">
        <v>1</v>
      </c>
      <c r="AO136">
        <v>1</v>
      </c>
      <c r="AQ136">
        <v>3</v>
      </c>
      <c r="AW136">
        <v>1</v>
      </c>
      <c r="BF136">
        <v>3</v>
      </c>
      <c r="BI136">
        <v>1</v>
      </c>
      <c r="BO136">
        <v>0</v>
      </c>
      <c r="BP136">
        <v>0</v>
      </c>
      <c r="BS136">
        <f t="shared" si="10"/>
        <v>11</v>
      </c>
      <c r="BT136" t="s">
        <v>3496</v>
      </c>
      <c r="BU136">
        <v>33</v>
      </c>
    </row>
    <row r="137" spans="1:73">
      <c r="A137" s="9">
        <v>43724</v>
      </c>
      <c r="B137" s="2">
        <v>43506</v>
      </c>
      <c r="C137" s="9">
        <v>43751</v>
      </c>
      <c r="D137" s="9">
        <f t="shared" si="11"/>
        <v>43751</v>
      </c>
      <c r="E137" s="9">
        <v>43752</v>
      </c>
      <c r="F137" s="9">
        <f t="shared" si="12"/>
        <v>43752</v>
      </c>
      <c r="G137" s="9">
        <v>43765</v>
      </c>
      <c r="H137" s="9">
        <v>43765</v>
      </c>
      <c r="I137" s="9">
        <v>43778</v>
      </c>
      <c r="J137" s="9">
        <f t="shared" si="13"/>
        <v>43765</v>
      </c>
      <c r="L137">
        <v>33.1</v>
      </c>
      <c r="M137">
        <v>152</v>
      </c>
      <c r="N137">
        <v>36.2</v>
      </c>
      <c r="O137">
        <v>4625.7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3358</v>
      </c>
      <c r="V137" t="s">
        <v>3358</v>
      </c>
      <c r="W137">
        <v>1</v>
      </c>
      <c r="AO137">
        <v>1</v>
      </c>
      <c r="AQ137">
        <v>3</v>
      </c>
      <c r="AW137">
        <v>1</v>
      </c>
      <c r="BF137">
        <v>3</v>
      </c>
      <c r="BH137">
        <v>1</v>
      </c>
      <c r="BN137">
        <v>0.5</v>
      </c>
      <c r="BO137">
        <v>0</v>
      </c>
      <c r="BP137">
        <v>0</v>
      </c>
      <c r="BS137">
        <f t="shared" ref="BS137:BS182" si="14">IF(BR136="x",BS136+1,BS136)</f>
        <v>11</v>
      </c>
      <c r="BT137" s="158" t="s">
        <v>3497</v>
      </c>
      <c r="BU137">
        <v>33.1</v>
      </c>
    </row>
    <row r="138" spans="1:73">
      <c r="A138" s="9">
        <v>43724</v>
      </c>
      <c r="B138" s="2">
        <v>43506</v>
      </c>
      <c r="C138" s="9">
        <v>43751</v>
      </c>
      <c r="D138" s="9">
        <f t="shared" ref="D138:D182" si="15">C138</f>
        <v>43751</v>
      </c>
      <c r="E138" s="9">
        <v>43752</v>
      </c>
      <c r="F138" s="9">
        <f t="shared" si="12"/>
        <v>43752</v>
      </c>
      <c r="G138" s="9">
        <v>43751</v>
      </c>
      <c r="H138" s="9">
        <v>43765</v>
      </c>
      <c r="I138" s="9">
        <v>43778</v>
      </c>
      <c r="J138" s="9">
        <f t="shared" si="13"/>
        <v>43765</v>
      </c>
      <c r="L138">
        <v>34</v>
      </c>
      <c r="M138" t="s">
        <v>3498</v>
      </c>
      <c r="N138">
        <v>32.6</v>
      </c>
      <c r="O138">
        <v>4659.7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3358</v>
      </c>
      <c r="X138">
        <v>1</v>
      </c>
      <c r="Z138">
        <v>1</v>
      </c>
      <c r="AO138">
        <v>1</v>
      </c>
      <c r="AQ138">
        <v>3</v>
      </c>
      <c r="AW138">
        <v>1</v>
      </c>
      <c r="BF138">
        <v>3</v>
      </c>
      <c r="BI138">
        <v>1</v>
      </c>
      <c r="BL138">
        <v>2</v>
      </c>
      <c r="BM138">
        <v>3</v>
      </c>
      <c r="BO138">
        <v>0</v>
      </c>
      <c r="BP138">
        <v>0</v>
      </c>
      <c r="BS138">
        <f t="shared" si="14"/>
        <v>11</v>
      </c>
      <c r="BT138" t="s">
        <v>3498</v>
      </c>
      <c r="BU138">
        <v>34</v>
      </c>
    </row>
    <row r="139" spans="1:73">
      <c r="A139" s="9">
        <v>43724</v>
      </c>
      <c r="B139" s="2">
        <v>43506</v>
      </c>
      <c r="C139" s="9">
        <v>43751</v>
      </c>
      <c r="D139" s="9">
        <f t="shared" si="15"/>
        <v>43751</v>
      </c>
      <c r="E139" s="9">
        <v>43752</v>
      </c>
      <c r="F139" s="9">
        <f t="shared" si="12"/>
        <v>43752</v>
      </c>
      <c r="G139" s="9">
        <v>43765</v>
      </c>
      <c r="H139" s="9">
        <v>43765</v>
      </c>
      <c r="I139" s="9">
        <v>43778</v>
      </c>
      <c r="J139" s="9">
        <f t="shared" si="13"/>
        <v>43765</v>
      </c>
      <c r="L139">
        <v>33.2</v>
      </c>
      <c r="M139">
        <v>153</v>
      </c>
      <c r="N139">
        <v>37.9</v>
      </c>
      <c r="O139">
        <v>4692.9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3355</v>
      </c>
      <c r="V139" t="s">
        <v>3355</v>
      </c>
      <c r="W139">
        <v>1</v>
      </c>
      <c r="AD139">
        <v>1</v>
      </c>
      <c r="AK139">
        <v>1</v>
      </c>
      <c r="AP139">
        <v>1</v>
      </c>
      <c r="AQ139">
        <v>6</v>
      </c>
      <c r="AW139">
        <v>1</v>
      </c>
      <c r="BE139">
        <v>6</v>
      </c>
      <c r="BO139">
        <v>0</v>
      </c>
      <c r="BP139">
        <v>0</v>
      </c>
      <c r="BS139">
        <f t="shared" si="14"/>
        <v>11</v>
      </c>
      <c r="BT139" s="158" t="s">
        <v>3499</v>
      </c>
      <c r="BU139">
        <v>33.2</v>
      </c>
    </row>
    <row r="140" spans="1:73">
      <c r="A140" s="9">
        <v>43724</v>
      </c>
      <c r="B140" s="2">
        <v>43506</v>
      </c>
      <c r="C140" s="9">
        <v>43751</v>
      </c>
      <c r="D140" s="9">
        <f t="shared" si="15"/>
        <v>43751</v>
      </c>
      <c r="E140" s="9">
        <v>43752</v>
      </c>
      <c r="F140" s="9">
        <f t="shared" si="12"/>
        <v>43752</v>
      </c>
      <c r="G140" s="9">
        <v>43751</v>
      </c>
      <c r="H140" s="9">
        <v>43765</v>
      </c>
      <c r="I140" s="9">
        <v>43778</v>
      </c>
      <c r="J140" s="9">
        <f t="shared" si="13"/>
        <v>43765</v>
      </c>
      <c r="L140">
        <v>33</v>
      </c>
      <c r="M140" t="s">
        <v>3500</v>
      </c>
      <c r="N140">
        <v>32.3</v>
      </c>
      <c r="O140">
        <v>4725.9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3358</v>
      </c>
      <c r="X140">
        <v>1</v>
      </c>
      <c r="AA140">
        <v>1</v>
      </c>
      <c r="AO140">
        <v>1</v>
      </c>
      <c r="AQ140">
        <v>3</v>
      </c>
      <c r="AW140">
        <v>1</v>
      </c>
      <c r="BF140">
        <v>3</v>
      </c>
      <c r="BI140">
        <v>1</v>
      </c>
      <c r="BL140">
        <v>6</v>
      </c>
      <c r="BM140">
        <v>4</v>
      </c>
      <c r="BO140">
        <v>0</v>
      </c>
      <c r="BP140">
        <v>0</v>
      </c>
      <c r="BS140">
        <f t="shared" si="14"/>
        <v>11</v>
      </c>
      <c r="BT140" t="s">
        <v>3500</v>
      </c>
      <c r="BU140">
        <v>33</v>
      </c>
    </row>
    <row r="141" spans="1:73">
      <c r="A141" s="9">
        <v>43724</v>
      </c>
      <c r="B141" s="2">
        <v>43506</v>
      </c>
      <c r="C141" s="9">
        <v>43751</v>
      </c>
      <c r="D141" s="9">
        <f t="shared" si="15"/>
        <v>43751</v>
      </c>
      <c r="E141" s="9">
        <v>43752</v>
      </c>
      <c r="F141" s="9">
        <f t="shared" si="12"/>
        <v>43752</v>
      </c>
      <c r="G141" s="9">
        <v>43765</v>
      </c>
      <c r="H141" s="9">
        <v>43765</v>
      </c>
      <c r="I141" s="9">
        <v>43778</v>
      </c>
      <c r="J141" s="9">
        <f t="shared" si="13"/>
        <v>43765</v>
      </c>
      <c r="L141">
        <v>32.2</v>
      </c>
      <c r="M141">
        <v>154</v>
      </c>
      <c r="N141">
        <v>36.6</v>
      </c>
      <c r="O141">
        <v>4758.1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3358</v>
      </c>
      <c r="V141" t="s">
        <v>3358</v>
      </c>
      <c r="W141">
        <v>1</v>
      </c>
      <c r="AO141">
        <v>1</v>
      </c>
      <c r="AQ141">
        <v>3</v>
      </c>
      <c r="AW141">
        <v>1</v>
      </c>
      <c r="BF141">
        <v>3</v>
      </c>
      <c r="BO141">
        <v>0</v>
      </c>
      <c r="BP141">
        <v>0</v>
      </c>
      <c r="BS141">
        <f t="shared" si="14"/>
        <v>11</v>
      </c>
      <c r="BT141" s="158" t="s">
        <v>3501</v>
      </c>
      <c r="BU141">
        <v>32.2</v>
      </c>
    </row>
    <row r="142" spans="1:73">
      <c r="A142" s="9">
        <v>43725</v>
      </c>
      <c r="B142" s="2">
        <v>43506</v>
      </c>
      <c r="C142" s="9">
        <v>43751</v>
      </c>
      <c r="D142" s="9">
        <f t="shared" si="15"/>
        <v>43751</v>
      </c>
      <c r="E142" s="9">
        <v>43752</v>
      </c>
      <c r="F142" s="9">
        <f t="shared" si="12"/>
        <v>43752</v>
      </c>
      <c r="G142" s="9">
        <v>43751</v>
      </c>
      <c r="H142" s="9">
        <v>43765</v>
      </c>
      <c r="I142" s="9">
        <v>43778</v>
      </c>
      <c r="J142" s="9">
        <f t="shared" si="13"/>
        <v>43765</v>
      </c>
      <c r="L142">
        <v>31</v>
      </c>
      <c r="M142" t="s">
        <v>3502</v>
      </c>
      <c r="N142">
        <v>28</v>
      </c>
      <c r="O142">
        <v>4789.1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3358</v>
      </c>
      <c r="X142">
        <v>1</v>
      </c>
      <c r="Z142">
        <v>1</v>
      </c>
      <c r="AO142">
        <v>1</v>
      </c>
      <c r="AQ142">
        <v>3</v>
      </c>
      <c r="AW142">
        <v>1</v>
      </c>
      <c r="BF142">
        <v>3</v>
      </c>
      <c r="BO142">
        <v>0</v>
      </c>
      <c r="BP142">
        <v>0</v>
      </c>
      <c r="BS142">
        <f t="shared" si="14"/>
        <v>11</v>
      </c>
      <c r="BT142" t="s">
        <v>3502</v>
      </c>
      <c r="BU142">
        <v>31</v>
      </c>
    </row>
    <row r="143" spans="1:73">
      <c r="A143" s="9">
        <v>43725</v>
      </c>
      <c r="B143" s="2">
        <v>43506</v>
      </c>
      <c r="C143" s="9">
        <v>43751</v>
      </c>
      <c r="D143" s="9">
        <f t="shared" si="15"/>
        <v>43751</v>
      </c>
      <c r="E143" s="9">
        <v>43752</v>
      </c>
      <c r="F143" s="9">
        <f t="shared" si="12"/>
        <v>43752</v>
      </c>
      <c r="G143" s="9">
        <v>43765</v>
      </c>
      <c r="H143" s="9">
        <v>43765</v>
      </c>
      <c r="I143" s="9">
        <v>43778</v>
      </c>
      <c r="J143" s="9">
        <f t="shared" si="13"/>
        <v>43765</v>
      </c>
      <c r="L143">
        <v>31.5</v>
      </c>
      <c r="M143">
        <v>155</v>
      </c>
      <c r="N143">
        <v>36.8</v>
      </c>
      <c r="O143">
        <v>4820.6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3358</v>
      </c>
      <c r="V143" t="s">
        <v>3358</v>
      </c>
      <c r="W143">
        <v>1</v>
      </c>
      <c r="AO143">
        <v>1</v>
      </c>
      <c r="AQ143">
        <v>3</v>
      </c>
      <c r="AV143">
        <v>1</v>
      </c>
      <c r="AW143">
        <v>1</v>
      </c>
      <c r="BF143">
        <v>3</v>
      </c>
      <c r="BO143">
        <v>0</v>
      </c>
      <c r="BP143">
        <v>0</v>
      </c>
      <c r="BS143">
        <f t="shared" si="14"/>
        <v>11</v>
      </c>
      <c r="BT143" s="158" t="s">
        <v>3503</v>
      </c>
      <c r="BU143">
        <v>31.5</v>
      </c>
    </row>
    <row r="144" spans="1:73">
      <c r="A144" s="9">
        <v>43725</v>
      </c>
      <c r="B144" s="2">
        <v>43506</v>
      </c>
      <c r="C144" s="9">
        <v>43751</v>
      </c>
      <c r="D144" s="9">
        <f t="shared" si="15"/>
        <v>43751</v>
      </c>
      <c r="E144" s="9">
        <v>43752</v>
      </c>
      <c r="F144" s="9">
        <f t="shared" si="12"/>
        <v>43752</v>
      </c>
      <c r="G144" s="9">
        <v>43751</v>
      </c>
      <c r="H144" s="9">
        <v>43765</v>
      </c>
      <c r="I144" s="9">
        <v>43778</v>
      </c>
      <c r="J144" s="9">
        <f t="shared" si="13"/>
        <v>43765</v>
      </c>
      <c r="L144">
        <v>40</v>
      </c>
      <c r="M144" t="s">
        <v>3504</v>
      </c>
      <c r="N144">
        <v>39.4</v>
      </c>
      <c r="O144">
        <v>4860.6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3358</v>
      </c>
      <c r="X144">
        <v>1</v>
      </c>
      <c r="AA144">
        <v>1</v>
      </c>
      <c r="AJ144">
        <v>1</v>
      </c>
      <c r="AO144">
        <v>1</v>
      </c>
      <c r="AQ144">
        <v>3</v>
      </c>
      <c r="AW144">
        <v>1</v>
      </c>
      <c r="BF144">
        <v>3</v>
      </c>
      <c r="BJ144">
        <v>2</v>
      </c>
      <c r="BL144">
        <v>7</v>
      </c>
      <c r="BM144">
        <v>4</v>
      </c>
      <c r="BO144">
        <v>0</v>
      </c>
      <c r="BP144">
        <v>0</v>
      </c>
      <c r="BS144">
        <f t="shared" si="14"/>
        <v>11</v>
      </c>
      <c r="BT144" t="s">
        <v>3504</v>
      </c>
      <c r="BU144">
        <v>40</v>
      </c>
    </row>
    <row r="145" spans="1:73">
      <c r="A145" s="9">
        <v>43725</v>
      </c>
      <c r="B145" s="2">
        <v>43506</v>
      </c>
      <c r="C145" s="9">
        <v>43751</v>
      </c>
      <c r="D145" s="9">
        <f t="shared" si="15"/>
        <v>43751</v>
      </c>
      <c r="E145" s="9">
        <v>43752</v>
      </c>
      <c r="F145" s="9">
        <f t="shared" si="12"/>
        <v>43752</v>
      </c>
      <c r="G145" s="9">
        <v>43765</v>
      </c>
      <c r="H145" s="9">
        <v>43765</v>
      </c>
      <c r="I145" s="9">
        <v>43778</v>
      </c>
      <c r="J145" s="9">
        <f t="shared" si="13"/>
        <v>43765</v>
      </c>
      <c r="L145">
        <v>39.7</v>
      </c>
      <c r="M145">
        <v>156</v>
      </c>
      <c r="N145">
        <v>41.6</v>
      </c>
      <c r="O145">
        <v>4900.3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3358</v>
      </c>
      <c r="V145" t="s">
        <v>3358</v>
      </c>
      <c r="W145">
        <v>1</v>
      </c>
      <c r="AO145">
        <v>1</v>
      </c>
      <c r="AQ145">
        <v>3</v>
      </c>
      <c r="AW145">
        <v>1</v>
      </c>
      <c r="BF145">
        <v>3</v>
      </c>
      <c r="BO145" t="s">
        <v>3380</v>
      </c>
      <c r="BP145">
        <v>0</v>
      </c>
      <c r="BQ145">
        <v>75</v>
      </c>
      <c r="BS145">
        <f t="shared" si="14"/>
        <v>11</v>
      </c>
      <c r="BT145" s="158" t="s">
        <v>3505</v>
      </c>
      <c r="BU145">
        <v>39.7</v>
      </c>
    </row>
    <row r="146" spans="1:73">
      <c r="A146" s="9">
        <v>43725</v>
      </c>
      <c r="B146" s="2">
        <v>43506</v>
      </c>
      <c r="C146" s="9">
        <v>43751</v>
      </c>
      <c r="D146" s="9">
        <f t="shared" si="15"/>
        <v>43751</v>
      </c>
      <c r="E146" s="9">
        <v>43752</v>
      </c>
      <c r="F146" s="9">
        <f t="shared" si="12"/>
        <v>43752</v>
      </c>
      <c r="G146" s="9">
        <v>43751</v>
      </c>
      <c r="H146" s="9">
        <v>43765</v>
      </c>
      <c r="I146" s="9">
        <v>43778</v>
      </c>
      <c r="J146" s="9">
        <f t="shared" si="13"/>
        <v>43765</v>
      </c>
      <c r="L146">
        <v>37.2</v>
      </c>
      <c r="M146" t="s">
        <v>3506</v>
      </c>
      <c r="N146">
        <v>39.4</v>
      </c>
      <c r="O146">
        <v>4937.5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3358</v>
      </c>
      <c r="X146">
        <v>1</v>
      </c>
      <c r="AA146">
        <v>1</v>
      </c>
      <c r="AO146">
        <v>1</v>
      </c>
      <c r="AQ146">
        <v>3</v>
      </c>
      <c r="AW146">
        <v>1</v>
      </c>
      <c r="BF146">
        <v>3</v>
      </c>
      <c r="BJ146">
        <v>2</v>
      </c>
      <c r="BL146">
        <v>3</v>
      </c>
      <c r="BM146">
        <v>6</v>
      </c>
      <c r="BO146" t="s">
        <v>3379</v>
      </c>
      <c r="BP146">
        <v>0</v>
      </c>
      <c r="BS146">
        <f t="shared" si="14"/>
        <v>11</v>
      </c>
      <c r="BT146" t="s">
        <v>3506</v>
      </c>
      <c r="BU146">
        <v>37.2</v>
      </c>
    </row>
    <row r="147" spans="1:73">
      <c r="A147" s="9">
        <v>43725</v>
      </c>
      <c r="B147" s="2">
        <v>43506</v>
      </c>
      <c r="C147" s="9">
        <v>43751</v>
      </c>
      <c r="D147" s="9">
        <f t="shared" si="15"/>
        <v>43751</v>
      </c>
      <c r="E147" s="9">
        <v>43752</v>
      </c>
      <c r="F147" s="9">
        <f t="shared" si="12"/>
        <v>43752</v>
      </c>
      <c r="G147" s="9">
        <v>43765</v>
      </c>
      <c r="H147" s="9">
        <v>43765</v>
      </c>
      <c r="I147" s="9">
        <v>43778</v>
      </c>
      <c r="J147" s="9">
        <f t="shared" si="13"/>
        <v>43765</v>
      </c>
      <c r="L147">
        <v>38</v>
      </c>
      <c r="M147">
        <v>157</v>
      </c>
      <c r="N147">
        <v>41.5</v>
      </c>
      <c r="O147">
        <v>4975.5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3358</v>
      </c>
      <c r="V147" t="s">
        <v>3358</v>
      </c>
      <c r="W147">
        <v>1</v>
      </c>
      <c r="AO147">
        <v>1</v>
      </c>
      <c r="AQ147">
        <v>3</v>
      </c>
      <c r="AW147">
        <v>1</v>
      </c>
      <c r="BF147">
        <v>3</v>
      </c>
      <c r="BO147">
        <v>0</v>
      </c>
      <c r="BP147">
        <v>0</v>
      </c>
      <c r="BS147">
        <f t="shared" si="14"/>
        <v>11</v>
      </c>
      <c r="BT147" s="158" t="s">
        <v>3507</v>
      </c>
      <c r="BU147">
        <v>38</v>
      </c>
    </row>
    <row r="148" spans="1:73">
      <c r="A148" s="9">
        <v>43725</v>
      </c>
      <c r="B148" s="2">
        <v>43506</v>
      </c>
      <c r="C148" s="9">
        <v>43751</v>
      </c>
      <c r="D148" s="9">
        <f t="shared" si="15"/>
        <v>43751</v>
      </c>
      <c r="E148" s="9">
        <v>43752</v>
      </c>
      <c r="F148" s="9">
        <f t="shared" si="12"/>
        <v>43752</v>
      </c>
      <c r="G148" s="9">
        <v>43751</v>
      </c>
      <c r="H148" s="9">
        <v>43765</v>
      </c>
      <c r="I148" s="9">
        <v>43778</v>
      </c>
      <c r="J148" s="9">
        <f t="shared" si="13"/>
        <v>43765</v>
      </c>
      <c r="L148">
        <v>41</v>
      </c>
      <c r="M148" t="s">
        <v>3508</v>
      </c>
      <c r="N148">
        <v>39.9</v>
      </c>
      <c r="O148">
        <v>5016.5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3351</v>
      </c>
      <c r="X148">
        <v>2</v>
      </c>
      <c r="AB148">
        <v>1</v>
      </c>
      <c r="AN148">
        <v>1</v>
      </c>
      <c r="AQ148">
        <v>6</v>
      </c>
      <c r="AR148">
        <v>6</v>
      </c>
      <c r="AU148">
        <v>6</v>
      </c>
      <c r="AV148">
        <v>2</v>
      </c>
      <c r="BC148">
        <v>2</v>
      </c>
      <c r="BD148">
        <v>6</v>
      </c>
      <c r="BF148">
        <v>6</v>
      </c>
      <c r="BJ148">
        <v>2</v>
      </c>
      <c r="BL148">
        <v>3</v>
      </c>
      <c r="BM148">
        <v>4</v>
      </c>
      <c r="BN148">
        <v>1</v>
      </c>
      <c r="BO148">
        <v>0</v>
      </c>
      <c r="BP148">
        <v>0</v>
      </c>
      <c r="BR148" t="s">
        <v>54</v>
      </c>
      <c r="BS148">
        <f t="shared" si="14"/>
        <v>11</v>
      </c>
      <c r="BT148" t="s">
        <v>3508</v>
      </c>
      <c r="BU148">
        <v>41</v>
      </c>
    </row>
    <row r="149" spans="1:73">
      <c r="A149" s="9">
        <v>43725</v>
      </c>
      <c r="B149" s="2">
        <v>43506</v>
      </c>
      <c r="C149" s="9">
        <v>43751</v>
      </c>
      <c r="D149" s="9">
        <f t="shared" si="15"/>
        <v>43751</v>
      </c>
      <c r="E149" s="9">
        <v>43752</v>
      </c>
      <c r="F149" s="9">
        <f t="shared" si="12"/>
        <v>43752</v>
      </c>
      <c r="G149" s="9">
        <v>43765</v>
      </c>
      <c r="H149" s="9">
        <v>43765</v>
      </c>
      <c r="I149" s="9">
        <v>43778</v>
      </c>
      <c r="J149" s="9">
        <f t="shared" si="13"/>
        <v>43765</v>
      </c>
      <c r="L149">
        <v>40.2</v>
      </c>
      <c r="M149">
        <v>158</v>
      </c>
      <c r="N149">
        <v>42.7</v>
      </c>
      <c r="O149">
        <v>5056.7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3358</v>
      </c>
      <c r="V149" t="s">
        <v>3358</v>
      </c>
      <c r="W149">
        <v>1</v>
      </c>
      <c r="AO149">
        <v>1</v>
      </c>
      <c r="AQ149">
        <v>3</v>
      </c>
      <c r="AW149">
        <v>1</v>
      </c>
      <c r="BF149">
        <v>3</v>
      </c>
      <c r="BO149">
        <v>0</v>
      </c>
      <c r="BP149">
        <v>0</v>
      </c>
      <c r="BS149">
        <f t="shared" si="14"/>
        <v>12</v>
      </c>
      <c r="BT149" s="158" t="s">
        <v>3509</v>
      </c>
      <c r="BU149">
        <v>40.2</v>
      </c>
    </row>
    <row r="150" spans="1:73">
      <c r="A150" s="9">
        <v>43726</v>
      </c>
      <c r="B150" s="2">
        <v>43506</v>
      </c>
      <c r="C150" s="9">
        <v>43751</v>
      </c>
      <c r="D150" s="9">
        <f t="shared" si="15"/>
        <v>43751</v>
      </c>
      <c r="E150" s="9">
        <v>43752</v>
      </c>
      <c r="F150" s="9">
        <f t="shared" si="12"/>
        <v>43752</v>
      </c>
      <c r="G150" s="9">
        <v>43751</v>
      </c>
      <c r="H150" s="9">
        <v>43765</v>
      </c>
      <c r="I150" s="9">
        <v>43778</v>
      </c>
      <c r="J150" s="9">
        <f t="shared" si="13"/>
        <v>43765</v>
      </c>
      <c r="L150">
        <v>39</v>
      </c>
      <c r="M150" t="s">
        <v>3510</v>
      </c>
      <c r="N150">
        <v>46.3</v>
      </c>
      <c r="O150">
        <v>5095.7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3358</v>
      </c>
      <c r="X150">
        <v>1</v>
      </c>
      <c r="AA150">
        <v>1</v>
      </c>
      <c r="AJ150">
        <v>1</v>
      </c>
      <c r="AO150">
        <v>1</v>
      </c>
      <c r="AQ150">
        <v>3</v>
      </c>
      <c r="AW150">
        <v>1</v>
      </c>
      <c r="BF150">
        <v>3</v>
      </c>
      <c r="BJ150">
        <v>2</v>
      </c>
      <c r="BL150">
        <v>5</v>
      </c>
      <c r="BM150">
        <v>4</v>
      </c>
      <c r="BO150">
        <v>0</v>
      </c>
      <c r="BP150">
        <v>0</v>
      </c>
      <c r="BS150">
        <f t="shared" si="14"/>
        <v>12</v>
      </c>
      <c r="BT150" t="s">
        <v>3510</v>
      </c>
      <c r="BU150">
        <v>39</v>
      </c>
    </row>
    <row r="151" spans="1:73">
      <c r="A151" s="9">
        <v>43726</v>
      </c>
      <c r="B151" s="2">
        <v>43506</v>
      </c>
      <c r="C151" s="9">
        <v>43751</v>
      </c>
      <c r="D151" s="9">
        <f t="shared" si="15"/>
        <v>43751</v>
      </c>
      <c r="E151" s="9">
        <v>43752</v>
      </c>
      <c r="F151" s="9">
        <f t="shared" si="12"/>
        <v>43752</v>
      </c>
      <c r="G151" s="9">
        <v>43765</v>
      </c>
      <c r="H151" s="9">
        <v>43765</v>
      </c>
      <c r="I151" s="9">
        <v>43778</v>
      </c>
      <c r="J151" s="9">
        <f t="shared" si="13"/>
        <v>43765</v>
      </c>
      <c r="L151">
        <v>39.1</v>
      </c>
      <c r="M151">
        <v>159</v>
      </c>
      <c r="N151">
        <v>35.3</v>
      </c>
      <c r="O151">
        <v>5134.8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3358</v>
      </c>
      <c r="V151" t="s">
        <v>3358</v>
      </c>
      <c r="W151">
        <v>1</v>
      </c>
      <c r="AO151">
        <v>1</v>
      </c>
      <c r="AQ151">
        <v>3</v>
      </c>
      <c r="AW151">
        <v>1</v>
      </c>
      <c r="BF151">
        <v>3</v>
      </c>
      <c r="BO151">
        <v>0</v>
      </c>
      <c r="BP151">
        <v>0</v>
      </c>
      <c r="BS151">
        <f t="shared" si="14"/>
        <v>12</v>
      </c>
      <c r="BT151" s="158" t="s">
        <v>3511</v>
      </c>
      <c r="BU151">
        <v>39.1</v>
      </c>
    </row>
    <row r="152" spans="1:73">
      <c r="A152" s="9">
        <v>43726</v>
      </c>
      <c r="B152" s="2">
        <v>43506</v>
      </c>
      <c r="C152" s="9">
        <v>43751</v>
      </c>
      <c r="D152" s="9">
        <f t="shared" si="15"/>
        <v>43751</v>
      </c>
      <c r="E152" s="9">
        <v>43752</v>
      </c>
      <c r="F152" s="9">
        <f t="shared" si="12"/>
        <v>43752</v>
      </c>
      <c r="G152" s="9">
        <v>43751</v>
      </c>
      <c r="H152" s="9">
        <v>43765</v>
      </c>
      <c r="I152" s="9">
        <v>43778</v>
      </c>
      <c r="J152" s="9">
        <f t="shared" si="13"/>
        <v>43765</v>
      </c>
      <c r="L152">
        <v>42</v>
      </c>
      <c r="M152" t="s">
        <v>3512</v>
      </c>
      <c r="N152">
        <v>46</v>
      </c>
      <c r="O152">
        <v>5176.8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3358</v>
      </c>
      <c r="X152">
        <v>1</v>
      </c>
      <c r="Z152">
        <v>1</v>
      </c>
      <c r="AO152">
        <v>1</v>
      </c>
      <c r="AQ152">
        <v>3</v>
      </c>
      <c r="AW152">
        <v>1</v>
      </c>
      <c r="BF152">
        <v>3</v>
      </c>
      <c r="BJ152">
        <v>2</v>
      </c>
      <c r="BL152">
        <v>3</v>
      </c>
      <c r="BM152">
        <v>4</v>
      </c>
      <c r="BO152">
        <v>0</v>
      </c>
      <c r="BP152">
        <v>0</v>
      </c>
      <c r="BS152">
        <f t="shared" si="14"/>
        <v>12</v>
      </c>
      <c r="BT152" t="s">
        <v>3512</v>
      </c>
      <c r="BU152">
        <v>42</v>
      </c>
    </row>
    <row r="153" spans="1:73">
      <c r="A153" s="9">
        <v>43726</v>
      </c>
      <c r="B153" s="2">
        <v>43506</v>
      </c>
      <c r="C153" s="9">
        <v>43751</v>
      </c>
      <c r="D153" s="9">
        <f t="shared" si="15"/>
        <v>43751</v>
      </c>
      <c r="E153" s="9">
        <v>43752</v>
      </c>
      <c r="F153" s="9">
        <f t="shared" si="12"/>
        <v>43752</v>
      </c>
      <c r="G153" s="9">
        <v>43765</v>
      </c>
      <c r="H153" s="9">
        <v>43765</v>
      </c>
      <c r="I153" s="9">
        <v>43778</v>
      </c>
      <c r="J153" s="9">
        <f t="shared" si="13"/>
        <v>43765</v>
      </c>
      <c r="L153">
        <v>42.3</v>
      </c>
      <c r="M153">
        <v>160</v>
      </c>
      <c r="N153">
        <v>38.6</v>
      </c>
      <c r="O153">
        <v>5219.1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3390</v>
      </c>
      <c r="V153" t="s">
        <v>3390</v>
      </c>
      <c r="W153">
        <v>2</v>
      </c>
      <c r="AO153">
        <v>1</v>
      </c>
      <c r="AQ153">
        <v>3</v>
      </c>
      <c r="AW153">
        <v>1</v>
      </c>
      <c r="AX153">
        <v>0</v>
      </c>
      <c r="AY153">
        <v>0</v>
      </c>
      <c r="AZ153">
        <v>0</v>
      </c>
      <c r="BC153">
        <v>0</v>
      </c>
      <c r="BF153">
        <v>3</v>
      </c>
      <c r="BO153" t="s">
        <v>3391</v>
      </c>
      <c r="BP153">
        <v>0</v>
      </c>
      <c r="BS153">
        <f t="shared" si="14"/>
        <v>12</v>
      </c>
      <c r="BT153" s="158" t="s">
        <v>3513</v>
      </c>
      <c r="BU153">
        <v>42.3</v>
      </c>
    </row>
    <row r="154" spans="1:73">
      <c r="A154" s="9">
        <v>43726</v>
      </c>
      <c r="B154" s="2">
        <v>43506</v>
      </c>
      <c r="C154" s="9">
        <v>43751</v>
      </c>
      <c r="D154" s="9">
        <f t="shared" si="15"/>
        <v>43751</v>
      </c>
      <c r="E154" s="9">
        <v>43752</v>
      </c>
      <c r="F154" s="9">
        <f t="shared" si="12"/>
        <v>43752</v>
      </c>
      <c r="G154" s="9">
        <v>43751</v>
      </c>
      <c r="H154" s="9">
        <v>43765</v>
      </c>
      <c r="I154" s="9">
        <v>43778</v>
      </c>
      <c r="J154" s="9">
        <f t="shared" si="13"/>
        <v>43765</v>
      </c>
      <c r="L154">
        <v>38</v>
      </c>
      <c r="M154" t="s">
        <v>3514</v>
      </c>
      <c r="N154">
        <v>36.8</v>
      </c>
      <c r="O154">
        <v>5257.1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3358</v>
      </c>
      <c r="X154">
        <v>1</v>
      </c>
      <c r="AA154">
        <v>1</v>
      </c>
      <c r="AO154">
        <v>1</v>
      </c>
      <c r="AQ154">
        <v>3</v>
      </c>
      <c r="AW154">
        <v>1</v>
      </c>
      <c r="BF154">
        <v>3</v>
      </c>
      <c r="BJ154">
        <v>2</v>
      </c>
      <c r="BL154">
        <v>3</v>
      </c>
      <c r="BM154">
        <v>4</v>
      </c>
      <c r="BO154">
        <v>0</v>
      </c>
      <c r="BP154">
        <v>0</v>
      </c>
      <c r="BS154">
        <f t="shared" si="14"/>
        <v>12</v>
      </c>
      <c r="BT154" t="s">
        <v>3514</v>
      </c>
      <c r="BU154">
        <v>38</v>
      </c>
    </row>
    <row r="155" spans="1:73">
      <c r="A155" s="9">
        <v>43726</v>
      </c>
      <c r="B155" s="2">
        <v>43506</v>
      </c>
      <c r="C155" s="9">
        <v>43751</v>
      </c>
      <c r="D155" s="9">
        <f t="shared" si="15"/>
        <v>43751</v>
      </c>
      <c r="E155" s="9">
        <v>43752</v>
      </c>
      <c r="F155" s="9">
        <f t="shared" si="12"/>
        <v>43752</v>
      </c>
      <c r="G155" s="9">
        <v>43751</v>
      </c>
      <c r="H155" s="9">
        <v>43765</v>
      </c>
      <c r="I155" s="9">
        <v>43778</v>
      </c>
      <c r="J155" s="9">
        <f t="shared" si="13"/>
        <v>43765</v>
      </c>
      <c r="L155">
        <v>37.9</v>
      </c>
      <c r="M155">
        <v>161</v>
      </c>
      <c r="N155">
        <v>40.8</v>
      </c>
      <c r="O155">
        <v>5295</v>
      </c>
      <c r="P155">
        <v>0</v>
      </c>
      <c r="Q155">
        <v>0</v>
      </c>
      <c r="R155">
        <v>0</v>
      </c>
      <c r="S155">
        <v>0</v>
      </c>
      <c r="T155">
        <v>5</v>
      </c>
      <c r="U155" t="s">
        <v>3358</v>
      </c>
      <c r="V155" t="s">
        <v>3358</v>
      </c>
      <c r="W155">
        <v>1</v>
      </c>
      <c r="Y155">
        <v>1</v>
      </c>
      <c r="AC155">
        <v>1</v>
      </c>
      <c r="AL155">
        <v>1</v>
      </c>
      <c r="AO155">
        <v>1</v>
      </c>
      <c r="AQ155">
        <v>3</v>
      </c>
      <c r="AW155">
        <v>1</v>
      </c>
      <c r="AX155">
        <v>1</v>
      </c>
      <c r="AY155">
        <v>1</v>
      </c>
      <c r="AZ155">
        <v>1</v>
      </c>
      <c r="BF155">
        <v>3</v>
      </c>
      <c r="BO155" t="s">
        <v>3380</v>
      </c>
      <c r="BP155">
        <v>0</v>
      </c>
      <c r="BQ155">
        <v>100</v>
      </c>
      <c r="BS155">
        <f t="shared" si="14"/>
        <v>12</v>
      </c>
      <c r="BT155" s="158" t="s">
        <v>3515</v>
      </c>
      <c r="BU155">
        <v>37.9</v>
      </c>
    </row>
    <row r="156" spans="1:73">
      <c r="A156" s="9">
        <v>43726</v>
      </c>
      <c r="B156" s="2">
        <v>43506</v>
      </c>
      <c r="C156" s="9">
        <v>43751</v>
      </c>
      <c r="D156" s="9">
        <f t="shared" si="15"/>
        <v>43751</v>
      </c>
      <c r="E156" s="9">
        <v>43752</v>
      </c>
      <c r="F156" s="9">
        <f t="shared" si="12"/>
        <v>43752</v>
      </c>
      <c r="G156" s="9">
        <v>43765</v>
      </c>
      <c r="H156" s="9">
        <v>43765</v>
      </c>
      <c r="I156" s="9">
        <v>43778</v>
      </c>
      <c r="J156" s="9">
        <f t="shared" si="13"/>
        <v>43765</v>
      </c>
      <c r="L156">
        <v>30.4</v>
      </c>
      <c r="M156" t="s">
        <v>3516</v>
      </c>
      <c r="N156">
        <v>33.7</v>
      </c>
      <c r="O156">
        <v>5325.4</v>
      </c>
      <c r="P156">
        <v>5</v>
      </c>
      <c r="Q156">
        <v>1</v>
      </c>
      <c r="R156">
        <v>0</v>
      </c>
      <c r="S156">
        <v>0</v>
      </c>
      <c r="T156">
        <v>1</v>
      </c>
      <c r="U156" t="s">
        <v>3390</v>
      </c>
      <c r="V156" t="s">
        <v>3390</v>
      </c>
      <c r="W156">
        <v>1</v>
      </c>
      <c r="AO156">
        <v>1</v>
      </c>
      <c r="AQ156">
        <v>3</v>
      </c>
      <c r="AT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C156">
        <v>0</v>
      </c>
      <c r="BF156">
        <v>3</v>
      </c>
      <c r="BO156" t="s">
        <v>3391</v>
      </c>
      <c r="BP156">
        <v>0</v>
      </c>
      <c r="BS156">
        <f t="shared" si="14"/>
        <v>12</v>
      </c>
      <c r="BT156" s="158" t="s">
        <v>3516</v>
      </c>
      <c r="BU156">
        <v>30.4</v>
      </c>
    </row>
    <row r="157" spans="1:73">
      <c r="A157" s="9">
        <v>43726</v>
      </c>
      <c r="B157" s="2">
        <v>43506</v>
      </c>
      <c r="C157" s="9">
        <v>43751</v>
      </c>
      <c r="D157" s="9">
        <f t="shared" si="15"/>
        <v>43751</v>
      </c>
      <c r="E157" s="9">
        <v>43752</v>
      </c>
      <c r="F157" s="9">
        <f t="shared" si="12"/>
        <v>43752</v>
      </c>
      <c r="G157" s="9">
        <v>43765</v>
      </c>
      <c r="H157" s="9">
        <v>43765</v>
      </c>
      <c r="I157" s="9">
        <v>43778</v>
      </c>
      <c r="J157" s="9">
        <f t="shared" si="13"/>
        <v>43765</v>
      </c>
      <c r="L157">
        <v>42.3</v>
      </c>
      <c r="M157">
        <v>162</v>
      </c>
      <c r="N157">
        <v>44.2</v>
      </c>
      <c r="O157">
        <v>5367.7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3358</v>
      </c>
      <c r="V157" t="s">
        <v>3358</v>
      </c>
      <c r="W157">
        <v>1</v>
      </c>
      <c r="AO157">
        <v>1</v>
      </c>
      <c r="AQ157">
        <v>3</v>
      </c>
      <c r="AW157">
        <v>1</v>
      </c>
      <c r="BF157">
        <v>3</v>
      </c>
      <c r="BO157">
        <v>0</v>
      </c>
      <c r="BP157">
        <v>0</v>
      </c>
      <c r="BS157">
        <f t="shared" si="14"/>
        <v>12</v>
      </c>
      <c r="BT157" s="158" t="s">
        <v>3517</v>
      </c>
      <c r="BU157">
        <v>42.3</v>
      </c>
    </row>
    <row r="158" spans="1:73">
      <c r="A158" s="9">
        <v>43726</v>
      </c>
      <c r="B158" s="2">
        <v>43506</v>
      </c>
      <c r="C158" s="9">
        <v>43751</v>
      </c>
      <c r="D158" s="9">
        <f t="shared" si="15"/>
        <v>43751</v>
      </c>
      <c r="E158" s="9">
        <v>43752</v>
      </c>
      <c r="F158" s="9">
        <f t="shared" si="12"/>
        <v>43752</v>
      </c>
      <c r="G158" s="9">
        <v>43751</v>
      </c>
      <c r="H158" s="9">
        <v>43765</v>
      </c>
      <c r="I158" s="9">
        <v>43778</v>
      </c>
      <c r="J158" s="9">
        <f t="shared" si="13"/>
        <v>43765</v>
      </c>
      <c r="L158">
        <v>39.1</v>
      </c>
      <c r="M158" t="s">
        <v>3518</v>
      </c>
      <c r="N158">
        <v>44.6</v>
      </c>
      <c r="O158">
        <v>5406.8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3358</v>
      </c>
      <c r="X158">
        <v>1</v>
      </c>
      <c r="Z158">
        <v>1</v>
      </c>
      <c r="AJ158">
        <v>1</v>
      </c>
      <c r="AO158">
        <v>1</v>
      </c>
      <c r="AQ158">
        <v>3</v>
      </c>
      <c r="AW158">
        <v>1</v>
      </c>
      <c r="BF158">
        <v>3</v>
      </c>
      <c r="BJ158">
        <v>2</v>
      </c>
      <c r="BL158">
        <v>3</v>
      </c>
      <c r="BM158">
        <v>4</v>
      </c>
      <c r="BO158">
        <v>0</v>
      </c>
      <c r="BP158">
        <v>0</v>
      </c>
      <c r="BS158">
        <f t="shared" si="14"/>
        <v>12</v>
      </c>
      <c r="BT158" t="s">
        <v>3518</v>
      </c>
      <c r="BU158">
        <v>39.1</v>
      </c>
    </row>
    <row r="159" spans="1:73">
      <c r="A159" s="9">
        <v>43726</v>
      </c>
      <c r="B159" s="2">
        <v>43506</v>
      </c>
      <c r="C159" s="9">
        <v>43751</v>
      </c>
      <c r="D159" s="9">
        <f t="shared" si="15"/>
        <v>43751</v>
      </c>
      <c r="E159" s="9">
        <v>43752</v>
      </c>
      <c r="F159" s="9">
        <f t="shared" si="12"/>
        <v>43752</v>
      </c>
      <c r="G159" s="9">
        <v>43765</v>
      </c>
      <c r="H159" s="9">
        <v>43765</v>
      </c>
      <c r="I159" s="9">
        <v>43778</v>
      </c>
      <c r="J159" s="9">
        <f t="shared" si="13"/>
        <v>43765</v>
      </c>
      <c r="L159">
        <v>39</v>
      </c>
      <c r="M159">
        <v>163</v>
      </c>
      <c r="N159">
        <v>37</v>
      </c>
      <c r="O159">
        <v>5445.8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3358</v>
      </c>
      <c r="V159" t="s">
        <v>3358</v>
      </c>
      <c r="W159">
        <v>1</v>
      </c>
      <c r="AO159">
        <v>1</v>
      </c>
      <c r="AQ159">
        <v>3</v>
      </c>
      <c r="AW159">
        <v>1</v>
      </c>
      <c r="BF159">
        <v>3</v>
      </c>
      <c r="BO159">
        <v>0</v>
      </c>
      <c r="BP159">
        <v>0</v>
      </c>
      <c r="BS159">
        <f t="shared" si="14"/>
        <v>12</v>
      </c>
      <c r="BT159" s="158" t="s">
        <v>3519</v>
      </c>
      <c r="BU159">
        <v>39</v>
      </c>
    </row>
    <row r="160" spans="1:73">
      <c r="A160" s="9">
        <v>43731</v>
      </c>
      <c r="B160" s="2">
        <v>43506</v>
      </c>
      <c r="C160" s="9">
        <v>43751</v>
      </c>
      <c r="D160" s="9">
        <f t="shared" si="15"/>
        <v>43751</v>
      </c>
      <c r="E160" s="9">
        <v>43752</v>
      </c>
      <c r="F160" s="9">
        <f t="shared" si="12"/>
        <v>43752</v>
      </c>
      <c r="G160" s="9">
        <v>43751</v>
      </c>
      <c r="H160" s="9">
        <v>43765</v>
      </c>
      <c r="I160" s="9">
        <v>43778</v>
      </c>
      <c r="J160" s="9">
        <f t="shared" si="13"/>
        <v>43765</v>
      </c>
      <c r="L160">
        <v>40</v>
      </c>
      <c r="M160" t="s">
        <v>3520</v>
      </c>
      <c r="N160">
        <v>43</v>
      </c>
      <c r="O160">
        <v>5485.8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3358</v>
      </c>
      <c r="X160">
        <v>1</v>
      </c>
      <c r="Z160">
        <v>1</v>
      </c>
      <c r="AO160">
        <v>1</v>
      </c>
      <c r="AQ160">
        <v>3</v>
      </c>
      <c r="AW160">
        <v>1</v>
      </c>
      <c r="BF160">
        <v>3</v>
      </c>
      <c r="BJ160">
        <v>2</v>
      </c>
      <c r="BL160">
        <v>6</v>
      </c>
      <c r="BM160">
        <v>4</v>
      </c>
      <c r="BO160">
        <v>0</v>
      </c>
      <c r="BP160">
        <v>0</v>
      </c>
      <c r="BS160">
        <f t="shared" si="14"/>
        <v>12</v>
      </c>
      <c r="BT160" t="s">
        <v>3520</v>
      </c>
      <c r="BU160">
        <v>40</v>
      </c>
    </row>
    <row r="161" spans="1:73">
      <c r="A161" s="9">
        <v>43731</v>
      </c>
      <c r="B161" s="2">
        <v>43506</v>
      </c>
      <c r="C161" s="9">
        <v>43751</v>
      </c>
      <c r="D161" s="9">
        <f t="shared" si="15"/>
        <v>43751</v>
      </c>
      <c r="E161" s="9">
        <v>43752</v>
      </c>
      <c r="F161" s="9">
        <f t="shared" si="12"/>
        <v>43752</v>
      </c>
      <c r="G161" s="9">
        <v>43751</v>
      </c>
      <c r="H161" s="9">
        <v>43765</v>
      </c>
      <c r="I161" s="9">
        <v>43778</v>
      </c>
      <c r="J161" s="9">
        <f t="shared" si="13"/>
        <v>43765</v>
      </c>
      <c r="L161">
        <v>40.1</v>
      </c>
      <c r="M161">
        <v>164</v>
      </c>
      <c r="N161">
        <v>42.3</v>
      </c>
      <c r="O161">
        <v>5525.9</v>
      </c>
      <c r="P161">
        <v>0</v>
      </c>
      <c r="Q161">
        <v>0</v>
      </c>
      <c r="R161">
        <v>0</v>
      </c>
      <c r="S161">
        <v>0</v>
      </c>
      <c r="T161">
        <v>5</v>
      </c>
      <c r="U161" t="s">
        <v>3358</v>
      </c>
      <c r="V161" t="s">
        <v>3358</v>
      </c>
      <c r="W161">
        <v>1</v>
      </c>
      <c r="Y161">
        <v>1</v>
      </c>
      <c r="AC161">
        <v>1</v>
      </c>
      <c r="AL161">
        <v>1</v>
      </c>
      <c r="AO161">
        <v>1</v>
      </c>
      <c r="AQ161">
        <v>3</v>
      </c>
      <c r="AW161">
        <v>1</v>
      </c>
      <c r="AX161">
        <v>1</v>
      </c>
      <c r="AY161">
        <v>1</v>
      </c>
      <c r="AZ161">
        <v>1</v>
      </c>
      <c r="BC161">
        <v>2</v>
      </c>
      <c r="BF161">
        <v>3</v>
      </c>
      <c r="BO161" t="s">
        <v>3380</v>
      </c>
      <c r="BP161">
        <v>0</v>
      </c>
      <c r="BQ161">
        <v>100</v>
      </c>
      <c r="BS161">
        <f t="shared" si="14"/>
        <v>12</v>
      </c>
      <c r="BT161" s="158" t="s">
        <v>3521</v>
      </c>
      <c r="BU161">
        <v>40.1</v>
      </c>
    </row>
    <row r="162" spans="1:73">
      <c r="A162" s="9">
        <v>43731</v>
      </c>
      <c r="B162" s="2">
        <v>43506</v>
      </c>
      <c r="C162" s="9">
        <v>43751</v>
      </c>
      <c r="D162" s="9">
        <f t="shared" si="15"/>
        <v>43751</v>
      </c>
      <c r="E162" s="9">
        <v>43752</v>
      </c>
      <c r="F162" s="9">
        <f t="shared" si="12"/>
        <v>43752</v>
      </c>
      <c r="G162" s="9">
        <v>43751</v>
      </c>
      <c r="H162" s="9">
        <v>43765</v>
      </c>
      <c r="I162" s="9">
        <v>43778</v>
      </c>
      <c r="J162" s="9">
        <f t="shared" si="13"/>
        <v>43765</v>
      </c>
      <c r="L162">
        <v>40</v>
      </c>
      <c r="M162" t="s">
        <v>3522</v>
      </c>
      <c r="N162">
        <v>41.7</v>
      </c>
      <c r="O162">
        <v>5565.9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3351</v>
      </c>
      <c r="X162">
        <v>2</v>
      </c>
      <c r="AB162">
        <v>1</v>
      </c>
      <c r="AN162">
        <v>1</v>
      </c>
      <c r="AQ162">
        <v>6</v>
      </c>
      <c r="AR162">
        <v>6</v>
      </c>
      <c r="AU162">
        <v>6</v>
      </c>
      <c r="AV162">
        <v>2</v>
      </c>
      <c r="BC162">
        <v>2</v>
      </c>
      <c r="BD162">
        <v>6</v>
      </c>
      <c r="BF162">
        <v>6</v>
      </c>
      <c r="BJ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R162" t="s">
        <v>54</v>
      </c>
      <c r="BS162">
        <f t="shared" si="14"/>
        <v>12</v>
      </c>
      <c r="BT162" t="s">
        <v>3522</v>
      </c>
      <c r="BU162">
        <v>40</v>
      </c>
    </row>
    <row r="163" spans="1:73">
      <c r="A163" s="9">
        <v>43731</v>
      </c>
      <c r="B163" s="2">
        <v>43506</v>
      </c>
      <c r="C163" s="9">
        <v>43751</v>
      </c>
      <c r="D163" s="9">
        <f t="shared" si="15"/>
        <v>43751</v>
      </c>
      <c r="E163" s="9">
        <v>43752</v>
      </c>
      <c r="F163" s="9">
        <f t="shared" si="12"/>
        <v>43752</v>
      </c>
      <c r="G163" s="9">
        <v>43765</v>
      </c>
      <c r="H163" s="9">
        <v>43765</v>
      </c>
      <c r="I163" s="9">
        <v>43778</v>
      </c>
      <c r="J163" s="9">
        <f t="shared" si="13"/>
        <v>43765</v>
      </c>
      <c r="L163">
        <v>36.5</v>
      </c>
      <c r="M163">
        <v>165</v>
      </c>
      <c r="N163">
        <v>38.6</v>
      </c>
      <c r="O163">
        <v>5602.4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3358</v>
      </c>
      <c r="V163" t="s">
        <v>3358</v>
      </c>
      <c r="W163">
        <v>1</v>
      </c>
      <c r="AO163">
        <v>1</v>
      </c>
      <c r="AQ163">
        <v>3</v>
      </c>
      <c r="AW163">
        <v>1</v>
      </c>
      <c r="BF163">
        <v>3</v>
      </c>
      <c r="BO163">
        <v>0</v>
      </c>
      <c r="BP163">
        <v>0</v>
      </c>
      <c r="BS163">
        <f t="shared" si="14"/>
        <v>13</v>
      </c>
      <c r="BT163" s="158" t="s">
        <v>3523</v>
      </c>
      <c r="BU163">
        <v>36.5</v>
      </c>
    </row>
    <row r="164" spans="1:73">
      <c r="A164" s="9">
        <v>43731</v>
      </c>
      <c r="B164" s="2">
        <v>43506</v>
      </c>
      <c r="C164" s="9">
        <v>43751</v>
      </c>
      <c r="D164" s="9">
        <f t="shared" si="15"/>
        <v>43751</v>
      </c>
      <c r="E164" s="9">
        <v>43752</v>
      </c>
      <c r="F164" s="9">
        <f t="shared" si="12"/>
        <v>43752</v>
      </c>
      <c r="G164" s="9">
        <v>43751</v>
      </c>
      <c r="H164" s="9">
        <v>43765</v>
      </c>
      <c r="I164" s="9">
        <v>43778</v>
      </c>
      <c r="J164" s="9">
        <f t="shared" si="13"/>
        <v>43765</v>
      </c>
      <c r="L164">
        <v>36</v>
      </c>
      <c r="M164" t="s">
        <v>3524</v>
      </c>
      <c r="N164">
        <v>39.4</v>
      </c>
      <c r="O164">
        <v>5638.4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3358</v>
      </c>
      <c r="X164">
        <v>1</v>
      </c>
      <c r="AA164">
        <v>1</v>
      </c>
      <c r="AJ164">
        <v>1</v>
      </c>
      <c r="AO164">
        <v>1</v>
      </c>
      <c r="AQ164">
        <v>3</v>
      </c>
      <c r="AW164">
        <v>1</v>
      </c>
      <c r="BF164">
        <v>3</v>
      </c>
      <c r="BJ164">
        <v>2</v>
      </c>
      <c r="BL164">
        <v>2</v>
      </c>
      <c r="BM164">
        <v>4</v>
      </c>
      <c r="BO164">
        <v>0</v>
      </c>
      <c r="BP164">
        <v>0</v>
      </c>
      <c r="BS164">
        <f t="shared" si="14"/>
        <v>13</v>
      </c>
      <c r="BT164" t="s">
        <v>3524</v>
      </c>
      <c r="BU164">
        <v>36</v>
      </c>
    </row>
    <row r="165" spans="1:73">
      <c r="A165" s="9">
        <v>43731</v>
      </c>
      <c r="B165" s="2">
        <v>43506</v>
      </c>
      <c r="C165" s="9">
        <v>43751</v>
      </c>
      <c r="D165" s="9">
        <f t="shared" si="15"/>
        <v>43751</v>
      </c>
      <c r="E165" s="9">
        <v>43752</v>
      </c>
      <c r="F165" s="9">
        <f t="shared" si="12"/>
        <v>43752</v>
      </c>
      <c r="G165" s="9">
        <v>43765</v>
      </c>
      <c r="H165" s="9">
        <v>43765</v>
      </c>
      <c r="I165" s="9">
        <v>43778</v>
      </c>
      <c r="J165" s="9">
        <f t="shared" si="13"/>
        <v>43765</v>
      </c>
      <c r="L165">
        <v>36.3</v>
      </c>
      <c r="M165">
        <v>166</v>
      </c>
      <c r="N165">
        <v>35.4</v>
      </c>
      <c r="O165">
        <v>5674.7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3358</v>
      </c>
      <c r="V165" t="s">
        <v>3358</v>
      </c>
      <c r="W165">
        <v>1</v>
      </c>
      <c r="AO165">
        <v>1</v>
      </c>
      <c r="AQ165">
        <v>3</v>
      </c>
      <c r="AW165">
        <v>1</v>
      </c>
      <c r="BF165">
        <v>3</v>
      </c>
      <c r="BO165">
        <v>0</v>
      </c>
      <c r="BP165">
        <v>0</v>
      </c>
      <c r="BS165">
        <f t="shared" si="14"/>
        <v>13</v>
      </c>
      <c r="BT165" s="158" t="s">
        <v>3525</v>
      </c>
      <c r="BU165">
        <v>36.3</v>
      </c>
    </row>
    <row r="166" spans="1:73">
      <c r="A166" s="9">
        <v>43731</v>
      </c>
      <c r="B166" s="2">
        <v>43506</v>
      </c>
      <c r="C166" s="9">
        <v>43751</v>
      </c>
      <c r="D166" s="9">
        <f t="shared" si="15"/>
        <v>43751</v>
      </c>
      <c r="E166" s="9">
        <v>43752</v>
      </c>
      <c r="F166" s="9">
        <f t="shared" si="12"/>
        <v>43752</v>
      </c>
      <c r="G166" s="9">
        <v>43765</v>
      </c>
      <c r="H166" s="9">
        <v>43765</v>
      </c>
      <c r="I166" s="9">
        <v>43778</v>
      </c>
      <c r="J166" s="9">
        <f t="shared" si="13"/>
        <v>43765</v>
      </c>
      <c r="L166">
        <v>38.7</v>
      </c>
      <c r="M166" t="s">
        <v>3526</v>
      </c>
      <c r="N166">
        <v>39.4</v>
      </c>
      <c r="O166">
        <v>5713.4</v>
      </c>
      <c r="P166">
        <v>5</v>
      </c>
      <c r="Q166">
        <v>1</v>
      </c>
      <c r="R166">
        <v>0</v>
      </c>
      <c r="S166">
        <v>0</v>
      </c>
      <c r="T166">
        <v>1</v>
      </c>
      <c r="U166" t="s">
        <v>3390</v>
      </c>
      <c r="V166" t="s">
        <v>3390</v>
      </c>
      <c r="W166">
        <v>1</v>
      </c>
      <c r="AO166">
        <v>1</v>
      </c>
      <c r="AQ166">
        <v>3</v>
      </c>
      <c r="AW166">
        <v>1</v>
      </c>
      <c r="AX166">
        <v>1</v>
      </c>
      <c r="AY166">
        <v>1</v>
      </c>
      <c r="AZ166">
        <v>1</v>
      </c>
      <c r="BA166">
        <v>0</v>
      </c>
      <c r="BC166">
        <v>2</v>
      </c>
      <c r="BF166">
        <v>3</v>
      </c>
      <c r="BO166" t="s">
        <v>3391</v>
      </c>
      <c r="BP166">
        <v>0</v>
      </c>
      <c r="BS166">
        <f t="shared" si="14"/>
        <v>13</v>
      </c>
      <c r="BT166" s="158" t="s">
        <v>3526</v>
      </c>
      <c r="BU166">
        <v>38.7</v>
      </c>
    </row>
    <row r="167" spans="1:73">
      <c r="A167" s="9">
        <v>43731</v>
      </c>
      <c r="B167" s="2">
        <v>43506</v>
      </c>
      <c r="C167" s="9">
        <v>43751</v>
      </c>
      <c r="D167" s="9">
        <f t="shared" si="15"/>
        <v>43751</v>
      </c>
      <c r="E167" s="9">
        <v>43752</v>
      </c>
      <c r="F167" s="9">
        <f t="shared" si="12"/>
        <v>43752</v>
      </c>
      <c r="G167" s="9">
        <v>43765</v>
      </c>
      <c r="H167" s="9">
        <v>43765</v>
      </c>
      <c r="I167" s="9">
        <v>43778</v>
      </c>
      <c r="J167" s="9">
        <f t="shared" si="13"/>
        <v>43765</v>
      </c>
      <c r="L167">
        <v>34.8</v>
      </c>
      <c r="M167">
        <v>167</v>
      </c>
      <c r="N167">
        <v>35.6</v>
      </c>
      <c r="O167">
        <v>5748.2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3355</v>
      </c>
      <c r="V167" t="s">
        <v>3355</v>
      </c>
      <c r="W167">
        <v>1</v>
      </c>
      <c r="AE167">
        <v>0</v>
      </c>
      <c r="AO167">
        <v>1</v>
      </c>
      <c r="AP167">
        <v>0</v>
      </c>
      <c r="AQ167">
        <v>3</v>
      </c>
      <c r="AW167">
        <v>1</v>
      </c>
      <c r="BE167">
        <v>0</v>
      </c>
      <c r="BF167">
        <v>3</v>
      </c>
      <c r="BO167">
        <v>0</v>
      </c>
      <c r="BP167">
        <v>0</v>
      </c>
      <c r="BS167">
        <f t="shared" si="14"/>
        <v>13</v>
      </c>
      <c r="BT167" s="158" t="s">
        <v>3527</v>
      </c>
      <c r="BU167">
        <v>34.8</v>
      </c>
    </row>
    <row r="168" spans="1:73">
      <c r="A168" s="9">
        <v>43731</v>
      </c>
      <c r="B168" s="2">
        <v>43506</v>
      </c>
      <c r="C168" s="9">
        <v>43751</v>
      </c>
      <c r="D168" s="9">
        <f t="shared" si="15"/>
        <v>43751</v>
      </c>
      <c r="E168" s="9">
        <v>43752</v>
      </c>
      <c r="F168" s="9">
        <f t="shared" si="12"/>
        <v>43752</v>
      </c>
      <c r="G168" s="9">
        <v>43751</v>
      </c>
      <c r="H168" s="9">
        <v>43765</v>
      </c>
      <c r="I168" s="9">
        <v>43778</v>
      </c>
      <c r="J168" s="9">
        <f t="shared" si="13"/>
        <v>43765</v>
      </c>
      <c r="L168">
        <v>38</v>
      </c>
      <c r="M168" t="s">
        <v>3528</v>
      </c>
      <c r="N168">
        <v>39.5</v>
      </c>
      <c r="O168">
        <v>5786.2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3358</v>
      </c>
      <c r="X168">
        <v>1</v>
      </c>
      <c r="AA168">
        <v>1</v>
      </c>
      <c r="AO168">
        <v>1</v>
      </c>
      <c r="AQ168">
        <v>3</v>
      </c>
      <c r="AW168">
        <v>1</v>
      </c>
      <c r="BF168">
        <v>3</v>
      </c>
      <c r="BJ168">
        <v>2</v>
      </c>
      <c r="BL168">
        <v>5</v>
      </c>
      <c r="BM168">
        <v>4</v>
      </c>
      <c r="BO168">
        <v>0</v>
      </c>
      <c r="BP168">
        <v>0</v>
      </c>
      <c r="BS168">
        <f t="shared" si="14"/>
        <v>13</v>
      </c>
      <c r="BT168" t="s">
        <v>3528</v>
      </c>
      <c r="BU168">
        <v>38</v>
      </c>
    </row>
    <row r="169" spans="1:73">
      <c r="A169" s="9">
        <v>43732</v>
      </c>
      <c r="B169" s="2">
        <v>43506</v>
      </c>
      <c r="C169" s="9">
        <v>43751</v>
      </c>
      <c r="D169" s="9">
        <f t="shared" si="15"/>
        <v>43751</v>
      </c>
      <c r="E169" s="9">
        <v>43752</v>
      </c>
      <c r="F169" s="9">
        <f t="shared" si="12"/>
        <v>43752</v>
      </c>
      <c r="G169" s="9">
        <v>43765</v>
      </c>
      <c r="H169" s="9">
        <v>43765</v>
      </c>
      <c r="I169" s="9">
        <v>43778</v>
      </c>
      <c r="J169" s="9">
        <f t="shared" si="13"/>
        <v>43765</v>
      </c>
      <c r="L169">
        <v>37.9</v>
      </c>
      <c r="M169">
        <v>168</v>
      </c>
      <c r="N169">
        <v>38.4</v>
      </c>
      <c r="O169">
        <v>5824.1</v>
      </c>
      <c r="P169">
        <v>28</v>
      </c>
      <c r="Q169">
        <v>0</v>
      </c>
      <c r="R169">
        <v>0</v>
      </c>
      <c r="S169">
        <v>0</v>
      </c>
      <c r="T169">
        <v>1</v>
      </c>
      <c r="U169" t="s">
        <v>3390</v>
      </c>
      <c r="V169" t="s">
        <v>3390</v>
      </c>
      <c r="W169">
        <v>1</v>
      </c>
      <c r="AO169">
        <v>1</v>
      </c>
      <c r="AQ169">
        <v>3</v>
      </c>
      <c r="AT169">
        <v>2</v>
      </c>
      <c r="AW169">
        <v>1</v>
      </c>
      <c r="AX169">
        <v>1</v>
      </c>
      <c r="AY169">
        <v>1</v>
      </c>
      <c r="AZ169">
        <v>1</v>
      </c>
      <c r="BA169">
        <v>0</v>
      </c>
      <c r="BC169">
        <v>0</v>
      </c>
      <c r="BF169">
        <v>3</v>
      </c>
      <c r="BO169">
        <v>0</v>
      </c>
      <c r="BP169">
        <v>0</v>
      </c>
      <c r="BS169">
        <f t="shared" si="14"/>
        <v>13</v>
      </c>
      <c r="BT169" s="158" t="s">
        <v>3529</v>
      </c>
      <c r="BU169">
        <v>37.9</v>
      </c>
    </row>
    <row r="170" spans="1:73">
      <c r="A170" s="9">
        <v>43732</v>
      </c>
      <c r="B170" s="2">
        <v>43506</v>
      </c>
      <c r="C170" s="9">
        <v>43751</v>
      </c>
      <c r="D170" s="9">
        <f t="shared" si="15"/>
        <v>43751</v>
      </c>
      <c r="E170" s="9">
        <v>43752</v>
      </c>
      <c r="F170" s="9">
        <f t="shared" si="12"/>
        <v>43752</v>
      </c>
      <c r="G170" s="9">
        <v>43751</v>
      </c>
      <c r="H170" s="9">
        <v>43765</v>
      </c>
      <c r="I170" s="9">
        <v>43778</v>
      </c>
      <c r="J170" s="9">
        <f t="shared" si="13"/>
        <v>43765</v>
      </c>
      <c r="L170">
        <v>35</v>
      </c>
      <c r="M170" t="s">
        <v>3530</v>
      </c>
      <c r="N170">
        <v>33.7</v>
      </c>
      <c r="O170">
        <v>5859.1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3358</v>
      </c>
      <c r="X170">
        <v>1</v>
      </c>
      <c r="Z170">
        <v>1</v>
      </c>
      <c r="AJ170">
        <v>1</v>
      </c>
      <c r="AO170">
        <v>1</v>
      </c>
      <c r="AQ170">
        <v>3</v>
      </c>
      <c r="AW170">
        <v>1</v>
      </c>
      <c r="BF170">
        <v>3</v>
      </c>
      <c r="BJ170">
        <v>2</v>
      </c>
      <c r="BL170">
        <v>3</v>
      </c>
      <c r="BM170">
        <v>4</v>
      </c>
      <c r="BO170">
        <v>0</v>
      </c>
      <c r="BP170">
        <v>0</v>
      </c>
      <c r="BS170">
        <f t="shared" si="14"/>
        <v>13</v>
      </c>
      <c r="BT170" t="s">
        <v>3530</v>
      </c>
      <c r="BU170">
        <v>35</v>
      </c>
    </row>
    <row r="171" spans="1:73">
      <c r="A171" s="9">
        <v>43732</v>
      </c>
      <c r="B171" s="2">
        <v>43506</v>
      </c>
      <c r="C171" s="9">
        <v>43751</v>
      </c>
      <c r="D171" s="9">
        <f t="shared" si="15"/>
        <v>43751</v>
      </c>
      <c r="E171" s="9">
        <v>43752</v>
      </c>
      <c r="F171" s="9">
        <f t="shared" si="12"/>
        <v>43752</v>
      </c>
      <c r="G171" s="9">
        <v>43751</v>
      </c>
      <c r="H171" s="9">
        <v>43765</v>
      </c>
      <c r="I171" s="9">
        <v>43778</v>
      </c>
      <c r="J171" s="9">
        <f t="shared" si="13"/>
        <v>43765</v>
      </c>
      <c r="L171">
        <v>34.1</v>
      </c>
      <c r="M171">
        <v>169</v>
      </c>
      <c r="N171">
        <v>41.1</v>
      </c>
      <c r="O171">
        <v>5893.2</v>
      </c>
      <c r="P171">
        <v>0</v>
      </c>
      <c r="Q171">
        <v>0</v>
      </c>
      <c r="R171">
        <v>0</v>
      </c>
      <c r="S171">
        <v>0</v>
      </c>
      <c r="T171">
        <v>5</v>
      </c>
      <c r="U171" t="s">
        <v>3358</v>
      </c>
      <c r="V171" t="s">
        <v>3358</v>
      </c>
      <c r="W171">
        <v>1</v>
      </c>
      <c r="Y171">
        <v>1</v>
      </c>
      <c r="AC171">
        <v>1</v>
      </c>
      <c r="AL171">
        <v>1</v>
      </c>
      <c r="AO171">
        <v>1</v>
      </c>
      <c r="AQ171">
        <v>3</v>
      </c>
      <c r="AW171">
        <v>1</v>
      </c>
      <c r="AX171">
        <v>1</v>
      </c>
      <c r="AY171">
        <v>1</v>
      </c>
      <c r="AZ171">
        <v>1</v>
      </c>
      <c r="BC171">
        <v>2</v>
      </c>
      <c r="BF171">
        <v>3</v>
      </c>
      <c r="BM171">
        <v>2</v>
      </c>
      <c r="BO171" t="s">
        <v>3380</v>
      </c>
      <c r="BP171">
        <v>0</v>
      </c>
      <c r="BQ171">
        <v>100</v>
      </c>
      <c r="BS171">
        <f t="shared" si="14"/>
        <v>13</v>
      </c>
      <c r="BT171" s="158" t="s">
        <v>3531</v>
      </c>
      <c r="BU171">
        <v>34.1</v>
      </c>
    </row>
    <row r="172" spans="1:73">
      <c r="A172" s="9">
        <v>43732</v>
      </c>
      <c r="B172" s="2">
        <v>43506</v>
      </c>
      <c r="C172" s="9">
        <v>43751</v>
      </c>
      <c r="D172" s="9">
        <f t="shared" si="15"/>
        <v>43751</v>
      </c>
      <c r="E172" s="9">
        <v>43752</v>
      </c>
      <c r="F172" s="9">
        <f t="shared" si="12"/>
        <v>43752</v>
      </c>
      <c r="G172" s="9">
        <v>43751</v>
      </c>
      <c r="H172" s="9">
        <v>43765</v>
      </c>
      <c r="I172" s="9">
        <v>43778</v>
      </c>
      <c r="J172" s="9">
        <f t="shared" si="13"/>
        <v>43765</v>
      </c>
      <c r="L172">
        <v>36</v>
      </c>
      <c r="M172" t="s">
        <v>3532</v>
      </c>
      <c r="N172">
        <v>35.6</v>
      </c>
      <c r="O172">
        <v>5929.2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3358</v>
      </c>
      <c r="X172">
        <v>1</v>
      </c>
      <c r="AA172">
        <v>1</v>
      </c>
      <c r="AO172">
        <v>1</v>
      </c>
      <c r="AQ172">
        <v>3</v>
      </c>
      <c r="AW172">
        <v>1</v>
      </c>
      <c r="BF172">
        <v>3</v>
      </c>
      <c r="BJ172">
        <v>2</v>
      </c>
      <c r="BL172">
        <v>3</v>
      </c>
      <c r="BO172">
        <v>0</v>
      </c>
      <c r="BP172">
        <v>0</v>
      </c>
      <c r="BS172">
        <f t="shared" si="14"/>
        <v>13</v>
      </c>
      <c r="BT172" t="s">
        <v>3532</v>
      </c>
      <c r="BU172">
        <v>36</v>
      </c>
    </row>
    <row r="173" spans="1:73">
      <c r="A173" s="9">
        <v>43732</v>
      </c>
      <c r="B173" s="2">
        <v>43506</v>
      </c>
      <c r="C173" s="9">
        <v>43751</v>
      </c>
      <c r="D173" s="9">
        <f t="shared" si="15"/>
        <v>43751</v>
      </c>
      <c r="E173" s="9">
        <v>43752</v>
      </c>
      <c r="F173" s="9">
        <f t="shared" si="12"/>
        <v>43752</v>
      </c>
      <c r="G173" s="9">
        <v>43765</v>
      </c>
      <c r="H173" s="9">
        <v>43765</v>
      </c>
      <c r="I173" s="9">
        <v>43778</v>
      </c>
      <c r="J173" s="9">
        <f t="shared" si="13"/>
        <v>43765</v>
      </c>
      <c r="L173">
        <v>36</v>
      </c>
      <c r="M173">
        <v>170</v>
      </c>
      <c r="N173">
        <v>39.3</v>
      </c>
      <c r="O173">
        <v>5965.2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3358</v>
      </c>
      <c r="V173" t="s">
        <v>3358</v>
      </c>
      <c r="W173">
        <v>1</v>
      </c>
      <c r="AL173">
        <v>0</v>
      </c>
      <c r="AO173">
        <v>1</v>
      </c>
      <c r="AQ173">
        <v>3</v>
      </c>
      <c r="AW173">
        <v>1</v>
      </c>
      <c r="AX173">
        <v>3</v>
      </c>
      <c r="AY173">
        <v>3</v>
      </c>
      <c r="AZ173">
        <v>3</v>
      </c>
      <c r="BC173">
        <v>2</v>
      </c>
      <c r="BF173">
        <v>3</v>
      </c>
      <c r="BO173" t="s">
        <v>3533</v>
      </c>
      <c r="BP173">
        <v>0</v>
      </c>
      <c r="BS173">
        <f t="shared" si="14"/>
        <v>13</v>
      </c>
      <c r="BT173" s="158" t="s">
        <v>3534</v>
      </c>
      <c r="BU173">
        <v>36</v>
      </c>
    </row>
    <row r="174" spans="1:73">
      <c r="A174" s="9">
        <v>43732</v>
      </c>
      <c r="B174" s="2">
        <v>43506</v>
      </c>
      <c r="C174" s="9">
        <v>43751</v>
      </c>
      <c r="D174" s="9">
        <f t="shared" si="15"/>
        <v>43751</v>
      </c>
      <c r="E174" s="9">
        <v>43752</v>
      </c>
      <c r="F174" s="9">
        <f t="shared" si="12"/>
        <v>43752</v>
      </c>
      <c r="G174" s="9">
        <v>43751</v>
      </c>
      <c r="H174" s="9">
        <v>43765</v>
      </c>
      <c r="I174" s="9">
        <v>43778</v>
      </c>
      <c r="J174" s="9">
        <f t="shared" si="13"/>
        <v>43765</v>
      </c>
      <c r="L174">
        <v>37</v>
      </c>
      <c r="M174" t="s">
        <v>3535</v>
      </c>
      <c r="N174">
        <v>45.5</v>
      </c>
      <c r="O174">
        <v>6002.2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3358</v>
      </c>
      <c r="X174">
        <v>1</v>
      </c>
      <c r="AA174">
        <v>1</v>
      </c>
      <c r="AO174">
        <v>1</v>
      </c>
      <c r="AQ174">
        <v>3</v>
      </c>
      <c r="AW174">
        <v>1</v>
      </c>
      <c r="BF174">
        <v>3</v>
      </c>
      <c r="BJ174">
        <v>2</v>
      </c>
      <c r="BL174">
        <v>2</v>
      </c>
      <c r="BM174">
        <v>3</v>
      </c>
      <c r="BO174">
        <v>0</v>
      </c>
      <c r="BP174">
        <v>0</v>
      </c>
      <c r="BS174">
        <f t="shared" si="14"/>
        <v>13</v>
      </c>
      <c r="BT174" t="s">
        <v>3535</v>
      </c>
      <c r="BU174">
        <v>37</v>
      </c>
    </row>
    <row r="175" spans="1:73">
      <c r="A175" s="9">
        <v>43733</v>
      </c>
      <c r="B175" s="2">
        <v>43506</v>
      </c>
      <c r="C175" s="9">
        <v>43751</v>
      </c>
      <c r="D175" s="9">
        <f t="shared" si="15"/>
        <v>43751</v>
      </c>
      <c r="E175" s="9">
        <v>43752</v>
      </c>
      <c r="F175" s="9">
        <f t="shared" si="12"/>
        <v>43752</v>
      </c>
      <c r="G175" s="9">
        <v>43751</v>
      </c>
      <c r="H175" s="9">
        <v>43765</v>
      </c>
      <c r="I175" s="9">
        <v>43778</v>
      </c>
      <c r="J175" s="9">
        <f t="shared" si="13"/>
        <v>43765</v>
      </c>
      <c r="L175">
        <v>38</v>
      </c>
      <c r="M175">
        <v>171</v>
      </c>
      <c r="N175">
        <v>35.5</v>
      </c>
      <c r="O175">
        <v>6040.2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3351</v>
      </c>
      <c r="V175" t="s">
        <v>3351</v>
      </c>
      <c r="Y175">
        <v>1</v>
      </c>
      <c r="AC175">
        <v>1</v>
      </c>
      <c r="AG175">
        <v>1</v>
      </c>
      <c r="AI175">
        <v>1</v>
      </c>
      <c r="AM175">
        <v>1</v>
      </c>
      <c r="AQ175">
        <v>6</v>
      </c>
      <c r="AR175">
        <v>6</v>
      </c>
      <c r="AU175">
        <v>6</v>
      </c>
      <c r="AV175">
        <v>2</v>
      </c>
      <c r="BC175">
        <v>0</v>
      </c>
      <c r="BD175">
        <v>0</v>
      </c>
      <c r="BF175">
        <v>6</v>
      </c>
      <c r="BM175">
        <v>3</v>
      </c>
      <c r="BN175">
        <v>0</v>
      </c>
      <c r="BO175">
        <v>0</v>
      </c>
      <c r="BP175">
        <v>0</v>
      </c>
      <c r="BR175" t="s">
        <v>54</v>
      </c>
      <c r="BS175">
        <f t="shared" si="14"/>
        <v>13</v>
      </c>
      <c r="BT175" s="158" t="s">
        <v>3536</v>
      </c>
      <c r="BU175">
        <v>38</v>
      </c>
    </row>
    <row r="176" spans="1:73">
      <c r="A176" s="9">
        <v>43733</v>
      </c>
      <c r="B176" s="2">
        <v>43506</v>
      </c>
      <c r="C176" s="9">
        <v>43751</v>
      </c>
      <c r="D176" s="9">
        <f t="shared" si="15"/>
        <v>43751</v>
      </c>
      <c r="E176" s="9">
        <v>43752</v>
      </c>
      <c r="F176" s="9">
        <f t="shared" si="12"/>
        <v>43752</v>
      </c>
      <c r="G176" s="9">
        <v>43751</v>
      </c>
      <c r="H176" s="9">
        <v>43765</v>
      </c>
      <c r="I176" s="9">
        <v>43778</v>
      </c>
      <c r="J176" s="9">
        <f t="shared" si="13"/>
        <v>43765</v>
      </c>
      <c r="L176">
        <v>46</v>
      </c>
      <c r="M176" t="s">
        <v>3537</v>
      </c>
      <c r="N176">
        <v>43</v>
      </c>
      <c r="O176">
        <v>6086.2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3355</v>
      </c>
      <c r="Y176">
        <v>1</v>
      </c>
      <c r="AC176">
        <v>1</v>
      </c>
      <c r="AF176">
        <v>1</v>
      </c>
      <c r="AI176">
        <v>1</v>
      </c>
      <c r="AJ176">
        <v>1</v>
      </c>
      <c r="AO176">
        <v>0</v>
      </c>
      <c r="AP176">
        <v>1</v>
      </c>
      <c r="AQ176">
        <v>6</v>
      </c>
      <c r="AW176">
        <v>1</v>
      </c>
      <c r="BE176">
        <v>6</v>
      </c>
      <c r="BF176">
        <v>0</v>
      </c>
      <c r="BO176">
        <v>0</v>
      </c>
      <c r="BP176">
        <v>0</v>
      </c>
      <c r="BS176">
        <f t="shared" si="14"/>
        <v>14</v>
      </c>
      <c r="BT176" t="s">
        <v>3537</v>
      </c>
      <c r="BU176">
        <v>46</v>
      </c>
    </row>
    <row r="177" spans="1:73">
      <c r="A177" s="9">
        <v>43733</v>
      </c>
      <c r="B177" s="2">
        <v>43506</v>
      </c>
      <c r="C177" s="9">
        <v>43751</v>
      </c>
      <c r="D177" s="9">
        <f t="shared" si="15"/>
        <v>43751</v>
      </c>
      <c r="E177" s="9">
        <v>43752</v>
      </c>
      <c r="F177" s="9">
        <f t="shared" si="12"/>
        <v>43752</v>
      </c>
      <c r="G177" s="9">
        <v>43751</v>
      </c>
      <c r="H177" s="9">
        <v>43765</v>
      </c>
      <c r="I177" s="9">
        <v>43778</v>
      </c>
      <c r="J177" s="9">
        <f t="shared" si="13"/>
        <v>43765</v>
      </c>
      <c r="L177">
        <v>47</v>
      </c>
      <c r="M177">
        <v>172</v>
      </c>
      <c r="N177">
        <v>55.5</v>
      </c>
      <c r="O177">
        <v>6133.2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3355</v>
      </c>
      <c r="V177" t="s">
        <v>3355</v>
      </c>
      <c r="W177">
        <v>1</v>
      </c>
      <c r="Y177">
        <v>1</v>
      </c>
      <c r="AC177">
        <v>1</v>
      </c>
      <c r="AP177">
        <v>1</v>
      </c>
      <c r="AQ177">
        <v>6</v>
      </c>
      <c r="AW177">
        <v>1</v>
      </c>
      <c r="BE177">
        <v>6</v>
      </c>
      <c r="BO177">
        <v>0</v>
      </c>
      <c r="BP177">
        <v>0</v>
      </c>
      <c r="BS177">
        <f t="shared" si="14"/>
        <v>14</v>
      </c>
      <c r="BT177" s="158" t="s">
        <v>3538</v>
      </c>
      <c r="BU177">
        <v>47</v>
      </c>
    </row>
    <row r="178" spans="1:73">
      <c r="A178" s="9">
        <v>43733</v>
      </c>
      <c r="B178" s="2">
        <v>43506</v>
      </c>
      <c r="C178" s="9">
        <v>43751</v>
      </c>
      <c r="D178" s="9">
        <f t="shared" si="15"/>
        <v>43751</v>
      </c>
      <c r="E178" s="9">
        <v>43752</v>
      </c>
      <c r="F178" s="9">
        <f t="shared" si="12"/>
        <v>43752</v>
      </c>
      <c r="G178" s="9">
        <v>43751</v>
      </c>
      <c r="H178" s="9">
        <v>43765</v>
      </c>
      <c r="I178" s="9">
        <v>43778</v>
      </c>
      <c r="J178" s="9">
        <f t="shared" si="13"/>
        <v>43765</v>
      </c>
      <c r="L178">
        <v>45</v>
      </c>
      <c r="M178" t="s">
        <v>3539</v>
      </c>
      <c r="N178">
        <v>50.4</v>
      </c>
      <c r="O178">
        <v>6178.2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3358</v>
      </c>
      <c r="X178">
        <v>1</v>
      </c>
      <c r="AA178">
        <v>1</v>
      </c>
      <c r="AO178">
        <v>1</v>
      </c>
      <c r="AQ178">
        <v>3</v>
      </c>
      <c r="AW178">
        <v>1</v>
      </c>
      <c r="BF178">
        <v>3</v>
      </c>
      <c r="BJ178">
        <v>2</v>
      </c>
      <c r="BL178">
        <v>4</v>
      </c>
      <c r="BM178">
        <v>4</v>
      </c>
      <c r="BO178">
        <v>0</v>
      </c>
      <c r="BP178">
        <v>0</v>
      </c>
      <c r="BS178">
        <f t="shared" si="14"/>
        <v>14</v>
      </c>
      <c r="BT178" t="s">
        <v>3539</v>
      </c>
      <c r="BU178">
        <v>45</v>
      </c>
    </row>
    <row r="179" spans="1:73">
      <c r="A179" s="9">
        <v>43733</v>
      </c>
      <c r="B179" s="2">
        <v>43506</v>
      </c>
      <c r="C179" s="9">
        <v>43751</v>
      </c>
      <c r="D179" s="9">
        <f t="shared" si="15"/>
        <v>43751</v>
      </c>
      <c r="E179" s="9">
        <v>43752</v>
      </c>
      <c r="F179" s="9">
        <f t="shared" si="12"/>
        <v>43752</v>
      </c>
      <c r="G179" s="9">
        <v>43765</v>
      </c>
      <c r="H179" s="9">
        <v>43765</v>
      </c>
      <c r="I179" s="9">
        <v>43778</v>
      </c>
      <c r="J179" s="9">
        <f t="shared" si="13"/>
        <v>43765</v>
      </c>
      <c r="L179">
        <v>45.1</v>
      </c>
      <c r="M179">
        <v>173</v>
      </c>
      <c r="N179">
        <v>45.3</v>
      </c>
      <c r="O179">
        <v>6223.3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3390</v>
      </c>
      <c r="V179" t="s">
        <v>3390</v>
      </c>
      <c r="W179">
        <v>1</v>
      </c>
      <c r="AO179">
        <v>1</v>
      </c>
      <c r="AQ179">
        <v>3</v>
      </c>
      <c r="AW179">
        <v>1</v>
      </c>
      <c r="AX179">
        <v>3</v>
      </c>
      <c r="AZ179">
        <v>3</v>
      </c>
      <c r="BC179">
        <v>2</v>
      </c>
      <c r="BF179">
        <v>3</v>
      </c>
      <c r="BO179" t="s">
        <v>3404</v>
      </c>
      <c r="BP179">
        <v>0</v>
      </c>
      <c r="BS179">
        <f t="shared" si="14"/>
        <v>14</v>
      </c>
      <c r="BT179" s="158" t="s">
        <v>3540</v>
      </c>
      <c r="BU179">
        <v>45.1</v>
      </c>
    </row>
    <row r="180" spans="1:73">
      <c r="A180" s="9">
        <v>43733</v>
      </c>
      <c r="B180" s="2">
        <v>43506</v>
      </c>
      <c r="C180" s="9">
        <v>43751</v>
      </c>
      <c r="D180" s="9">
        <f t="shared" si="15"/>
        <v>43751</v>
      </c>
      <c r="E180" s="9">
        <v>43752</v>
      </c>
      <c r="F180" s="9">
        <f t="shared" si="12"/>
        <v>43752</v>
      </c>
      <c r="G180" s="9">
        <v>43751</v>
      </c>
      <c r="H180" s="9">
        <v>43765</v>
      </c>
      <c r="I180" s="9">
        <v>43778</v>
      </c>
      <c r="J180" s="9">
        <f t="shared" si="13"/>
        <v>43765</v>
      </c>
      <c r="L180">
        <v>48</v>
      </c>
      <c r="M180" t="s">
        <v>3541</v>
      </c>
      <c r="N180">
        <v>49.8</v>
      </c>
      <c r="O180">
        <v>6271.3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3358</v>
      </c>
      <c r="X180">
        <v>1</v>
      </c>
      <c r="AA180">
        <v>1</v>
      </c>
      <c r="AO180">
        <v>1</v>
      </c>
      <c r="AQ180">
        <v>3</v>
      </c>
      <c r="AW180">
        <v>1</v>
      </c>
      <c r="AX180">
        <v>3</v>
      </c>
      <c r="AY180">
        <v>3</v>
      </c>
      <c r="BF180">
        <v>3</v>
      </c>
      <c r="BJ180">
        <v>2</v>
      </c>
      <c r="BL180">
        <v>9</v>
      </c>
      <c r="BM180">
        <v>4</v>
      </c>
      <c r="BO180">
        <v>0</v>
      </c>
      <c r="BP180">
        <v>0</v>
      </c>
      <c r="BS180">
        <f t="shared" si="14"/>
        <v>14</v>
      </c>
      <c r="BT180" t="s">
        <v>3541</v>
      </c>
      <c r="BU180">
        <v>48</v>
      </c>
    </row>
    <row r="181" spans="1:73">
      <c r="A181" s="9">
        <v>43733</v>
      </c>
      <c r="B181" s="2">
        <v>43506</v>
      </c>
      <c r="C181" s="9">
        <v>43751</v>
      </c>
      <c r="D181" s="9">
        <f t="shared" si="15"/>
        <v>43751</v>
      </c>
      <c r="E181" s="9">
        <v>43752</v>
      </c>
      <c r="F181" s="9">
        <f t="shared" si="12"/>
        <v>43752</v>
      </c>
      <c r="G181" s="9">
        <v>43765</v>
      </c>
      <c r="H181" s="9">
        <v>43765</v>
      </c>
      <c r="I181" s="9">
        <v>43778</v>
      </c>
      <c r="J181" s="9">
        <f t="shared" si="13"/>
        <v>43765</v>
      </c>
      <c r="L181">
        <v>46.7</v>
      </c>
      <c r="M181">
        <v>174</v>
      </c>
      <c r="N181">
        <v>49.3</v>
      </c>
      <c r="O181">
        <v>6318</v>
      </c>
      <c r="P181">
        <v>0</v>
      </c>
      <c r="Q181">
        <v>0</v>
      </c>
      <c r="R181">
        <v>0</v>
      </c>
      <c r="S181">
        <v>3</v>
      </c>
      <c r="T181">
        <v>0</v>
      </c>
      <c r="U181" t="s">
        <v>3351</v>
      </c>
      <c r="V181" t="s">
        <v>3351</v>
      </c>
      <c r="W181">
        <v>1</v>
      </c>
      <c r="AQ181">
        <v>2</v>
      </c>
      <c r="AU181">
        <v>6</v>
      </c>
      <c r="AW181">
        <v>1</v>
      </c>
      <c r="AX181">
        <v>0</v>
      </c>
      <c r="AY181">
        <v>0</v>
      </c>
      <c r="AZ181">
        <v>0</v>
      </c>
      <c r="BF181">
        <v>2</v>
      </c>
      <c r="BO181">
        <v>0</v>
      </c>
      <c r="BP181">
        <v>0</v>
      </c>
      <c r="BR181" t="s">
        <v>54</v>
      </c>
      <c r="BS181">
        <f t="shared" si="14"/>
        <v>14</v>
      </c>
      <c r="BT181" s="158" t="s">
        <v>3542</v>
      </c>
      <c r="BU181">
        <v>46.7</v>
      </c>
    </row>
    <row r="182" spans="1:73">
      <c r="A182" s="9">
        <v>43733</v>
      </c>
      <c r="B182" s="2">
        <v>43506</v>
      </c>
      <c r="C182" s="9">
        <v>43751</v>
      </c>
      <c r="D182" s="9">
        <f t="shared" si="15"/>
        <v>43751</v>
      </c>
      <c r="E182" s="9">
        <v>43752</v>
      </c>
      <c r="F182" s="9">
        <f t="shared" si="12"/>
        <v>43752</v>
      </c>
      <c r="G182" s="9">
        <v>43765</v>
      </c>
      <c r="H182" s="9">
        <v>43765</v>
      </c>
      <c r="I182" s="9">
        <v>43778</v>
      </c>
      <c r="J182" s="9">
        <f t="shared" si="13"/>
        <v>43765</v>
      </c>
      <c r="L182">
        <v>20</v>
      </c>
      <c r="M182" t="s">
        <v>3543</v>
      </c>
      <c r="N182">
        <v>25.4</v>
      </c>
      <c r="O182">
        <v>6338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3351</v>
      </c>
      <c r="V182" t="s">
        <v>3351</v>
      </c>
      <c r="W182">
        <v>1</v>
      </c>
      <c r="AU182">
        <v>3</v>
      </c>
      <c r="AV182">
        <v>1</v>
      </c>
      <c r="AX182">
        <v>3</v>
      </c>
      <c r="AY182">
        <v>3</v>
      </c>
      <c r="AZ182">
        <v>3</v>
      </c>
      <c r="BC182">
        <v>2</v>
      </c>
      <c r="BD182">
        <v>6</v>
      </c>
      <c r="BO182">
        <v>0</v>
      </c>
      <c r="BP182">
        <v>0</v>
      </c>
      <c r="BR182" t="s">
        <v>54</v>
      </c>
      <c r="BS182">
        <f t="shared" si="14"/>
        <v>15</v>
      </c>
      <c r="BT182" s="158" t="s">
        <v>3543</v>
      </c>
      <c r="BU182">
        <v>20</v>
      </c>
    </row>
    <row r="183" spans="1:68">
      <c r="A183" s="9"/>
      <c r="B183" s="9"/>
      <c r="C183" s="9"/>
      <c r="D183" s="9"/>
      <c r="E183" s="9"/>
      <c r="F183" s="9"/>
      <c r="G183" s="9"/>
      <c r="H183" s="9"/>
      <c r="J183" s="9"/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9"/>
      <c r="B184" s="9"/>
      <c r="C184" s="9"/>
      <c r="D184" s="9"/>
      <c r="E184" s="9"/>
      <c r="F184" s="9"/>
      <c r="G184" s="9"/>
      <c r="H184" s="9"/>
      <c r="J184" s="9"/>
      <c r="L184" t="s">
        <v>3544</v>
      </c>
      <c r="M184" t="s">
        <v>3545</v>
      </c>
      <c r="N184">
        <v>6338</v>
      </c>
      <c r="O184">
        <v>6338</v>
      </c>
      <c r="P184">
        <v>159</v>
      </c>
      <c r="Q184">
        <v>12</v>
      </c>
      <c r="R184">
        <v>24</v>
      </c>
      <c r="S184">
        <v>15</v>
      </c>
      <c r="T184">
        <v>59</v>
      </c>
      <c r="U184">
        <v>0</v>
      </c>
      <c r="V184">
        <v>0</v>
      </c>
      <c r="W184">
        <v>94</v>
      </c>
      <c r="X184">
        <v>96</v>
      </c>
      <c r="Y184">
        <v>15</v>
      </c>
      <c r="Z184">
        <v>36</v>
      </c>
      <c r="AA184">
        <v>40</v>
      </c>
      <c r="AB184">
        <v>10</v>
      </c>
      <c r="AC184">
        <v>15</v>
      </c>
      <c r="AD184">
        <v>7</v>
      </c>
      <c r="AE184">
        <v>3</v>
      </c>
      <c r="AF184">
        <v>2</v>
      </c>
      <c r="AG184">
        <v>2</v>
      </c>
      <c r="AH184">
        <v>1</v>
      </c>
      <c r="AI184">
        <v>2</v>
      </c>
      <c r="AJ184">
        <v>15</v>
      </c>
      <c r="AK184">
        <v>14</v>
      </c>
      <c r="AL184">
        <v>10</v>
      </c>
      <c r="AM184">
        <v>5</v>
      </c>
      <c r="AN184">
        <v>10</v>
      </c>
      <c r="AO184">
        <v>151</v>
      </c>
      <c r="AP184">
        <v>8</v>
      </c>
      <c r="AQ184">
        <v>591</v>
      </c>
      <c r="AR184">
        <v>93</v>
      </c>
      <c r="AS184">
        <v>0</v>
      </c>
      <c r="AT184">
        <v>19</v>
      </c>
      <c r="AU184">
        <v>96</v>
      </c>
      <c r="AV184">
        <v>29</v>
      </c>
      <c r="AW184">
        <v>163</v>
      </c>
      <c r="AX184">
        <v>56</v>
      </c>
      <c r="AZ184">
        <v>47</v>
      </c>
      <c r="BA184">
        <v>10</v>
      </c>
      <c r="BB184">
        <v>4</v>
      </c>
      <c r="BC184">
        <v>70</v>
      </c>
      <c r="BD184">
        <v>100</v>
      </c>
      <c r="BE184">
        <v>48</v>
      </c>
      <c r="BF184">
        <v>543</v>
      </c>
      <c r="BG184">
        <v>3</v>
      </c>
      <c r="BH184">
        <v>6</v>
      </c>
      <c r="BI184">
        <v>42</v>
      </c>
      <c r="BJ184">
        <v>74</v>
      </c>
      <c r="BK184">
        <v>3</v>
      </c>
      <c r="BL184">
        <v>347</v>
      </c>
      <c r="BM184">
        <v>353</v>
      </c>
      <c r="BN184">
        <v>15</v>
      </c>
      <c r="BO184">
        <v>0</v>
      </c>
      <c r="BP184">
        <v>0</v>
      </c>
    </row>
    <row r="185" spans="1:68">
      <c r="A185" s="9"/>
      <c r="B185" s="9"/>
      <c r="C185" s="9"/>
      <c r="D185" s="9"/>
      <c r="E185" s="9"/>
      <c r="F185" s="9"/>
      <c r="G185" s="9"/>
      <c r="H185" s="9"/>
      <c r="J185" s="9"/>
      <c r="L185">
        <v>0</v>
      </c>
      <c r="M185" t="s">
        <v>3545</v>
      </c>
      <c r="N185">
        <f ca="1">SUM(N7:N182)</f>
        <v>6464.8</v>
      </c>
      <c r="O185">
        <f ca="1" t="shared" ref="O185:AT185" si="16">SUM(O7:O182)</f>
        <v>554664.9</v>
      </c>
      <c r="P185">
        <f ca="1" t="shared" si="16"/>
        <v>159</v>
      </c>
      <c r="Q185">
        <f ca="1" t="shared" si="16"/>
        <v>12</v>
      </c>
      <c r="R185">
        <f ca="1" t="shared" si="16"/>
        <v>24</v>
      </c>
      <c r="S185">
        <f ca="1" t="shared" si="16"/>
        <v>15</v>
      </c>
      <c r="T185">
        <f ca="1" t="shared" si="16"/>
        <v>59</v>
      </c>
      <c r="U185">
        <f ca="1" t="shared" si="16"/>
        <v>0</v>
      </c>
      <c r="V185">
        <f ca="1" t="shared" si="16"/>
        <v>0</v>
      </c>
      <c r="W185">
        <f ca="1" t="shared" si="16"/>
        <v>96</v>
      </c>
      <c r="X185">
        <f ca="1" t="shared" si="16"/>
        <v>95</v>
      </c>
      <c r="Y185">
        <f ca="1" t="shared" si="16"/>
        <v>15</v>
      </c>
      <c r="Z185">
        <f ca="1" t="shared" si="16"/>
        <v>36</v>
      </c>
      <c r="AA185">
        <f ca="1" t="shared" si="16"/>
        <v>39</v>
      </c>
      <c r="AB185">
        <f ca="1" t="shared" si="16"/>
        <v>10</v>
      </c>
      <c r="AC185">
        <f ca="1" t="shared" si="16"/>
        <v>15</v>
      </c>
      <c r="AD185">
        <f ca="1" t="shared" si="16"/>
        <v>7</v>
      </c>
      <c r="AE185">
        <f ca="1" t="shared" si="16"/>
        <v>2</v>
      </c>
      <c r="AF185">
        <f ca="1" t="shared" si="16"/>
        <v>2</v>
      </c>
      <c r="AG185">
        <f ca="1" t="shared" si="16"/>
        <v>1</v>
      </c>
      <c r="AH185">
        <f ca="1" t="shared" si="16"/>
        <v>1</v>
      </c>
      <c r="AI185">
        <f ca="1" t="shared" si="16"/>
        <v>2</v>
      </c>
      <c r="AJ185">
        <f ca="1" t="shared" si="16"/>
        <v>15</v>
      </c>
      <c r="AK185">
        <f ca="1" t="shared" si="16"/>
        <v>11</v>
      </c>
      <c r="AL185">
        <f ca="1" t="shared" si="16"/>
        <v>9</v>
      </c>
      <c r="AM185">
        <f ca="1" t="shared" si="16"/>
        <v>4</v>
      </c>
      <c r="AN185">
        <f ca="1" t="shared" si="16"/>
        <v>10</v>
      </c>
      <c r="AO185">
        <f ca="1" t="shared" si="16"/>
        <v>151</v>
      </c>
      <c r="AP185">
        <f ca="1" t="shared" si="16"/>
        <v>8</v>
      </c>
      <c r="AQ185">
        <f ca="1" t="shared" si="16"/>
        <v>583</v>
      </c>
      <c r="AR185">
        <f ca="1" t="shared" si="16"/>
        <v>87</v>
      </c>
      <c r="AS185">
        <f ca="1" t="shared" si="16"/>
        <v>0</v>
      </c>
      <c r="AT185">
        <f ca="1" t="shared" si="16"/>
        <v>13</v>
      </c>
      <c r="AU185">
        <f ca="1" t="shared" ref="AU185:BN185" si="17">SUM(AU7:AU182)</f>
        <v>96</v>
      </c>
      <c r="AV185">
        <f ca="1" t="shared" si="17"/>
        <v>34</v>
      </c>
      <c r="AW185">
        <f ca="1" t="shared" si="17"/>
        <v>160</v>
      </c>
      <c r="AX185">
        <f ca="1" t="shared" si="17"/>
        <v>56</v>
      </c>
      <c r="AY185">
        <f ca="1" t="shared" si="17"/>
        <v>56</v>
      </c>
      <c r="AZ185">
        <f ca="1" t="shared" si="17"/>
        <v>41</v>
      </c>
      <c r="BA185">
        <f ca="1" t="shared" si="17"/>
        <v>6</v>
      </c>
      <c r="BB185">
        <f ca="1" t="shared" si="17"/>
        <v>2</v>
      </c>
      <c r="BC185">
        <f ca="1" t="shared" si="17"/>
        <v>64</v>
      </c>
      <c r="BD185">
        <f ca="1" t="shared" si="17"/>
        <v>72</v>
      </c>
      <c r="BE185">
        <f ca="1" t="shared" si="17"/>
        <v>48</v>
      </c>
      <c r="BF185">
        <f ca="1" t="shared" si="17"/>
        <v>535</v>
      </c>
      <c r="BG185">
        <f ca="1" t="shared" si="17"/>
        <v>3</v>
      </c>
      <c r="BH185">
        <f ca="1" t="shared" si="17"/>
        <v>7</v>
      </c>
      <c r="BI185">
        <f ca="1" t="shared" si="17"/>
        <v>41</v>
      </c>
      <c r="BJ185">
        <f ca="1" t="shared" si="17"/>
        <v>68</v>
      </c>
      <c r="BK185">
        <f ca="1" t="shared" si="17"/>
        <v>0</v>
      </c>
      <c r="BL185">
        <f ca="1" t="shared" si="17"/>
        <v>300</v>
      </c>
      <c r="BM185">
        <f ca="1" t="shared" si="17"/>
        <v>318</v>
      </c>
      <c r="BN185">
        <f ca="1" t="shared" si="17"/>
        <v>14.5</v>
      </c>
      <c r="BO185">
        <v>0</v>
      </c>
      <c r="BP185">
        <v>0</v>
      </c>
    </row>
    <row r="186" spans="1:68">
      <c r="A186" s="9"/>
      <c r="B186" s="9"/>
      <c r="C186" s="9"/>
      <c r="D186" s="9"/>
      <c r="E186" s="9"/>
      <c r="F186" s="9"/>
      <c r="G186" s="9"/>
      <c r="H186" s="9"/>
      <c r="J186" s="9"/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</sheetData>
  <autoFilter ref="A5:BV186">
    <extLst/>
  </autoFilter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2"/>
  <sheetViews>
    <sheetView tabSelected="1" workbookViewId="0">
      <selection activeCell="C1" sqref="C1:H6"/>
    </sheetView>
  </sheetViews>
  <sheetFormatPr defaultColWidth="9" defaultRowHeight="16.8"/>
  <cols>
    <col min="2" max="2" width="19.4545454545455" style="11" customWidth="1"/>
    <col min="3" max="3" width="6.81818181818182" customWidth="1"/>
    <col min="4" max="4" width="38" customWidth="1"/>
    <col min="5" max="6" width="9" customWidth="1"/>
    <col min="7" max="7" width="10.5454545454545" customWidth="1"/>
    <col min="8" max="8" width="6.36363636363636" customWidth="1"/>
    <col min="9" max="9" width="8.54545454545454" customWidth="1"/>
    <col min="10" max="10" width="42.4469696969697" customWidth="1"/>
    <col min="11" max="11" width="15.4545454545455" style="6" customWidth="1"/>
    <col min="12" max="12" width="10" customWidth="1"/>
    <col min="13" max="13" width="17.7272727272727" style="9" customWidth="1"/>
    <col min="14" max="14" width="13.219696969697" customWidth="1"/>
    <col min="15" max="15" width="9.09090909090909" customWidth="1"/>
    <col min="16" max="16" width="14.7272727272727" customWidth="1"/>
    <col min="17" max="17" width="9.09090909090909" customWidth="1"/>
    <col min="18" max="18" width="6.45454545454545" customWidth="1"/>
    <col min="19" max="19" width="17.2727272727273" customWidth="1"/>
  </cols>
  <sheetData>
    <row r="1" ht="36" customHeight="1" spans="1:18">
      <c r="A1" t="s">
        <v>54</v>
      </c>
      <c r="C1" s="63" t="s">
        <v>47</v>
      </c>
      <c r="D1" s="29" t="s">
        <v>3546</v>
      </c>
      <c r="E1" s="48" t="s">
        <v>3547</v>
      </c>
      <c r="F1" s="48" t="s">
        <v>3548</v>
      </c>
      <c r="G1" s="29" t="s">
        <v>3549</v>
      </c>
      <c r="H1" s="29" t="s">
        <v>3550</v>
      </c>
      <c r="I1" s="55" t="s">
        <v>3551</v>
      </c>
      <c r="J1" s="55">
        <v>2</v>
      </c>
      <c r="K1" s="67" t="s">
        <v>3552</v>
      </c>
      <c r="L1" s="68" t="s">
        <v>533</v>
      </c>
      <c r="M1" s="56" t="s">
        <v>3553</v>
      </c>
      <c r="N1" t="s">
        <v>2898</v>
      </c>
      <c r="O1" t="s">
        <v>2900</v>
      </c>
      <c r="P1" t="s">
        <v>2924</v>
      </c>
      <c r="Q1" t="s">
        <v>2932</v>
      </c>
      <c r="R1" t="s">
        <v>3138</v>
      </c>
    </row>
    <row r="2" ht="67" customHeight="1" spans="2:18">
      <c r="B2" t="s">
        <v>2898</v>
      </c>
      <c r="C2" s="37">
        <f ca="1">SUM($I$2:I2)</f>
        <v>1</v>
      </c>
      <c r="D2" s="39" t="str">
        <f ca="1">VLOOKUP(B2,DonGia,3,0)&amp;" tại các vị trí: "&amp;UPPER(J2)</f>
        <v>Móng M12 tại các vị trí: 140A, 141A, 143A, 144A, 145B, 146A, 150A, 151A, 152A, 154A, 159A, 162A, 163A, 168A</v>
      </c>
      <c r="E2" s="50">
        <f ca="1">HLOOKUP(B2,BangKeTru!$1:$184,184,0)</f>
        <v>36</v>
      </c>
      <c r="F2" s="50">
        <f ca="1">IF(LEN(J2)&gt;0,(LEN(J2)-LEN(SUBSTITUTE(J2,", ","")))/2+1,0)</f>
        <v>14</v>
      </c>
      <c r="G2" s="51" t="s">
        <v>3554</v>
      </c>
      <c r="H2" s="52"/>
      <c r="I2" s="43">
        <f ca="1">IF(F2&gt;0,1,"")</f>
        <v>1</v>
      </c>
      <c r="J2" s="57" t="str">
        <f ca="1">UPPER(HLOOKUP($B2,$1:$4,$J$1+1,0))</f>
        <v>140A, 141A, 143A, 144A, 145B, 146A, 150A, 151A, 152A, 154A, 159A, 162A, 163A, 168A</v>
      </c>
      <c r="K2" s="6">
        <v>43703</v>
      </c>
      <c r="L2" s="69" t="str">
        <f ca="1">UPPER(BangKeTru!M8)</f>
        <v>89A</v>
      </c>
      <c r="M2" s="60">
        <v>43717</v>
      </c>
      <c r="N2" s="59" t="str">
        <f ca="1" t="array" ref="N2">_xlfn.TEXTJOIN(", ",TRUE,IF(($M2=BangKeTru!$B:$B)*(BangKeTru!Z:Z&gt;0),BangKeTru!$M:$M,""))</f>
        <v>90a, 91a, 97a, 98a, 99a, 102a, 106a, 107a, 108a, 110a, 111a, 111b, 115, 116a, 117a, 121a, 123a, 124a, 127a, 128a, 131a, 133a</v>
      </c>
      <c r="O2" s="59" t="str">
        <f ca="1" t="array" ref="O2">_xlfn.TEXTJOIN(", ",TRUE,IF(($M2=BangKeTru!$B:$B)*(BangKeTru!AA:AA&gt;0),BangKeTru!$M:$M,""))</f>
        <v>92a, 93a, 94a, 96a, 100a, 102, 103a, 104a, 105a, 107, 109a, 112a, 115a, 118a, 119a, 125a, 126a, 128, 129a, 130a, 134a, 135a</v>
      </c>
      <c r="P2" s="59" t="str">
        <f ca="1" t="array" ref="P2">"89a, 95a, 101a, 113a, 120a, 129, 136a"</f>
        <v>89a, 95a, 101a, 113a, 120a, 129, 136a</v>
      </c>
      <c r="Q2" s="59" t="str">
        <f ca="1" t="array" ref="Q2">"101, 106, 116, 123, 127"</f>
        <v>101, 106, 116, 123, 127</v>
      </c>
      <c r="R2" s="59" t="str">
        <f ca="1" t="array" ref="R2">_xlfn.TEXTJOIN(", ",TRUE,IF(($M2=BangKeTru!$B:$B)*(BangKeTru!AI:AI&gt;0),BangKeTru!$M:$M,""))</f>
        <v/>
      </c>
    </row>
    <row r="3" ht="67.2" spans="2:18">
      <c r="B3" t="s">
        <v>2900</v>
      </c>
      <c r="C3" s="37">
        <f ca="1">SUM($I$2:I3)</f>
        <v>2</v>
      </c>
      <c r="D3" s="39" t="str">
        <f ca="1">VLOOKUP(B3,DonGia,3,0)&amp;" tại các vị trí: "&amp;UPPER(J3)</f>
        <v>Móng M12a tại các vị trí: 137A, 138A, 139B, 147A, 148A, 149A, 153A, 155A, 156A, 158A, 160A, 165A, 167A, 169A, 170A, 172A, 173A</v>
      </c>
      <c r="E3" s="50">
        <f ca="1">HLOOKUP(B3,BangKeTru!$1:$184,184,0)</f>
        <v>40</v>
      </c>
      <c r="F3" s="50">
        <f ca="1" t="shared" ref="F3:F11" si="0">IF(LEN(J3)&gt;0,(LEN(J3)-LEN(SUBSTITUTE(J3,", ","")))/2+1,0)</f>
        <v>17</v>
      </c>
      <c r="G3" s="51" t="s">
        <v>3554</v>
      </c>
      <c r="H3" s="52"/>
      <c r="I3" s="43">
        <f ca="1" t="shared" ref="I3:I12" si="1">IF(F3&gt;0,1,"")</f>
        <v>1</v>
      </c>
      <c r="J3" s="57" t="str">
        <f ca="1" t="shared" ref="J3:J11" si="2">UPPER(HLOOKUP($B3,$1:$4,$J$1+1,0))</f>
        <v>137A, 138A, 139B, 147A, 148A, 149A, 153A, 155A, 156A, 158A, 160A, 165A, 167A, 169A, 170A, 172A, 173A</v>
      </c>
      <c r="K3" s="6">
        <v>43703</v>
      </c>
      <c r="L3" s="69" t="str">
        <f ca="1">UPPER(BangKeTru!M9)</f>
        <v>90</v>
      </c>
      <c r="M3" s="60">
        <v>43506</v>
      </c>
      <c r="N3" s="59" t="str">
        <f ca="1" t="array" ref="N3">_xlfn.TEXTJOIN(", ",TRUE,IF(($M3=BangKeTru!$B:$B)*(BangKeTru!Z:Z&gt;0),BangKeTru!$M:$M,""))</f>
        <v>140a, 141a, 143a, 144a, 145B, 146a, 150a, 151a, 152a, 154a, 159a, 162a, 163a, 168a</v>
      </c>
      <c r="O3" s="59" t="str">
        <f ca="1" t="array" ref="O3">_xlfn.TEXTJOIN(", ",TRUE,IF(($M3=BangKeTru!$B:$B)*(BangKeTru!AA:AA&gt;0),BangKeTru!$M:$M,""))</f>
        <v>137a, 138a, 139B, 147a, 148a, 149a, 153a, 155a, 156a, 158a, 160a, 165a, 167a, 169a, 170a, 172a, 173a</v>
      </c>
      <c r="P3" s="59" t="str">
        <f ca="1" t="array" ref="P3">_xlfn.TEXTJOIN(", ",TRUE,IF(($M3=BangKeTru!$B:$B)*(BangKeTru!AB:AB&gt;0),BangKeTru!$M:$M,""))</f>
        <v>142a, 157a, 164a</v>
      </c>
      <c r="Q3" s="59" t="str">
        <f ca="1" t="array" ref="Q3">_xlfn.TEXTJOIN(", ",TRUE,IF(($M3=BangKeTru!$B:$B)*(BangKeTru!AC:AC&gt;0),BangKeTru!$M:$M,""))</f>
        <v>137, 147, 148, 150, 161, 164, 169, 171, 171a, 172</v>
      </c>
      <c r="R3" s="59" t="str">
        <f ca="1" t="array" ref="R3">_xlfn.TEXTJOIN(", ",TRUE,IF(($M3=BangKeTru!$B:$B)*(BangKeTru!AI:AI&gt;0),BangKeTru!$M:$M,""))</f>
        <v>171, 171a</v>
      </c>
    </row>
    <row r="4" s="43" customFormat="1" ht="33.6" spans="2:14">
      <c r="B4" t="s">
        <v>2924</v>
      </c>
      <c r="C4" s="37">
        <f ca="1">SUM($I$2:I4)</f>
        <v>3</v>
      </c>
      <c r="D4" s="39" t="str">
        <f ca="1">VLOOKUP(B4,DonGia,3,0)&amp;" tại các vị trí: "&amp;UPPER(J4)</f>
        <v>Móng bê tông trụ đôi 12m tại các vị trí: 142A, 157A, 164A</v>
      </c>
      <c r="E4" s="50">
        <f ca="1">HLOOKUP(B4,BangKeTru!$1:$184,184,0)</f>
        <v>10</v>
      </c>
      <c r="F4" s="50">
        <f ca="1" t="shared" si="0"/>
        <v>3</v>
      </c>
      <c r="G4" s="51" t="s">
        <v>3554</v>
      </c>
      <c r="H4" s="52"/>
      <c r="I4" s="43">
        <f ca="1" t="shared" si="1"/>
        <v>1</v>
      </c>
      <c r="J4" s="57" t="str">
        <f ca="1" t="shared" si="2"/>
        <v>142A, 157A, 164A</v>
      </c>
      <c r="K4" s="6">
        <v>43703</v>
      </c>
      <c r="L4" s="69" t="str">
        <f ca="1">UPPER(BangKeTru!M10)</f>
        <v>90A</v>
      </c>
      <c r="M4" s="60"/>
      <c r="N4" s="59"/>
    </row>
    <row r="5" s="43" customFormat="1" ht="33.6" spans="2:14">
      <c r="B5" t="s">
        <v>2932</v>
      </c>
      <c r="C5" s="37">
        <f ca="1">SUM($I$2:I5)</f>
        <v>4</v>
      </c>
      <c r="D5" s="39" t="str">
        <f ca="1">VLOOKUP(B5,DonGia,3,0)&amp;" tại các vị trí: "&amp;UPPER(J5)</f>
        <v>Móng M14a tại các vị trí: 137, 147, 148, 150, 161, 164, 169, 171, 171A, 172</v>
      </c>
      <c r="E5" s="50">
        <f ca="1">HLOOKUP(B5,BangKeTru!$1:$184,184,0)</f>
        <v>15</v>
      </c>
      <c r="F5" s="50">
        <f ca="1" t="shared" si="0"/>
        <v>10</v>
      </c>
      <c r="G5" s="51" t="s">
        <v>3554</v>
      </c>
      <c r="H5" s="52"/>
      <c r="I5" s="43">
        <f ca="1" t="shared" si="1"/>
        <v>1</v>
      </c>
      <c r="J5" s="57" t="str">
        <f ca="1" t="shared" si="2"/>
        <v>137, 147, 148, 150, 161, 164, 169, 171, 171A, 172</v>
      </c>
      <c r="K5" s="6">
        <v>43703</v>
      </c>
      <c r="L5" s="69" t="str">
        <f ca="1">UPPER(BangKeTru!M11)</f>
        <v>91</v>
      </c>
      <c r="M5" s="60"/>
      <c r="N5" s="59"/>
    </row>
    <row r="6" s="43" customFormat="1" ht="33.6" spans="2:14">
      <c r="B6" t="s">
        <v>3138</v>
      </c>
      <c r="C6" s="53">
        <f ca="1">SUM($I$2:I6)</f>
        <v>5</v>
      </c>
      <c r="D6" s="39" t="str">
        <f ca="1">VLOOKUP(B6,DonGia,3,0)&amp;" tại các vị trí: "&amp;UPPER(J6)</f>
        <v>Bộ móng neo xòe cho chằng xuống: NXX tại các vị trí: 171, 171A</v>
      </c>
      <c r="E6" s="50">
        <f ca="1">HLOOKUP(B6,BangKeTru!$1:$184,184,0)</f>
        <v>2</v>
      </c>
      <c r="F6" s="50">
        <f ca="1" t="shared" si="0"/>
        <v>2</v>
      </c>
      <c r="G6" s="51" t="s">
        <v>3554</v>
      </c>
      <c r="H6" s="38"/>
      <c r="I6" s="43">
        <f ca="1" t="shared" si="1"/>
        <v>1</v>
      </c>
      <c r="J6" s="57" t="str">
        <f ca="1" t="shared" si="2"/>
        <v>171, 171A</v>
      </c>
      <c r="K6" s="6">
        <v>43703</v>
      </c>
      <c r="L6" s="69" t="str">
        <f ca="1">UPPER(BangKeTru!M12)</f>
        <v>91A</v>
      </c>
      <c r="M6" s="60"/>
      <c r="N6" s="59"/>
    </row>
    <row r="7" s="43" customFormat="1" ht="33.6" spans="2:14">
      <c r="B7"/>
      <c r="C7" s="53" t="e">
        <f ca="1">SUM($I$2:I7)</f>
        <v>#N/A</v>
      </c>
      <c r="D7" s="39" t="e">
        <f ca="1">VLOOKUP(B7,DonGia,3,0)&amp;" tại các vị trí: "&amp;UPPER(J7)</f>
        <v>#N/A</v>
      </c>
      <c r="E7" s="50">
        <v>3</v>
      </c>
      <c r="F7" s="50" t="e">
        <f ca="1" t="shared" si="0"/>
        <v>#N/A</v>
      </c>
      <c r="G7" s="51" t="s">
        <v>3554</v>
      </c>
      <c r="H7" s="38"/>
      <c r="I7" s="43" t="e">
        <f ca="1" t="shared" si="1"/>
        <v>#N/A</v>
      </c>
      <c r="J7" s="57" t="e">
        <f ca="1" t="shared" si="2"/>
        <v>#N/A</v>
      </c>
      <c r="K7" s="6">
        <v>43703</v>
      </c>
      <c r="L7" s="69" t="str">
        <f ca="1">UPPER(BangKeTru!M13)</f>
        <v>92</v>
      </c>
      <c r="M7" s="60"/>
      <c r="N7" s="59"/>
    </row>
    <row r="8" ht="33.6" spans="2:14">
      <c r="B8"/>
      <c r="C8" s="53" t="e">
        <f ca="1">SUM($I$2:I8)</f>
        <v>#N/A</v>
      </c>
      <c r="D8" s="39" t="e">
        <f ca="1">VLOOKUP(B8,DonGia,3,0)&amp;" tại các vị trí: "&amp;UPPER(J8)</f>
        <v>#N/A</v>
      </c>
      <c r="E8" s="50" t="str">
        <f ca="1">HLOOKUP(B8,BangKeTru!$1:$184,184,0)</f>
        <v>Dự toán</v>
      </c>
      <c r="F8" s="50" t="e">
        <f ca="1" t="shared" si="0"/>
        <v>#N/A</v>
      </c>
      <c r="G8" s="51" t="s">
        <v>3554</v>
      </c>
      <c r="H8" s="38"/>
      <c r="I8" s="43" t="e">
        <f ca="1" t="shared" si="1"/>
        <v>#N/A</v>
      </c>
      <c r="J8" s="57" t="e">
        <f ca="1" t="shared" si="2"/>
        <v>#N/A</v>
      </c>
      <c r="K8" s="6">
        <v>43703</v>
      </c>
      <c r="L8" s="69" t="str">
        <f ca="1">UPPER(BangKeTru!M14)</f>
        <v>92A</v>
      </c>
      <c r="M8" s="60"/>
      <c r="N8" s="59"/>
    </row>
    <row r="9" ht="33.6" spans="2:14">
      <c r="B9"/>
      <c r="C9" s="53" t="e">
        <f ca="1">SUM($I$2:I9)</f>
        <v>#N/A</v>
      </c>
      <c r="D9" s="39" t="e">
        <f ca="1">VLOOKUP(B9,DonGia,3,0)&amp;" tại các vị trí: "&amp;UPPER(J9)</f>
        <v>#N/A</v>
      </c>
      <c r="E9" s="50" t="str">
        <f ca="1">HLOOKUP(B9,BangKeTru!$1:$184,184,0)</f>
        <v>Dự toán</v>
      </c>
      <c r="F9" s="50" t="e">
        <f ca="1" t="shared" si="0"/>
        <v>#N/A</v>
      </c>
      <c r="G9" s="51" t="s">
        <v>3554</v>
      </c>
      <c r="H9" s="38"/>
      <c r="I9" s="43" t="e">
        <f ca="1" t="shared" si="1"/>
        <v>#N/A</v>
      </c>
      <c r="J9" s="57" t="e">
        <f ca="1" t="shared" si="2"/>
        <v>#N/A</v>
      </c>
      <c r="K9" s="6">
        <v>43703</v>
      </c>
      <c r="L9" s="69" t="str">
        <f ca="1">UPPER(BangKeTru!M15)</f>
        <v>93</v>
      </c>
      <c r="M9" s="60"/>
      <c r="N9" s="59"/>
    </row>
    <row r="10" ht="33.6" spans="2:14">
      <c r="B10"/>
      <c r="C10" s="53" t="e">
        <f ca="1">SUM($I$2:I10)</f>
        <v>#N/A</v>
      </c>
      <c r="D10" s="39" t="e">
        <f ca="1">VLOOKUP(B10,DonGia,3,0)&amp;" tại các vị trí: "&amp;UPPER(J10)</f>
        <v>#N/A</v>
      </c>
      <c r="E10" s="50">
        <v>1</v>
      </c>
      <c r="F10" s="50" t="e">
        <f ca="1" t="shared" si="0"/>
        <v>#N/A</v>
      </c>
      <c r="G10" s="51" t="s">
        <v>3554</v>
      </c>
      <c r="H10" s="38"/>
      <c r="I10" s="43" t="e">
        <f ca="1" t="shared" si="1"/>
        <v>#N/A</v>
      </c>
      <c r="J10" s="57" t="e">
        <f ca="1" t="shared" si="2"/>
        <v>#N/A</v>
      </c>
      <c r="K10" s="6">
        <v>43703</v>
      </c>
      <c r="L10" s="69" t="str">
        <f ca="1">UPPER(BangKeTru!M16)</f>
        <v>93A</v>
      </c>
      <c r="M10" s="60"/>
      <c r="N10" s="59"/>
    </row>
    <row r="11" ht="35.4" customHeight="1" spans="2:14">
      <c r="B11" s="61"/>
      <c r="C11" s="53" t="e">
        <f ca="1">SUM($I$2:I11)</f>
        <v>#N/A</v>
      </c>
      <c r="D11" s="39" t="e">
        <f ca="1">VLOOKUP(B11,DonGia,3,0)&amp;" tại các vị trí: "&amp;UPPER(J11)</f>
        <v>#N/A</v>
      </c>
      <c r="E11" s="50" t="str">
        <f ca="1">HLOOKUP(B11,BangKeTru!$1:$184,184,0)</f>
        <v>Dự toán</v>
      </c>
      <c r="F11" s="50" t="e">
        <f ca="1" t="shared" si="0"/>
        <v>#N/A</v>
      </c>
      <c r="G11" s="51" t="s">
        <v>3554</v>
      </c>
      <c r="H11" s="38"/>
      <c r="I11" s="43" t="e">
        <f ca="1" t="shared" si="1"/>
        <v>#N/A</v>
      </c>
      <c r="J11" s="57" t="e">
        <f ca="1" t="shared" si="2"/>
        <v>#N/A</v>
      </c>
      <c r="K11" s="6">
        <v>43703</v>
      </c>
      <c r="L11" s="69" t="str">
        <f ca="1">UPPER(BangKeTru!M17)</f>
        <v>94</v>
      </c>
      <c r="M11" s="60"/>
      <c r="N11" s="59"/>
    </row>
    <row r="12" ht="29.4" customHeight="1" spans="3:14">
      <c r="C12" s="53"/>
      <c r="D12" s="29" t="s">
        <v>3555</v>
      </c>
      <c r="E12" s="54">
        <f ca="1">SUM(E2:E11)</f>
        <v>107</v>
      </c>
      <c r="F12" s="54" t="e">
        <f ca="1">SUM(F2:F11)</f>
        <v>#N/A</v>
      </c>
      <c r="G12" s="53"/>
      <c r="H12" s="38"/>
      <c r="I12" s="43" t="e">
        <f ca="1" t="shared" si="1"/>
        <v>#N/A</v>
      </c>
      <c r="J12" s="43"/>
      <c r="K12" s="6">
        <v>43704</v>
      </c>
      <c r="L12" s="69" t="str">
        <f ca="1">UPPER(BangKeTru!M18)</f>
        <v>94A</v>
      </c>
      <c r="M12" s="60"/>
      <c r="N12" s="59"/>
    </row>
    <row r="13" ht="18" customHeight="1" spans="10:14">
      <c r="J13" s="43"/>
      <c r="K13" s="6">
        <v>43704</v>
      </c>
      <c r="L13" s="69" t="str">
        <f ca="1">UPPER(BangKeTru!M19)</f>
        <v>95</v>
      </c>
      <c r="M13" s="60"/>
      <c r="N13" s="59"/>
    </row>
    <row r="14" ht="21" customHeight="1" spans="3:14">
      <c r="C14" s="59"/>
      <c r="D14" s="59"/>
      <c r="J14" s="43"/>
      <c r="K14" s="6">
        <v>43704</v>
      </c>
      <c r="L14" s="69" t="str">
        <f ca="1">UPPER(BangKeTru!M20)</f>
        <v>95A</v>
      </c>
      <c r="M14" s="60"/>
      <c r="N14" s="59"/>
    </row>
    <row r="15" ht="21" customHeight="1" spans="3:14">
      <c r="C15" s="59"/>
      <c r="D15" s="59"/>
      <c r="J15" s="43"/>
      <c r="K15" s="6">
        <v>43704</v>
      </c>
      <c r="L15" s="69" t="str">
        <f ca="1">UPPER(BangKeTru!M21)</f>
        <v>96</v>
      </c>
      <c r="M15" s="60"/>
      <c r="N15" s="59"/>
    </row>
    <row r="16" ht="21" customHeight="1" spans="3:14">
      <c r="C16" s="59"/>
      <c r="D16" s="59"/>
      <c r="J16" s="43"/>
      <c r="K16" s="6">
        <v>43704</v>
      </c>
      <c r="L16" s="69" t="str">
        <f ca="1">UPPER(BangKeTru!M22)</f>
        <v>96A</v>
      </c>
      <c r="M16" s="60"/>
      <c r="N16" s="59"/>
    </row>
    <row r="17" ht="21" customHeight="1" spans="3:14">
      <c r="C17" s="59"/>
      <c r="D17" s="59"/>
      <c r="J17" s="43"/>
      <c r="K17" s="6">
        <v>43704</v>
      </c>
      <c r="L17" s="69" t="str">
        <f ca="1">UPPER(BangKeTru!M23)</f>
        <v>97</v>
      </c>
      <c r="M17" s="60"/>
      <c r="N17" s="59"/>
    </row>
    <row r="18" ht="21" customHeight="1" spans="3:14">
      <c r="C18" s="59"/>
      <c r="D18" s="59"/>
      <c r="J18" s="43"/>
      <c r="K18" s="6">
        <v>43704</v>
      </c>
      <c r="L18" s="69" t="str">
        <f ca="1">UPPER(BangKeTru!M24)</f>
        <v>97A</v>
      </c>
      <c r="M18" s="60"/>
      <c r="N18" s="59"/>
    </row>
    <row r="19" ht="21" customHeight="1" spans="3:14">
      <c r="C19" s="59"/>
      <c r="D19" s="59"/>
      <c r="J19" s="43"/>
      <c r="K19" s="6">
        <v>43704</v>
      </c>
      <c r="L19" s="69" t="str">
        <f ca="1">UPPER(BangKeTru!M25)</f>
        <v>98</v>
      </c>
      <c r="M19" s="60"/>
      <c r="N19" s="59"/>
    </row>
    <row r="20" ht="21" customHeight="1" spans="3:13">
      <c r="C20" s="64"/>
      <c r="D20" s="59"/>
      <c r="J20" s="43"/>
      <c r="K20" s="6">
        <v>43705</v>
      </c>
      <c r="L20" s="69" t="str">
        <f ca="1">UPPER(BangKeTru!M26)</f>
        <v>98A</v>
      </c>
      <c r="M20" s="60"/>
    </row>
    <row r="21" ht="21" customHeight="1" spans="3:13">
      <c r="C21" s="65"/>
      <c r="D21" s="59"/>
      <c r="J21" s="43"/>
      <c r="K21" s="6">
        <v>43705</v>
      </c>
      <c r="L21" s="69" t="str">
        <f ca="1">UPPER(BangKeTru!M27)</f>
        <v>99</v>
      </c>
      <c r="M21" s="60"/>
    </row>
    <row r="22" spans="4:13">
      <c r="D22" s="64"/>
      <c r="J22" s="43"/>
      <c r="K22" s="6">
        <v>43705</v>
      </c>
      <c r="L22" s="69" t="str">
        <f ca="1">UPPER(BangKeTru!M28)</f>
        <v>99A</v>
      </c>
      <c r="M22" s="60"/>
    </row>
    <row r="23" spans="3:13">
      <c r="C23" s="66"/>
      <c r="D23" s="66"/>
      <c r="F23" s="66"/>
      <c r="J23" s="43"/>
      <c r="K23" s="6">
        <v>43705</v>
      </c>
      <c r="L23" s="69" t="str">
        <f ca="1">UPPER(BangKeTru!M29)</f>
        <v>100</v>
      </c>
      <c r="M23" s="60"/>
    </row>
    <row r="24" spans="3:13">
      <c r="C24" s="66"/>
      <c r="D24" s="43"/>
      <c r="F24" s="66"/>
      <c r="J24" s="43"/>
      <c r="K24" s="6">
        <v>43705</v>
      </c>
      <c r="L24" s="69" t="str">
        <f ca="1">UPPER(BangKeTru!M30)</f>
        <v>100A</v>
      </c>
      <c r="M24" s="60"/>
    </row>
    <row r="25" spans="3:13">
      <c r="C25" s="66"/>
      <c r="D25" s="43"/>
      <c r="F25" s="66"/>
      <c r="J25" s="43"/>
      <c r="K25" s="6">
        <v>43705</v>
      </c>
      <c r="L25" s="69" t="str">
        <f ca="1">UPPER(BangKeTru!M31)</f>
        <v>101</v>
      </c>
      <c r="M25" s="60"/>
    </row>
    <row r="26" spans="3:13">
      <c r="C26" s="66"/>
      <c r="D26" s="43"/>
      <c r="F26" s="66"/>
      <c r="J26" s="43"/>
      <c r="K26" s="6">
        <v>43705</v>
      </c>
      <c r="L26" s="69" t="str">
        <f ca="1">UPPER(BangKeTru!M32)</f>
        <v>101A</v>
      </c>
      <c r="M26" s="60"/>
    </row>
    <row r="27" spans="3:13">
      <c r="C27" s="66"/>
      <c r="D27" s="66"/>
      <c r="F27" s="66"/>
      <c r="J27" s="43"/>
      <c r="K27" s="6">
        <v>43705</v>
      </c>
      <c r="L27" s="69" t="str">
        <f ca="1">UPPER(BangKeTru!M33)</f>
        <v>102</v>
      </c>
      <c r="M27" s="60"/>
    </row>
    <row r="28" spans="10:13">
      <c r="J28" s="43"/>
      <c r="K28" s="6">
        <v>43705</v>
      </c>
      <c r="L28" s="69" t="str">
        <f ca="1">UPPER(BangKeTru!M34)</f>
        <v>102A</v>
      </c>
      <c r="M28" s="60"/>
    </row>
    <row r="29" spans="10:13">
      <c r="J29" s="43"/>
      <c r="K29" s="6">
        <v>43705</v>
      </c>
      <c r="L29" s="69" t="str">
        <f ca="1">UPPER(BangKeTru!M35)</f>
        <v>103</v>
      </c>
      <c r="M29" s="60"/>
    </row>
    <row r="30" spans="10:13">
      <c r="J30" s="43"/>
      <c r="K30" s="6">
        <v>43706</v>
      </c>
      <c r="L30" s="69" t="str">
        <f ca="1">UPPER(BangKeTru!M36)</f>
        <v>103A</v>
      </c>
      <c r="M30" s="60"/>
    </row>
    <row r="31" spans="10:13">
      <c r="J31" s="43"/>
      <c r="K31" s="6">
        <v>43706</v>
      </c>
      <c r="L31" s="69" t="str">
        <f ca="1">UPPER(BangKeTru!M37)</f>
        <v>104</v>
      </c>
      <c r="M31" s="60"/>
    </row>
    <row r="32" spans="10:13">
      <c r="J32" s="43"/>
      <c r="K32" s="6">
        <v>43706</v>
      </c>
      <c r="L32" s="69" t="str">
        <f ca="1">UPPER(BangKeTru!M38)</f>
        <v>104A</v>
      </c>
      <c r="M32" s="60"/>
    </row>
    <row r="33" spans="10:13">
      <c r="J33" s="43"/>
      <c r="K33" s="6">
        <v>43706</v>
      </c>
      <c r="L33" s="69" t="str">
        <f ca="1">UPPER(BangKeTru!M39)</f>
        <v>105</v>
      </c>
      <c r="M33" s="60"/>
    </row>
    <row r="34" spans="10:13">
      <c r="J34" s="43"/>
      <c r="K34" s="6">
        <v>43706</v>
      </c>
      <c r="L34" s="69" t="str">
        <f ca="1">UPPER(BangKeTru!M40)</f>
        <v>105A</v>
      </c>
      <c r="M34" s="60"/>
    </row>
    <row r="35" spans="10:13">
      <c r="J35" s="43"/>
      <c r="K35" s="6">
        <v>43706</v>
      </c>
      <c r="L35" s="69" t="str">
        <f ca="1">UPPER(BangKeTru!M41)</f>
        <v>106</v>
      </c>
      <c r="M35" s="60"/>
    </row>
    <row r="36" spans="10:13">
      <c r="J36" s="43"/>
      <c r="K36" s="6">
        <v>43706</v>
      </c>
      <c r="L36" s="69" t="str">
        <f ca="1">UPPER(BangKeTru!M42)</f>
        <v>106A</v>
      </c>
      <c r="M36" s="60"/>
    </row>
    <row r="37" spans="10:13">
      <c r="J37" s="43"/>
      <c r="K37" s="6">
        <v>43706</v>
      </c>
      <c r="L37" s="69" t="str">
        <f ca="1">UPPER(BangKeTru!M43)</f>
        <v>107</v>
      </c>
      <c r="M37" s="60"/>
    </row>
    <row r="38" spans="10:13">
      <c r="J38" s="43"/>
      <c r="K38" s="6">
        <v>43706</v>
      </c>
      <c r="L38" s="69" t="str">
        <f ca="1">UPPER(BangKeTru!M44)</f>
        <v>107A</v>
      </c>
      <c r="M38" s="60"/>
    </row>
    <row r="39" spans="10:13">
      <c r="J39" s="43"/>
      <c r="K39" s="6">
        <v>43706</v>
      </c>
      <c r="L39" s="69" t="str">
        <f ca="1">UPPER(BangKeTru!M45)</f>
        <v>108</v>
      </c>
      <c r="M39" s="60"/>
    </row>
    <row r="40" spans="10:13">
      <c r="J40" s="43"/>
      <c r="K40" s="6">
        <v>43706</v>
      </c>
      <c r="L40" s="69" t="str">
        <f ca="1">UPPER(BangKeTru!M46)</f>
        <v>108A</v>
      </c>
      <c r="M40" s="60"/>
    </row>
    <row r="41" spans="10:13">
      <c r="J41" s="43"/>
      <c r="K41" s="6">
        <v>43706</v>
      </c>
      <c r="L41" s="69" t="str">
        <f ca="1">UPPER(BangKeTru!M47)</f>
        <v>109</v>
      </c>
      <c r="M41" s="60"/>
    </row>
    <row r="42" spans="10:13">
      <c r="J42" s="43"/>
      <c r="K42" s="6">
        <v>43706</v>
      </c>
      <c r="L42" s="69" t="str">
        <f ca="1">UPPER(BangKeTru!M48)</f>
        <v>109A</v>
      </c>
      <c r="M42" s="60"/>
    </row>
    <row r="43" spans="10:13">
      <c r="J43" s="43"/>
      <c r="K43" s="6">
        <v>43706</v>
      </c>
      <c r="L43" s="69" t="str">
        <f ca="1">UPPER(BangKeTru!M49)</f>
        <v>110</v>
      </c>
      <c r="M43" s="60"/>
    </row>
    <row r="44" spans="10:13">
      <c r="J44" s="43"/>
      <c r="K44" s="6">
        <v>43706</v>
      </c>
      <c r="L44" s="69" t="str">
        <f ca="1">UPPER(BangKeTru!M50)</f>
        <v>110A</v>
      </c>
      <c r="M44" s="60"/>
    </row>
    <row r="45" spans="10:13">
      <c r="J45" s="43"/>
      <c r="K45" s="6">
        <v>43706</v>
      </c>
      <c r="L45" s="69" t="str">
        <f ca="1">UPPER(BangKeTru!M51)</f>
        <v>111</v>
      </c>
      <c r="M45" s="60"/>
    </row>
    <row r="46" spans="10:13">
      <c r="J46" s="43"/>
      <c r="K46" s="6">
        <v>43706</v>
      </c>
      <c r="L46" s="69" t="str">
        <f ca="1">UPPER(BangKeTru!M52)</f>
        <v>111A</v>
      </c>
      <c r="M46" s="60"/>
    </row>
    <row r="47" spans="10:13">
      <c r="J47" s="43"/>
      <c r="K47" s="6">
        <v>43706</v>
      </c>
      <c r="L47" s="69" t="str">
        <f ca="1">UPPER(BangKeTru!M53)</f>
        <v>111B</v>
      </c>
      <c r="M47" s="60"/>
    </row>
    <row r="48" spans="10:13">
      <c r="J48" s="43"/>
      <c r="K48" s="6">
        <v>43706</v>
      </c>
      <c r="L48" s="69" t="str">
        <f ca="1">UPPER(BangKeTru!M54)</f>
        <v>112</v>
      </c>
      <c r="M48" s="60"/>
    </row>
    <row r="49" spans="10:13">
      <c r="J49" s="43"/>
      <c r="K49" s="6">
        <v>43706</v>
      </c>
      <c r="L49" s="69" t="str">
        <f ca="1">UPPER(BangKeTru!M55)</f>
        <v>112A</v>
      </c>
      <c r="M49" s="60"/>
    </row>
    <row r="50" spans="10:13">
      <c r="J50" s="43"/>
      <c r="K50" s="6">
        <v>43707</v>
      </c>
      <c r="L50" s="69" t="str">
        <f ca="1">UPPER(BangKeTru!M56)</f>
        <v>113</v>
      </c>
      <c r="M50" s="60"/>
    </row>
    <row r="51" spans="10:13">
      <c r="J51" s="43"/>
      <c r="K51" s="6">
        <v>43707</v>
      </c>
      <c r="L51" s="69" t="str">
        <f ca="1">UPPER(BangKeTru!M57)</f>
        <v>113A</v>
      </c>
      <c r="M51" s="60"/>
    </row>
    <row r="52" spans="10:13">
      <c r="J52" s="43"/>
      <c r="K52" s="6">
        <v>43707</v>
      </c>
      <c r="L52" s="69" t="str">
        <f ca="1">UPPER(BangKeTru!M58)</f>
        <v>114</v>
      </c>
      <c r="M52" s="60"/>
    </row>
    <row r="53" spans="10:13">
      <c r="J53" s="43"/>
      <c r="K53" s="6">
        <v>43707</v>
      </c>
      <c r="L53" s="69" t="str">
        <f ca="1">UPPER(BangKeTru!M59)</f>
        <v>114A</v>
      </c>
      <c r="M53" s="60"/>
    </row>
    <row r="54" spans="10:13">
      <c r="J54" s="43"/>
      <c r="K54" s="6">
        <v>43707</v>
      </c>
      <c r="L54" s="69" t="str">
        <f ca="1">UPPER(BangKeTru!M60)</f>
        <v>115</v>
      </c>
      <c r="M54" s="60"/>
    </row>
    <row r="55" spans="10:13">
      <c r="J55" s="43"/>
      <c r="K55" s="6">
        <v>43707</v>
      </c>
      <c r="L55" s="69" t="str">
        <f ca="1">UPPER(BangKeTru!M61)</f>
        <v>115A</v>
      </c>
      <c r="M55" s="60"/>
    </row>
    <row r="56" spans="10:13">
      <c r="J56" s="43"/>
      <c r="K56" s="6">
        <v>43707</v>
      </c>
      <c r="L56" s="69" t="str">
        <f ca="1">UPPER(BangKeTru!M62)</f>
        <v>116</v>
      </c>
      <c r="M56" s="60"/>
    </row>
    <row r="57" spans="10:13">
      <c r="J57" s="43"/>
      <c r="K57" s="6">
        <v>43707</v>
      </c>
      <c r="L57" s="69" t="str">
        <f ca="1">UPPER(BangKeTru!M63)</f>
        <v>116A</v>
      </c>
      <c r="M57" s="60"/>
    </row>
    <row r="58" spans="10:13">
      <c r="J58" s="43"/>
      <c r="K58" s="6">
        <v>43707</v>
      </c>
      <c r="L58" s="69" t="str">
        <f ca="1">UPPER(BangKeTru!M64)</f>
        <v>117</v>
      </c>
      <c r="M58" s="60"/>
    </row>
    <row r="59" spans="10:13">
      <c r="J59" s="43"/>
      <c r="K59" s="6">
        <v>43707</v>
      </c>
      <c r="L59" s="69" t="str">
        <f ca="1">UPPER(BangKeTru!M65)</f>
        <v>117A</v>
      </c>
      <c r="M59" s="60"/>
    </row>
    <row r="60" spans="10:13">
      <c r="J60" s="43"/>
      <c r="K60" s="6">
        <v>43707</v>
      </c>
      <c r="L60" s="69" t="str">
        <f ca="1">UPPER(BangKeTru!M66)</f>
        <v>118</v>
      </c>
      <c r="M60" s="60"/>
    </row>
    <row r="61" spans="10:13">
      <c r="J61" s="43"/>
      <c r="K61" s="6">
        <v>43707</v>
      </c>
      <c r="L61" s="69" t="str">
        <f ca="1">UPPER(BangKeTru!M67)</f>
        <v>118A</v>
      </c>
      <c r="M61" s="60"/>
    </row>
    <row r="62" spans="10:13">
      <c r="J62" s="43"/>
      <c r="K62" s="6">
        <v>43707</v>
      </c>
      <c r="L62" s="69" t="str">
        <f ca="1">UPPER(BangKeTru!M68)</f>
        <v>119</v>
      </c>
      <c r="M62" s="60"/>
    </row>
    <row r="63" spans="10:13">
      <c r="J63" s="43"/>
      <c r="K63" s="6">
        <v>43711</v>
      </c>
      <c r="L63" s="69" t="str">
        <f ca="1">UPPER(BangKeTru!M69)</f>
        <v>119A</v>
      </c>
      <c r="M63" s="60"/>
    </row>
    <row r="64" spans="10:13">
      <c r="J64" s="43"/>
      <c r="K64" s="6">
        <v>43711</v>
      </c>
      <c r="L64" s="69" t="str">
        <f ca="1">UPPER(BangKeTru!M70)</f>
        <v>120</v>
      </c>
      <c r="M64" s="60"/>
    </row>
    <row r="65" spans="10:13">
      <c r="J65" s="43"/>
      <c r="K65" s="6">
        <v>43711</v>
      </c>
      <c r="L65" s="69" t="str">
        <f ca="1">UPPER(BangKeTru!M71)</f>
        <v>120A</v>
      </c>
      <c r="M65" s="60"/>
    </row>
    <row r="66" spans="10:13">
      <c r="J66" s="43"/>
      <c r="K66" s="6">
        <v>43711</v>
      </c>
      <c r="L66" s="69" t="str">
        <f ca="1">UPPER(BangKeTru!M72)</f>
        <v>121</v>
      </c>
      <c r="M66" s="60"/>
    </row>
    <row r="67" spans="10:13">
      <c r="J67" s="43"/>
      <c r="K67" s="6">
        <v>43711</v>
      </c>
      <c r="L67" s="69" t="str">
        <f ca="1">UPPER(BangKeTru!M73)</f>
        <v>121A</v>
      </c>
      <c r="M67" s="60"/>
    </row>
    <row r="68" spans="10:13">
      <c r="J68" s="43"/>
      <c r="K68" s="6">
        <v>43711</v>
      </c>
      <c r="L68" s="69" t="str">
        <f ca="1">UPPER(BangKeTru!M74)</f>
        <v>122</v>
      </c>
      <c r="M68" s="60"/>
    </row>
    <row r="69" spans="10:13">
      <c r="J69" s="43"/>
      <c r="K69" s="6">
        <v>43711</v>
      </c>
      <c r="L69" s="69" t="str">
        <f ca="1">UPPER(BangKeTru!M75)</f>
        <v>122A</v>
      </c>
      <c r="M69" s="60"/>
    </row>
    <row r="70" spans="10:13">
      <c r="J70" s="43"/>
      <c r="K70" s="6">
        <v>43711</v>
      </c>
      <c r="L70" s="69" t="str">
        <f ca="1">UPPER(BangKeTru!M76)</f>
        <v>123</v>
      </c>
      <c r="M70" s="60"/>
    </row>
    <row r="71" spans="10:13">
      <c r="J71" s="43"/>
      <c r="K71" s="6">
        <v>43711</v>
      </c>
      <c r="L71" s="69" t="str">
        <f ca="1">UPPER(BangKeTru!M77)</f>
        <v>123A</v>
      </c>
      <c r="M71" s="60"/>
    </row>
    <row r="72" spans="10:13">
      <c r="J72" s="43"/>
      <c r="K72" s="6">
        <v>43712</v>
      </c>
      <c r="L72" s="69" t="str">
        <f ca="1">UPPER(BangKeTru!M78)</f>
        <v>124</v>
      </c>
      <c r="M72" s="60"/>
    </row>
    <row r="73" spans="10:13">
      <c r="J73" s="43"/>
      <c r="K73" s="6">
        <v>43712</v>
      </c>
      <c r="L73" s="69" t="str">
        <f ca="1">UPPER(BangKeTru!M79)</f>
        <v>124A</v>
      </c>
      <c r="M73" s="60"/>
    </row>
    <row r="74" spans="10:13">
      <c r="J74" s="43"/>
      <c r="K74" s="6">
        <v>43712</v>
      </c>
      <c r="L74" s="69" t="str">
        <f ca="1">UPPER(BangKeTru!M80)</f>
        <v>125</v>
      </c>
      <c r="M74" s="60"/>
    </row>
    <row r="75" spans="10:13">
      <c r="J75" s="43"/>
      <c r="K75" s="6">
        <v>43712</v>
      </c>
      <c r="L75" s="69" t="str">
        <f ca="1">UPPER(BangKeTru!M81)</f>
        <v>125A</v>
      </c>
      <c r="M75" s="60"/>
    </row>
    <row r="76" spans="10:13">
      <c r="J76" s="43"/>
      <c r="K76" s="6">
        <v>43712</v>
      </c>
      <c r="L76" s="69" t="str">
        <f ca="1">UPPER(BangKeTru!M82)</f>
        <v>126</v>
      </c>
      <c r="M76" s="60"/>
    </row>
    <row r="77" spans="10:13">
      <c r="J77" s="43"/>
      <c r="K77" s="6">
        <v>43712</v>
      </c>
      <c r="L77" s="69" t="str">
        <f ca="1">UPPER(BangKeTru!M83)</f>
        <v>126A</v>
      </c>
      <c r="M77" s="60"/>
    </row>
    <row r="78" spans="10:13">
      <c r="J78" s="43"/>
      <c r="K78" s="6">
        <v>43712</v>
      </c>
      <c r="L78" s="69" t="str">
        <f ca="1">UPPER(BangKeTru!M84)</f>
        <v>127</v>
      </c>
      <c r="M78" s="60"/>
    </row>
    <row r="79" spans="10:13">
      <c r="J79" s="43"/>
      <c r="K79" s="6">
        <v>43712</v>
      </c>
      <c r="L79" s="69" t="str">
        <f ca="1">UPPER(BangKeTru!M85)</f>
        <v>127A</v>
      </c>
      <c r="M79" s="60"/>
    </row>
    <row r="80" spans="10:13">
      <c r="J80" s="43"/>
      <c r="K80" s="6">
        <v>43712</v>
      </c>
      <c r="L80" s="69" t="str">
        <f ca="1">UPPER(BangKeTru!M86)</f>
        <v>128</v>
      </c>
      <c r="M80" s="60"/>
    </row>
    <row r="81" spans="10:13">
      <c r="J81" s="43"/>
      <c r="K81" s="6">
        <v>43713</v>
      </c>
      <c r="L81" s="69" t="str">
        <f ca="1">UPPER(BangKeTru!M87)</f>
        <v>128A</v>
      </c>
      <c r="M81" s="60"/>
    </row>
    <row r="82" spans="10:13">
      <c r="J82" s="43"/>
      <c r="K82" s="6">
        <v>43713</v>
      </c>
      <c r="L82" s="69" t="str">
        <f ca="1">UPPER(BangKeTru!M88)</f>
        <v>129</v>
      </c>
      <c r="M82" s="60"/>
    </row>
    <row r="83" spans="10:13">
      <c r="J83" s="43"/>
      <c r="K83" s="6">
        <v>43713</v>
      </c>
      <c r="L83" s="69" t="str">
        <f ca="1">UPPER(BangKeTru!M89)</f>
        <v>129A</v>
      </c>
      <c r="M83" s="60"/>
    </row>
    <row r="84" spans="10:13">
      <c r="J84" s="43"/>
      <c r="K84" s="6">
        <v>43713</v>
      </c>
      <c r="L84" s="69" t="str">
        <f ca="1">UPPER(BangKeTru!M90)</f>
        <v>130</v>
      </c>
      <c r="M84" s="60"/>
    </row>
    <row r="85" spans="10:13">
      <c r="J85" s="43"/>
      <c r="K85" s="6">
        <v>43713</v>
      </c>
      <c r="L85" s="69" t="str">
        <f ca="1">UPPER(BangKeTru!M91)</f>
        <v>130A</v>
      </c>
      <c r="M85" s="60"/>
    </row>
    <row r="86" spans="10:13">
      <c r="J86" s="43"/>
      <c r="K86" s="6">
        <v>43713</v>
      </c>
      <c r="L86" s="69" t="str">
        <f ca="1">UPPER(BangKeTru!M92)</f>
        <v>131</v>
      </c>
      <c r="M86" s="60"/>
    </row>
    <row r="87" spans="10:13">
      <c r="J87" s="43"/>
      <c r="K87" s="6">
        <v>43713</v>
      </c>
      <c r="L87" s="69" t="str">
        <f ca="1">UPPER(BangKeTru!M93)</f>
        <v>131A</v>
      </c>
      <c r="M87" s="60"/>
    </row>
    <row r="88" spans="10:13">
      <c r="J88" s="43"/>
      <c r="K88" s="6">
        <v>43713</v>
      </c>
      <c r="L88" s="69" t="str">
        <f ca="1">UPPER(BangKeTru!M94)</f>
        <v>132</v>
      </c>
      <c r="M88" s="60"/>
    </row>
    <row r="89" spans="10:13">
      <c r="J89" s="43"/>
      <c r="K89" s="6">
        <v>43713</v>
      </c>
      <c r="L89" s="69" t="str">
        <f ca="1">UPPER(BangKeTru!M95)</f>
        <v>132A</v>
      </c>
      <c r="M89" s="60"/>
    </row>
    <row r="90" spans="10:13">
      <c r="J90" s="43"/>
      <c r="K90" s="6">
        <v>43713</v>
      </c>
      <c r="L90" s="69" t="str">
        <f ca="1">UPPER(BangKeTru!M96)</f>
        <v>132B</v>
      </c>
      <c r="M90" s="60"/>
    </row>
    <row r="91" spans="10:13">
      <c r="J91" s="43"/>
      <c r="K91" s="6">
        <v>43713</v>
      </c>
      <c r="L91" s="69" t="str">
        <f ca="1">UPPER(BangKeTru!M97)</f>
        <v>133</v>
      </c>
      <c r="M91" s="60"/>
    </row>
    <row r="92" spans="10:13">
      <c r="J92" s="43"/>
      <c r="K92" s="6">
        <v>43714</v>
      </c>
      <c r="L92" s="69" t="str">
        <f ca="1">UPPER(BangKeTru!M98)</f>
        <v>133A</v>
      </c>
      <c r="M92" s="60"/>
    </row>
    <row r="93" spans="10:13">
      <c r="J93" s="43"/>
      <c r="K93" s="6">
        <v>43714</v>
      </c>
      <c r="L93" s="69" t="str">
        <f ca="1">UPPER(BangKeTru!M99)</f>
        <v>134</v>
      </c>
      <c r="M93" s="60"/>
    </row>
    <row r="94" spans="10:13">
      <c r="J94" s="43"/>
      <c r="K94" s="6">
        <v>43714</v>
      </c>
      <c r="L94" s="69" t="str">
        <f ca="1">UPPER(BangKeTru!M100)</f>
        <v>134A</v>
      </c>
      <c r="M94" s="60"/>
    </row>
    <row r="95" spans="10:13">
      <c r="J95" s="43"/>
      <c r="K95" s="6">
        <v>43714</v>
      </c>
      <c r="L95" s="69" t="str">
        <f ca="1">UPPER(BangKeTru!M101)</f>
        <v>135</v>
      </c>
      <c r="M95" s="60"/>
    </row>
    <row r="96" spans="10:13">
      <c r="J96" s="43"/>
      <c r="K96" s="6">
        <v>43714</v>
      </c>
      <c r="L96" s="69" t="str">
        <f ca="1">UPPER(BangKeTru!M102)</f>
        <v>135A</v>
      </c>
      <c r="M96" s="60"/>
    </row>
    <row r="97" spans="10:13">
      <c r="J97" s="43"/>
      <c r="K97" s="6">
        <v>43714</v>
      </c>
      <c r="L97" s="69" t="str">
        <f ca="1">UPPER(BangKeTru!M103)</f>
        <v>136</v>
      </c>
      <c r="M97" s="60"/>
    </row>
    <row r="98" spans="10:13">
      <c r="J98" s="43"/>
      <c r="K98" s="6">
        <v>43714</v>
      </c>
      <c r="L98" s="69" t="str">
        <f ca="1">UPPER(BangKeTru!M104)</f>
        <v>136A</v>
      </c>
      <c r="M98" s="60"/>
    </row>
    <row r="99" spans="10:13">
      <c r="J99" s="43"/>
      <c r="K99" s="6">
        <v>43714</v>
      </c>
      <c r="L99" s="69" t="str">
        <f ca="1">UPPER(BangKeTru!M105)</f>
        <v>137</v>
      </c>
      <c r="M99" s="60"/>
    </row>
    <row r="100" spans="10:13">
      <c r="J100" s="43"/>
      <c r="K100" s="6">
        <v>43718</v>
      </c>
      <c r="L100" s="69" t="str">
        <f ca="1">UPPER(BangKeTru!M106)</f>
        <v>137A</v>
      </c>
      <c r="M100" s="60"/>
    </row>
    <row r="101" spans="10:13">
      <c r="J101" s="43"/>
      <c r="K101" s="6">
        <v>43718</v>
      </c>
      <c r="L101" s="69" t="str">
        <f ca="1">UPPER(BangKeTru!M107)</f>
        <v>138</v>
      </c>
      <c r="M101" s="60"/>
    </row>
    <row r="102" spans="10:13">
      <c r="J102" s="43"/>
      <c r="K102" s="6">
        <v>43718</v>
      </c>
      <c r="L102" s="69" t="str">
        <f ca="1">UPPER(BangKeTru!M108)</f>
        <v>138A</v>
      </c>
      <c r="M102" s="60"/>
    </row>
    <row r="103" spans="10:13">
      <c r="J103" s="43"/>
      <c r="K103" s="6">
        <v>43718</v>
      </c>
      <c r="L103" s="69" t="str">
        <f ca="1">UPPER(BangKeTru!M109)</f>
        <v>139</v>
      </c>
      <c r="M103" s="60"/>
    </row>
    <row r="104" spans="10:13">
      <c r="J104" s="43"/>
      <c r="K104" s="6">
        <v>43718</v>
      </c>
      <c r="L104" s="69" t="str">
        <f ca="1">UPPER(BangKeTru!M110)</f>
        <v>139B</v>
      </c>
      <c r="M104" s="60"/>
    </row>
    <row r="105" spans="10:13">
      <c r="J105" s="43"/>
      <c r="K105" s="6">
        <v>43718</v>
      </c>
      <c r="L105" s="69" t="str">
        <f ca="1">UPPER(BangKeTru!M111)</f>
        <v>139A</v>
      </c>
      <c r="M105" s="60"/>
    </row>
    <row r="106" spans="10:18">
      <c r="J106" s="43"/>
      <c r="K106" s="6">
        <v>43718</v>
      </c>
      <c r="L106" s="69" t="str">
        <f ca="1">UPPER(BangKeTru!M112)</f>
        <v>140</v>
      </c>
      <c r="M106" s="60"/>
      <c r="R106" s="61" t="str">
        <f>$R$1</f>
        <v>NXX</v>
      </c>
    </row>
    <row r="107" spans="10:18">
      <c r="J107" s="43"/>
      <c r="K107" s="6">
        <v>43718</v>
      </c>
      <c r="L107" s="69" t="str">
        <f ca="1">UPPER(BangKeTru!M113)</f>
        <v>140A</v>
      </c>
      <c r="M107" s="60"/>
      <c r="R107" s="61" t="str">
        <f t="shared" ref="R107:R170" si="3">$R$1</f>
        <v>NXX</v>
      </c>
    </row>
    <row r="108" spans="10:18">
      <c r="J108" s="43"/>
      <c r="K108" s="6">
        <v>43719</v>
      </c>
      <c r="L108" s="69" t="str">
        <f ca="1">UPPER(BangKeTru!M114)</f>
        <v>141</v>
      </c>
      <c r="M108" s="60"/>
      <c r="R108" s="61" t="str">
        <f t="shared" si="3"/>
        <v>NXX</v>
      </c>
    </row>
    <row r="109" spans="10:18">
      <c r="J109" s="43"/>
      <c r="K109" s="6">
        <v>43719</v>
      </c>
      <c r="L109" s="69" t="str">
        <f ca="1">UPPER(BangKeTru!M115)</f>
        <v>141A</v>
      </c>
      <c r="M109" s="60"/>
      <c r="R109" s="61" t="str">
        <f t="shared" si="3"/>
        <v>NXX</v>
      </c>
    </row>
    <row r="110" spans="10:18">
      <c r="J110" s="43"/>
      <c r="K110" s="6">
        <v>43719</v>
      </c>
      <c r="L110" s="69" t="str">
        <f ca="1">UPPER(BangKeTru!M116)</f>
        <v>142</v>
      </c>
      <c r="M110" s="60"/>
      <c r="R110" s="61" t="str">
        <f t="shared" si="3"/>
        <v>NXX</v>
      </c>
    </row>
    <row r="111" spans="10:18">
      <c r="J111" s="43"/>
      <c r="K111" s="6">
        <v>43719</v>
      </c>
      <c r="L111" s="69" t="str">
        <f ca="1">UPPER(BangKeTru!M117)</f>
        <v>142A</v>
      </c>
      <c r="M111" s="60"/>
      <c r="R111" s="61" t="str">
        <f t="shared" si="3"/>
        <v>NXX</v>
      </c>
    </row>
    <row r="112" spans="10:18">
      <c r="J112" s="43"/>
      <c r="K112" s="6">
        <v>43719</v>
      </c>
      <c r="L112" s="69" t="str">
        <f ca="1">UPPER(BangKeTru!M118)</f>
        <v>143</v>
      </c>
      <c r="M112" s="60"/>
      <c r="R112" s="61" t="str">
        <f t="shared" si="3"/>
        <v>NXX</v>
      </c>
    </row>
    <row r="113" spans="10:18">
      <c r="J113" s="43"/>
      <c r="K113" s="6">
        <v>43719</v>
      </c>
      <c r="L113" s="69" t="str">
        <f ca="1">UPPER(BangKeTru!M119)</f>
        <v>143A</v>
      </c>
      <c r="M113" s="60"/>
      <c r="R113" s="61" t="str">
        <f t="shared" si="3"/>
        <v>NXX</v>
      </c>
    </row>
    <row r="114" spans="10:18">
      <c r="J114" s="43"/>
      <c r="K114" s="6">
        <v>43719</v>
      </c>
      <c r="L114" s="69" t="str">
        <f ca="1">UPPER(BangKeTru!M120)</f>
        <v>144</v>
      </c>
      <c r="M114" s="60"/>
      <c r="R114" s="61" t="str">
        <f t="shared" si="3"/>
        <v>NXX</v>
      </c>
    </row>
    <row r="115" spans="10:18">
      <c r="J115" s="43"/>
      <c r="K115" s="6">
        <v>43719</v>
      </c>
      <c r="L115" s="69" t="str">
        <f ca="1">UPPER(BangKeTru!M121)</f>
        <v>144A</v>
      </c>
      <c r="M115" s="60"/>
      <c r="R115" s="61" t="str">
        <f t="shared" si="3"/>
        <v>NXX</v>
      </c>
    </row>
    <row r="116" spans="10:18">
      <c r="J116" s="43"/>
      <c r="K116" s="6">
        <v>43719</v>
      </c>
      <c r="L116" s="69" t="str">
        <f ca="1">UPPER(BangKeTru!M122)</f>
        <v>145</v>
      </c>
      <c r="M116" s="60"/>
      <c r="R116" s="61" t="str">
        <f t="shared" si="3"/>
        <v>NXX</v>
      </c>
    </row>
    <row r="117" spans="10:18">
      <c r="J117" s="43"/>
      <c r="K117" s="6">
        <v>43719</v>
      </c>
      <c r="L117" s="69" t="str">
        <f ca="1">UPPER(BangKeTru!M123)</f>
        <v>145B</v>
      </c>
      <c r="M117" s="60"/>
      <c r="R117" s="61" t="str">
        <f t="shared" si="3"/>
        <v>NXX</v>
      </c>
    </row>
    <row r="118" spans="10:18">
      <c r="J118" s="43"/>
      <c r="K118" s="6">
        <v>43719</v>
      </c>
      <c r="L118" s="69" t="str">
        <f ca="1">UPPER(BangKeTru!M124)</f>
        <v>145A</v>
      </c>
      <c r="M118" s="60"/>
      <c r="R118" s="61" t="str">
        <f t="shared" si="3"/>
        <v>NXX</v>
      </c>
    </row>
    <row r="119" spans="10:18">
      <c r="J119" s="43"/>
      <c r="K119" s="6">
        <v>43719</v>
      </c>
      <c r="L119" s="69" t="str">
        <f ca="1">UPPER(BangKeTru!M125)</f>
        <v>146</v>
      </c>
      <c r="M119" s="60"/>
      <c r="R119" s="61" t="str">
        <f t="shared" si="3"/>
        <v>NXX</v>
      </c>
    </row>
    <row r="120" spans="10:18">
      <c r="J120" s="43"/>
      <c r="K120" s="6">
        <v>43720</v>
      </c>
      <c r="L120" s="69" t="str">
        <f ca="1">UPPER(BangKeTru!M126)</f>
        <v>146A</v>
      </c>
      <c r="M120" s="60"/>
      <c r="R120" s="61" t="str">
        <f t="shared" si="3"/>
        <v>NXX</v>
      </c>
    </row>
    <row r="121" spans="10:18">
      <c r="J121" s="43"/>
      <c r="K121" s="6">
        <v>43720</v>
      </c>
      <c r="L121" s="69" t="str">
        <f ca="1">UPPER(BangKeTru!M127)</f>
        <v>147</v>
      </c>
      <c r="M121" s="60"/>
      <c r="R121" s="61" t="str">
        <f t="shared" si="3"/>
        <v>NXX</v>
      </c>
    </row>
    <row r="122" spans="10:18">
      <c r="J122" s="43"/>
      <c r="K122" s="6">
        <v>43720</v>
      </c>
      <c r="L122" s="69" t="str">
        <f ca="1">UPPER(BangKeTru!M128)</f>
        <v>147A</v>
      </c>
      <c r="M122" s="60"/>
      <c r="R122" s="61" t="str">
        <f t="shared" si="3"/>
        <v>NXX</v>
      </c>
    </row>
    <row r="123" spans="10:18">
      <c r="J123" s="43"/>
      <c r="K123" s="6">
        <v>43720</v>
      </c>
      <c r="L123" s="69" t="str">
        <f ca="1">UPPER(BangKeTru!M129)</f>
        <v>148</v>
      </c>
      <c r="M123" s="60"/>
      <c r="R123" s="61" t="str">
        <f t="shared" si="3"/>
        <v>NXX</v>
      </c>
    </row>
    <row r="124" spans="10:18">
      <c r="J124" s="43"/>
      <c r="K124" s="6">
        <v>43720</v>
      </c>
      <c r="L124" s="69" t="str">
        <f ca="1">UPPER(BangKeTru!M130)</f>
        <v>148A</v>
      </c>
      <c r="M124" s="60"/>
      <c r="R124" s="61" t="str">
        <f t="shared" si="3"/>
        <v>NXX</v>
      </c>
    </row>
    <row r="125" spans="10:18">
      <c r="J125" s="43"/>
      <c r="K125" s="6">
        <v>43720</v>
      </c>
      <c r="L125" s="69" t="str">
        <f ca="1">UPPER(BangKeTru!M131)</f>
        <v>149</v>
      </c>
      <c r="M125" s="60"/>
      <c r="R125" s="61" t="str">
        <f t="shared" si="3"/>
        <v>NXX</v>
      </c>
    </row>
    <row r="126" spans="10:18">
      <c r="J126" s="43"/>
      <c r="K126" s="6">
        <v>43720</v>
      </c>
      <c r="L126" s="69" t="str">
        <f ca="1">UPPER(BangKeTru!M132)</f>
        <v>149A</v>
      </c>
      <c r="M126" s="60"/>
      <c r="R126" s="61" t="str">
        <f t="shared" si="3"/>
        <v>NXX</v>
      </c>
    </row>
    <row r="127" spans="10:18">
      <c r="J127" s="43"/>
      <c r="K127" s="6">
        <v>43720</v>
      </c>
      <c r="L127" s="69" t="str">
        <f ca="1">UPPER(BangKeTru!M133)</f>
        <v>150</v>
      </c>
      <c r="M127" s="60"/>
      <c r="R127" s="61" t="str">
        <f t="shared" si="3"/>
        <v>NXX</v>
      </c>
    </row>
    <row r="128" spans="10:18">
      <c r="J128" s="43"/>
      <c r="K128" s="6">
        <v>43724</v>
      </c>
      <c r="L128" s="69" t="str">
        <f ca="1">UPPER(BangKeTru!M134)</f>
        <v>150A</v>
      </c>
      <c r="M128" s="60"/>
      <c r="R128" s="61" t="str">
        <f t="shared" si="3"/>
        <v>NXX</v>
      </c>
    </row>
    <row r="129" spans="10:18">
      <c r="J129" s="43"/>
      <c r="K129" s="6">
        <v>43724</v>
      </c>
      <c r="L129" s="69" t="str">
        <f ca="1">UPPER(BangKeTru!M135)</f>
        <v>151</v>
      </c>
      <c r="M129" s="60"/>
      <c r="R129" s="61" t="str">
        <f t="shared" si="3"/>
        <v>NXX</v>
      </c>
    </row>
    <row r="130" spans="10:18">
      <c r="J130" s="43"/>
      <c r="K130" s="6">
        <v>43724</v>
      </c>
      <c r="L130" s="69" t="str">
        <f ca="1">UPPER(BangKeTru!M136)</f>
        <v>151A</v>
      </c>
      <c r="M130" s="60"/>
      <c r="R130" s="61" t="str">
        <f t="shared" si="3"/>
        <v>NXX</v>
      </c>
    </row>
    <row r="131" spans="10:18">
      <c r="J131" s="43"/>
      <c r="K131" s="6">
        <v>43724</v>
      </c>
      <c r="L131" s="69" t="str">
        <f ca="1">UPPER(BangKeTru!M137)</f>
        <v>152</v>
      </c>
      <c r="M131" s="60"/>
      <c r="R131" s="61" t="str">
        <f t="shared" si="3"/>
        <v>NXX</v>
      </c>
    </row>
    <row r="132" spans="10:18">
      <c r="J132" s="43"/>
      <c r="K132" s="6">
        <v>43724</v>
      </c>
      <c r="L132" s="69" t="str">
        <f ca="1">UPPER(BangKeTru!M138)</f>
        <v>152A</v>
      </c>
      <c r="M132" s="60"/>
      <c r="R132" s="61" t="str">
        <f t="shared" si="3"/>
        <v>NXX</v>
      </c>
    </row>
    <row r="133" spans="10:18">
      <c r="J133" s="43"/>
      <c r="K133" s="6">
        <v>43724</v>
      </c>
      <c r="L133" s="69" t="str">
        <f ca="1">UPPER(BangKeTru!M139)</f>
        <v>153</v>
      </c>
      <c r="M133" s="60"/>
      <c r="R133" s="61" t="str">
        <f t="shared" si="3"/>
        <v>NXX</v>
      </c>
    </row>
    <row r="134" spans="10:18">
      <c r="J134" s="43"/>
      <c r="K134" s="6">
        <v>43724</v>
      </c>
      <c r="L134" s="69" t="str">
        <f ca="1">UPPER(BangKeTru!M140)</f>
        <v>153A</v>
      </c>
      <c r="M134" s="60"/>
      <c r="R134" s="61" t="str">
        <f t="shared" si="3"/>
        <v>NXX</v>
      </c>
    </row>
    <row r="135" spans="10:18">
      <c r="J135" s="43"/>
      <c r="K135" s="6">
        <v>43724</v>
      </c>
      <c r="L135" s="69" t="str">
        <f ca="1">UPPER(BangKeTru!M141)</f>
        <v>154</v>
      </c>
      <c r="M135" s="60"/>
      <c r="R135" s="61" t="str">
        <f t="shared" si="3"/>
        <v>NXX</v>
      </c>
    </row>
    <row r="136" spans="10:18">
      <c r="J136" s="43"/>
      <c r="K136" s="6">
        <v>43724</v>
      </c>
      <c r="L136" s="69" t="str">
        <f ca="1">UPPER(BangKeTru!M142)</f>
        <v>154A</v>
      </c>
      <c r="M136" s="60"/>
      <c r="R136" s="61" t="str">
        <f t="shared" si="3"/>
        <v>NXX</v>
      </c>
    </row>
    <row r="137" spans="10:18">
      <c r="J137" s="43"/>
      <c r="K137" s="6">
        <v>43725</v>
      </c>
      <c r="L137" s="69" t="str">
        <f ca="1">UPPER(BangKeTru!M143)</f>
        <v>155</v>
      </c>
      <c r="M137" s="60"/>
      <c r="R137" s="61" t="str">
        <f t="shared" si="3"/>
        <v>NXX</v>
      </c>
    </row>
    <row r="138" spans="10:18">
      <c r="J138" s="43"/>
      <c r="K138" s="6">
        <v>43725</v>
      </c>
      <c r="L138" s="69" t="str">
        <f ca="1">UPPER(BangKeTru!M144)</f>
        <v>155A</v>
      </c>
      <c r="M138" s="60"/>
      <c r="R138" s="61" t="str">
        <f t="shared" si="3"/>
        <v>NXX</v>
      </c>
    </row>
    <row r="139" spans="10:18">
      <c r="J139" s="43"/>
      <c r="K139" s="6">
        <v>43725</v>
      </c>
      <c r="L139" s="69" t="str">
        <f ca="1">UPPER(BangKeTru!M145)</f>
        <v>156</v>
      </c>
      <c r="M139" s="60"/>
      <c r="R139" s="61" t="str">
        <f t="shared" si="3"/>
        <v>NXX</v>
      </c>
    </row>
    <row r="140" spans="10:18">
      <c r="J140" s="43"/>
      <c r="K140" s="6">
        <v>43725</v>
      </c>
      <c r="L140" s="69" t="str">
        <f ca="1">UPPER(BangKeTru!M146)</f>
        <v>156A</v>
      </c>
      <c r="M140" s="60"/>
      <c r="R140" s="61" t="str">
        <f t="shared" si="3"/>
        <v>NXX</v>
      </c>
    </row>
    <row r="141" spans="10:18">
      <c r="J141" s="43"/>
      <c r="K141" s="6">
        <v>43725</v>
      </c>
      <c r="L141" s="69" t="str">
        <f ca="1">UPPER(BangKeTru!M147)</f>
        <v>157</v>
      </c>
      <c r="M141" s="60"/>
      <c r="R141" s="61" t="str">
        <f t="shared" si="3"/>
        <v>NXX</v>
      </c>
    </row>
    <row r="142" spans="10:18">
      <c r="J142" s="43"/>
      <c r="K142" s="6">
        <v>43725</v>
      </c>
      <c r="L142" s="69" t="str">
        <f ca="1">UPPER(BangKeTru!M148)</f>
        <v>157A</v>
      </c>
      <c r="M142" s="60"/>
      <c r="R142" s="61" t="str">
        <f t="shared" si="3"/>
        <v>NXX</v>
      </c>
    </row>
    <row r="143" spans="10:18">
      <c r="J143" s="43"/>
      <c r="K143" s="6">
        <v>43725</v>
      </c>
      <c r="L143" s="69" t="str">
        <f ca="1">UPPER(BangKeTru!M149)</f>
        <v>158</v>
      </c>
      <c r="M143" s="60"/>
      <c r="R143" s="61" t="str">
        <f t="shared" si="3"/>
        <v>NXX</v>
      </c>
    </row>
    <row r="144" spans="10:18">
      <c r="J144" s="43"/>
      <c r="K144" s="6">
        <v>43725</v>
      </c>
      <c r="L144" s="69" t="str">
        <f ca="1">UPPER(BangKeTru!M150)</f>
        <v>158A</v>
      </c>
      <c r="M144" s="60"/>
      <c r="R144" s="61" t="str">
        <f t="shared" si="3"/>
        <v>NXX</v>
      </c>
    </row>
    <row r="145" spans="10:18">
      <c r="J145" s="43"/>
      <c r="K145" s="6">
        <v>43726</v>
      </c>
      <c r="L145" s="69" t="str">
        <f ca="1">UPPER(BangKeTru!M151)</f>
        <v>159</v>
      </c>
      <c r="M145" s="60"/>
      <c r="R145" s="61" t="str">
        <f t="shared" si="3"/>
        <v>NXX</v>
      </c>
    </row>
    <row r="146" spans="10:18">
      <c r="J146" s="43"/>
      <c r="K146" s="6">
        <v>43726</v>
      </c>
      <c r="L146" s="69" t="str">
        <f ca="1">UPPER(BangKeTru!M152)</f>
        <v>159A</v>
      </c>
      <c r="M146" s="60"/>
      <c r="R146" s="61" t="str">
        <f t="shared" si="3"/>
        <v>NXX</v>
      </c>
    </row>
    <row r="147" spans="10:18">
      <c r="J147" s="43"/>
      <c r="K147" s="6">
        <v>43726</v>
      </c>
      <c r="L147" s="69" t="str">
        <f ca="1">UPPER(BangKeTru!M153)</f>
        <v>160</v>
      </c>
      <c r="M147" s="60"/>
      <c r="R147" s="61" t="str">
        <f t="shared" si="3"/>
        <v>NXX</v>
      </c>
    </row>
    <row r="148" spans="10:18">
      <c r="J148" s="43"/>
      <c r="K148" s="6">
        <v>43726</v>
      </c>
      <c r="L148" s="69" t="str">
        <f ca="1">UPPER(BangKeTru!M154)</f>
        <v>160A</v>
      </c>
      <c r="M148" s="60"/>
      <c r="R148" s="61" t="str">
        <f t="shared" si="3"/>
        <v>NXX</v>
      </c>
    </row>
    <row r="149" spans="10:18">
      <c r="J149" s="43"/>
      <c r="K149" s="6">
        <v>43726</v>
      </c>
      <c r="L149" s="69" t="str">
        <f ca="1">UPPER(BangKeTru!M155)</f>
        <v>161</v>
      </c>
      <c r="M149" s="60"/>
      <c r="R149" s="61" t="str">
        <f t="shared" si="3"/>
        <v>NXX</v>
      </c>
    </row>
    <row r="150" spans="10:18">
      <c r="J150" s="43"/>
      <c r="K150" s="6">
        <v>43726</v>
      </c>
      <c r="L150" s="69" t="str">
        <f ca="1">UPPER(BangKeTru!M156)</f>
        <v>161A</v>
      </c>
      <c r="M150" s="60"/>
      <c r="R150" s="61" t="str">
        <f t="shared" si="3"/>
        <v>NXX</v>
      </c>
    </row>
    <row r="151" spans="10:18">
      <c r="J151" s="43"/>
      <c r="K151" s="6">
        <v>43726</v>
      </c>
      <c r="L151" s="69" t="str">
        <f ca="1">UPPER(BangKeTru!M157)</f>
        <v>162</v>
      </c>
      <c r="M151" s="60"/>
      <c r="R151" s="61" t="str">
        <f t="shared" si="3"/>
        <v>NXX</v>
      </c>
    </row>
    <row r="152" spans="10:18">
      <c r="J152" s="43"/>
      <c r="K152" s="6">
        <v>43726</v>
      </c>
      <c r="L152" s="69" t="str">
        <f ca="1">UPPER(BangKeTru!M158)</f>
        <v>162A</v>
      </c>
      <c r="M152" s="60"/>
      <c r="R152" s="61" t="str">
        <f t="shared" si="3"/>
        <v>NXX</v>
      </c>
    </row>
    <row r="153" spans="10:18">
      <c r="J153" s="43"/>
      <c r="K153" s="6">
        <v>43726</v>
      </c>
      <c r="L153" s="69" t="str">
        <f ca="1">UPPER(BangKeTru!M159)</f>
        <v>163</v>
      </c>
      <c r="M153" s="60"/>
      <c r="R153" s="61" t="str">
        <f t="shared" si="3"/>
        <v>NXX</v>
      </c>
    </row>
    <row r="154" spans="10:18">
      <c r="J154" s="43"/>
      <c r="K154" s="6">
        <v>43726</v>
      </c>
      <c r="L154" s="69" t="str">
        <f ca="1">UPPER(BangKeTru!M160)</f>
        <v>163A</v>
      </c>
      <c r="M154" s="60"/>
      <c r="R154" s="61" t="str">
        <f t="shared" si="3"/>
        <v>NXX</v>
      </c>
    </row>
    <row r="155" spans="10:18">
      <c r="J155" s="43"/>
      <c r="K155" s="6">
        <v>43731</v>
      </c>
      <c r="L155" s="69" t="str">
        <f ca="1">UPPER(BangKeTru!M161)</f>
        <v>164</v>
      </c>
      <c r="M155" s="60"/>
      <c r="R155" s="61" t="str">
        <f t="shared" si="3"/>
        <v>NXX</v>
      </c>
    </row>
    <row r="156" spans="10:18">
      <c r="J156" s="43"/>
      <c r="K156" s="6">
        <v>43731</v>
      </c>
      <c r="L156" s="69" t="str">
        <f ca="1">UPPER(BangKeTru!M162)</f>
        <v>164A</v>
      </c>
      <c r="M156" s="60"/>
      <c r="R156" s="61" t="str">
        <f t="shared" si="3"/>
        <v>NXX</v>
      </c>
    </row>
    <row r="157" spans="10:18">
      <c r="J157" s="43"/>
      <c r="K157" s="6">
        <v>43731</v>
      </c>
      <c r="L157" s="69" t="str">
        <f ca="1">UPPER(BangKeTru!M163)</f>
        <v>165</v>
      </c>
      <c r="M157" s="60"/>
      <c r="R157" s="61" t="str">
        <f t="shared" si="3"/>
        <v>NXX</v>
      </c>
    </row>
    <row r="158" spans="10:18">
      <c r="J158" s="43"/>
      <c r="K158" s="6">
        <v>43731</v>
      </c>
      <c r="L158" s="69" t="str">
        <f ca="1">UPPER(BangKeTru!M164)</f>
        <v>165A</v>
      </c>
      <c r="M158" s="60"/>
      <c r="R158" s="61" t="str">
        <f t="shared" si="3"/>
        <v>NXX</v>
      </c>
    </row>
    <row r="159" spans="10:18">
      <c r="J159" s="43"/>
      <c r="K159" s="6">
        <v>43731</v>
      </c>
      <c r="L159" s="69" t="str">
        <f ca="1">UPPER(BangKeTru!M165)</f>
        <v>166</v>
      </c>
      <c r="M159" s="60"/>
      <c r="R159" s="61" t="str">
        <f t="shared" si="3"/>
        <v>NXX</v>
      </c>
    </row>
    <row r="160" spans="10:18">
      <c r="J160" s="43"/>
      <c r="K160" s="6">
        <v>43731</v>
      </c>
      <c r="L160" s="69" t="str">
        <f ca="1">UPPER(BangKeTru!M166)</f>
        <v>166A</v>
      </c>
      <c r="M160" s="60"/>
      <c r="R160" s="61" t="str">
        <f t="shared" si="3"/>
        <v>NXX</v>
      </c>
    </row>
    <row r="161" spans="10:18">
      <c r="J161" s="43"/>
      <c r="K161" s="6">
        <v>43731</v>
      </c>
      <c r="L161" s="69" t="str">
        <f ca="1">UPPER(BangKeTru!M167)</f>
        <v>167</v>
      </c>
      <c r="M161" s="60"/>
      <c r="R161" s="61" t="str">
        <f t="shared" si="3"/>
        <v>NXX</v>
      </c>
    </row>
    <row r="162" spans="10:18">
      <c r="J162" s="43"/>
      <c r="K162" s="6">
        <v>43731</v>
      </c>
      <c r="L162" s="69" t="str">
        <f ca="1">UPPER(BangKeTru!M168)</f>
        <v>167A</v>
      </c>
      <c r="M162" s="60"/>
      <c r="R162" s="61" t="str">
        <f t="shared" si="3"/>
        <v>NXX</v>
      </c>
    </row>
    <row r="163" spans="10:18">
      <c r="J163" s="43"/>
      <c r="K163" s="6">
        <v>43731</v>
      </c>
      <c r="L163" s="69" t="str">
        <f ca="1">UPPER(BangKeTru!M169)</f>
        <v>168</v>
      </c>
      <c r="M163" s="60"/>
      <c r="R163" s="61" t="str">
        <f t="shared" si="3"/>
        <v>NXX</v>
      </c>
    </row>
    <row r="164" spans="10:18">
      <c r="J164" s="43"/>
      <c r="K164" s="6">
        <v>43732</v>
      </c>
      <c r="L164" s="69" t="str">
        <f ca="1">UPPER(BangKeTru!M170)</f>
        <v>168A</v>
      </c>
      <c r="M164" s="60"/>
      <c r="R164" s="61" t="str">
        <f t="shared" si="3"/>
        <v>NXX</v>
      </c>
    </row>
    <row r="165" spans="10:18">
      <c r="J165" s="43"/>
      <c r="K165" s="6">
        <v>43732</v>
      </c>
      <c r="L165" s="69" t="str">
        <f ca="1">UPPER(BangKeTru!M171)</f>
        <v>169</v>
      </c>
      <c r="M165" s="60"/>
      <c r="R165" s="61" t="str">
        <f t="shared" si="3"/>
        <v>NXX</v>
      </c>
    </row>
    <row r="166" spans="10:18">
      <c r="J166" s="43"/>
      <c r="K166" s="6">
        <v>43732</v>
      </c>
      <c r="L166" s="69" t="str">
        <f ca="1">UPPER(BangKeTru!M172)</f>
        <v>169A</v>
      </c>
      <c r="M166" s="60"/>
      <c r="R166" s="61" t="str">
        <f t="shared" si="3"/>
        <v>NXX</v>
      </c>
    </row>
    <row r="167" spans="10:18">
      <c r="J167" s="43"/>
      <c r="K167" s="6">
        <v>43732</v>
      </c>
      <c r="L167" s="69" t="str">
        <f ca="1">UPPER(BangKeTru!M173)</f>
        <v>170</v>
      </c>
      <c r="M167" s="60"/>
      <c r="R167" s="61" t="str">
        <f t="shared" si="3"/>
        <v>NXX</v>
      </c>
    </row>
    <row r="168" spans="10:18">
      <c r="J168" s="43"/>
      <c r="K168" s="6">
        <v>43732</v>
      </c>
      <c r="L168" s="69" t="str">
        <f ca="1">UPPER(BangKeTru!M174)</f>
        <v>170A</v>
      </c>
      <c r="M168" s="60"/>
      <c r="R168" s="61" t="str">
        <f t="shared" si="3"/>
        <v>NXX</v>
      </c>
    </row>
    <row r="169" spans="10:18">
      <c r="J169" s="43"/>
      <c r="K169" s="6">
        <v>43732</v>
      </c>
      <c r="L169" s="69" t="str">
        <f ca="1">UPPER(BangKeTru!M175)</f>
        <v>171</v>
      </c>
      <c r="M169" s="60"/>
      <c r="R169" s="61" t="str">
        <f t="shared" si="3"/>
        <v>NXX</v>
      </c>
    </row>
    <row r="170" spans="10:18">
      <c r="J170" s="43"/>
      <c r="K170" s="6">
        <v>43733</v>
      </c>
      <c r="L170" s="69" t="str">
        <f ca="1">UPPER(BangKeTru!M176)</f>
        <v>171A</v>
      </c>
      <c r="M170" s="60"/>
      <c r="R170" s="61" t="str">
        <f t="shared" si="3"/>
        <v>NXX</v>
      </c>
    </row>
    <row r="171" spans="10:18">
      <c r="J171" s="43"/>
      <c r="K171" s="6">
        <v>43733</v>
      </c>
      <c r="L171" s="69" t="str">
        <f ca="1">UPPER(BangKeTru!M177)</f>
        <v>172</v>
      </c>
      <c r="M171" s="60"/>
      <c r="R171" s="61" t="str">
        <f t="shared" ref="R171:R182" si="4">$R$1</f>
        <v>NXX</v>
      </c>
    </row>
    <row r="172" spans="10:18">
      <c r="J172" s="43"/>
      <c r="K172" s="6">
        <v>43733</v>
      </c>
      <c r="L172" s="69" t="str">
        <f ca="1">UPPER(BangKeTru!M178)</f>
        <v>172A</v>
      </c>
      <c r="M172" s="60"/>
      <c r="R172" s="61" t="str">
        <f t="shared" si="4"/>
        <v>NXX</v>
      </c>
    </row>
    <row r="173" spans="10:18">
      <c r="J173" s="43"/>
      <c r="K173" s="6">
        <v>43733</v>
      </c>
      <c r="L173" s="69" t="str">
        <f ca="1">UPPER(BangKeTru!M179)</f>
        <v>173</v>
      </c>
      <c r="M173" s="60"/>
      <c r="R173" s="61" t="str">
        <f t="shared" si="4"/>
        <v>NXX</v>
      </c>
    </row>
    <row r="174" spans="10:18">
      <c r="J174" s="43"/>
      <c r="K174" s="6">
        <v>43733</v>
      </c>
      <c r="L174" s="69" t="str">
        <f ca="1">UPPER(BangKeTru!M180)</f>
        <v>173A</v>
      </c>
      <c r="M174" s="60"/>
      <c r="R174" s="61" t="str">
        <f t="shared" si="4"/>
        <v>NXX</v>
      </c>
    </row>
    <row r="175" spans="10:18">
      <c r="J175" s="43"/>
      <c r="K175" s="6">
        <v>43733</v>
      </c>
      <c r="L175" s="69" t="str">
        <f ca="1">UPPER(BangKeTru!M181)</f>
        <v>174</v>
      </c>
      <c r="M175" s="60"/>
      <c r="R175" s="61" t="str">
        <f t="shared" si="4"/>
        <v>NXX</v>
      </c>
    </row>
    <row r="176" spans="10:18">
      <c r="J176" s="43"/>
      <c r="K176" s="6">
        <v>43733</v>
      </c>
      <c r="L176" s="69" t="str">
        <f ca="1">UPPER(BangKeTru!M182)</f>
        <v>174A</v>
      </c>
      <c r="M176" s="60"/>
      <c r="R176" s="61" t="str">
        <f t="shared" si="4"/>
        <v>NXX</v>
      </c>
    </row>
    <row r="177" spans="10:18">
      <c r="J177" s="43"/>
      <c r="K177" s="6">
        <v>43733</v>
      </c>
      <c r="L177" s="69" t="str">
        <f ca="1">UPPER(BangKeTru!M183)</f>
        <v>0</v>
      </c>
      <c r="M177" s="60"/>
      <c r="R177" s="61" t="str">
        <f t="shared" si="4"/>
        <v>NXX</v>
      </c>
    </row>
    <row r="178" spans="10:18">
      <c r="J178" s="43"/>
      <c r="K178" s="6">
        <v>0</v>
      </c>
      <c r="L178" s="69" t="str">
        <f ca="1">UPPER(BangKeTru!M184)</f>
        <v>CỘNG</v>
      </c>
      <c r="M178" s="60"/>
      <c r="R178" s="61" t="str">
        <f t="shared" si="4"/>
        <v>NXX</v>
      </c>
    </row>
    <row r="179" spans="10:18">
      <c r="J179" s="43"/>
      <c r="K179" s="6">
        <v>0</v>
      </c>
      <c r="L179" s="69" t="str">
        <f ca="1">UPPER(BangKeTru!M185)</f>
        <v>CỘNG</v>
      </c>
      <c r="M179" s="60"/>
      <c r="R179" s="61" t="str">
        <f t="shared" si="4"/>
        <v>NXX</v>
      </c>
    </row>
    <row r="180" spans="10:18">
      <c r="J180" s="43"/>
      <c r="K180" s="6">
        <v>0</v>
      </c>
      <c r="L180" s="69" t="str">
        <f ca="1">UPPER(BangKeTru!M186)</f>
        <v>0</v>
      </c>
      <c r="M180" s="60"/>
      <c r="R180" s="61" t="str">
        <f t="shared" si="4"/>
        <v>NXX</v>
      </c>
    </row>
    <row r="181" spans="10:18">
      <c r="J181" s="43"/>
      <c r="K181" s="6">
        <v>0</v>
      </c>
      <c r="L181" s="69" t="str">
        <f ca="1">UPPER(BangKeTru!M187)</f>
        <v/>
      </c>
      <c r="M181" s="60"/>
      <c r="R181" s="61" t="str">
        <f t="shared" si="4"/>
        <v>NXX</v>
      </c>
    </row>
    <row r="182" spans="10:18">
      <c r="J182" s="43"/>
      <c r="K182" s="6">
        <v>0</v>
      </c>
      <c r="L182" s="69" t="str">
        <f ca="1">UPPER(BangKeTru!M188)</f>
        <v/>
      </c>
      <c r="M182" s="60"/>
      <c r="R182" s="61" t="str">
        <f t="shared" si="4"/>
        <v>NXX</v>
      </c>
    </row>
  </sheetData>
  <autoFilter ref="A1:Q187">
    <extLst/>
  </autoFilter>
  <mergeCells count="2">
    <mergeCell ref="C23:D23"/>
    <mergeCell ref="C27:D27"/>
  </mergeCells>
  <pageMargins left="0.829861111111111" right="0.199305555555556" top="0.749305555555556" bottom="0.749305555555556" header="0.299305555555556" footer="0.299305555555556"/>
  <pageSetup paperSize="9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4"/>
  <sheetViews>
    <sheetView workbookViewId="0">
      <selection activeCell="C1" sqref="C1:H4"/>
    </sheetView>
  </sheetViews>
  <sheetFormatPr defaultColWidth="9" defaultRowHeight="16.8"/>
  <cols>
    <col min="2" max="2" width="19.4545454545455" style="11" customWidth="1"/>
    <col min="3" max="3" width="5.81818181818182" customWidth="1"/>
    <col min="4" max="4" width="36.1818181818182" customWidth="1"/>
    <col min="5" max="6" width="8.27272727272727" customWidth="1"/>
    <col min="7" max="7" width="11.2727272727273" customWidth="1"/>
    <col min="8" max="8" width="6.36363636363636" customWidth="1"/>
    <col min="9" max="9" width="8.54545454545454" customWidth="1"/>
    <col min="10" max="10" width="42.4469696969697" customWidth="1"/>
    <col min="11" max="11" width="17.7272727272727" style="9" customWidth="1"/>
    <col min="12" max="12" width="16.780303030303" customWidth="1"/>
    <col min="13" max="13" width="19.1136363636364" customWidth="1"/>
    <col min="14" max="14" width="14.7272727272727" customWidth="1"/>
    <col min="15" max="15" width="9.09090909090909" customWidth="1"/>
    <col min="16" max="16" width="11.0909090909091" customWidth="1"/>
    <col min="17" max="17" width="10.8181818181818" customWidth="1"/>
    <col min="18" max="18" width="11.0909090909091" customWidth="1"/>
    <col min="19" max="19" width="12.4545454545455" customWidth="1"/>
    <col min="20" max="20" width="9.09090909090909" customWidth="1"/>
    <col min="21" max="21" width="6.45454545454545" customWidth="1"/>
    <col min="22" max="22" width="17.2727272727273" customWidth="1"/>
  </cols>
  <sheetData>
    <row r="1" ht="36" customHeight="1" spans="1:21">
      <c r="A1" t="s">
        <v>54</v>
      </c>
      <c r="C1" s="29" t="s">
        <v>47</v>
      </c>
      <c r="D1" s="29" t="s">
        <v>3556</v>
      </c>
      <c r="E1" s="48" t="s">
        <v>3547</v>
      </c>
      <c r="F1" s="48" t="s">
        <v>3548</v>
      </c>
      <c r="G1" s="29" t="s">
        <v>3549</v>
      </c>
      <c r="H1" s="29" t="s">
        <v>3550</v>
      </c>
      <c r="I1" s="55" t="s">
        <v>3551</v>
      </c>
      <c r="J1" s="55">
        <v>2</v>
      </c>
      <c r="K1" s="56" t="s">
        <v>3553</v>
      </c>
      <c r="L1" t="s">
        <v>3292</v>
      </c>
      <c r="M1" t="s">
        <v>3293</v>
      </c>
      <c r="U1" s="61"/>
    </row>
    <row r="2" ht="88" customHeight="1" spans="1:21">
      <c r="A2">
        <f>INDEX($K$1:$K$4,$J$1+1,1)</f>
        <v>43751</v>
      </c>
      <c r="B2" t="s">
        <v>3292</v>
      </c>
      <c r="C2" s="37">
        <f ca="1">SUM($I$2:I2)</f>
        <v>1</v>
      </c>
      <c r="D2" s="39" t="str">
        <f ca="1">"Trụ bê tông ly tâm 12m trồng thủ công+cơ giới tại các vị trí: "&amp;J2</f>
        <v>Trụ bê tông ly tâm 12m trồng thủ công+cơ giới tại các vị trí: 137A, 138A, 139B, 140A, 141A, 142A, 143A, 144A, 145B, 146A, 147A, 148A, 149A, 150A, 151A, 152A, 153A, 154A, 155A, 156A, 157A, 158A, 159A, 160A, 162A, 163A, 164A, 165A, 167A, 168A, 169A, 170A, 172A, 173A</v>
      </c>
      <c r="E2" s="50">
        <f ca="1">HLOOKUP(B2,BangKeTru!$1:$184,184,0)</f>
        <v>96</v>
      </c>
      <c r="F2" s="50">
        <f ca="1">SUMIF(BangKeTru!C:C,A2,BangKeTru!X:X)</f>
        <v>37</v>
      </c>
      <c r="G2" s="51" t="s">
        <v>3554</v>
      </c>
      <c r="H2" s="52"/>
      <c r="I2" s="43">
        <v>1</v>
      </c>
      <c r="J2" s="57" t="str">
        <f ca="1">UPPER(HLOOKUP($B2,$1:$3,$J$1+1,0))</f>
        <v>137A, 138A, 139B, 140A, 141A, 142A, 143A, 144A, 145B, 146A, 147A, 148A, 149A, 150A, 151A, 152A, 153A, 154A, 155A, 156A, 157A, 158A, 159A, 160A, 162A, 163A, 164A, 165A, 167A, 168A, 169A, 170A, 172A, 173A</v>
      </c>
      <c r="K2" s="60">
        <v>43744</v>
      </c>
      <c r="L2" s="59" t="str">
        <f ca="1" t="array" ref="L2">_xlfn.TEXTJOIN(", ",TRUE,IF(($K2=BangKeTru!$C:$C)*(BangKeTru!X:X&gt;0),BangKeTru!$M:$M,""))</f>
        <v>89a, 90a, 91a, 92a, 93a, 94a, 95a, 96a, 97a, 98a, 99a, 100a, 101a, 102, 102a, 103a, 104a, 105a, 106a, 107, 107a, 108a, 109a, 110a, 111a, 111b, 112a, 113a, 115, 115a, 116a, 117a, 118a, 119a, 120a, 121a, 123a, 124a, 125a, 126a, 127a, 128, 128a, 129, 129a, 130a, 131a, 133a, 134a, 135a, 136a</v>
      </c>
      <c r="M2" s="59" t="str">
        <f ca="1" t="array" ref="M2">_xlfn.TEXTJOIN(", ",TRUE,IF(($K2=BangKeTru!$C:$C)*(BangKeTru!Y:Y&gt;0),BangKeTru!$M:$M,""))</f>
        <v>101, 106, 116, 123, 127</v>
      </c>
      <c r="N2" s="59" t="str">
        <f ca="1" t="array" ref="N2">_xlfn.TEXTJOIN(", ",TRUE,IF(($K2=BangKeTru!$B:$B)*(BangKeTru!AB:AB&gt;0),BangKeTru!$M:$M,""))</f>
        <v/>
      </c>
      <c r="O2" s="59" t="str">
        <f ca="1" t="array" ref="O2">_xlfn.TEXTJOIN(", ",TRUE,IF(($K2=BangKeTru!$B:$B)*(BangKeTru!AC:AC&gt;0),BangKeTru!$M:$M,""))</f>
        <v/>
      </c>
      <c r="P2" s="59" t="str">
        <f ca="1" t="array" ref="P2">_xlfn.TEXTJOIN(", ",TRUE,IF(($K2=BangKeTru!$B:$B)*(BangKeTru!AD:AD&gt;0),BangKeTru!$M:$M,""))</f>
        <v/>
      </c>
      <c r="Q2" s="59" t="str">
        <f ca="1" t="array" ref="Q2">_xlfn.TEXTJOIN(", ",TRUE,IF(($K2=BangKeTru!$B:$B)*(BangKeTru!AE:AE&gt;0),BangKeTru!$M:$M,""))</f>
        <v/>
      </c>
      <c r="R2" s="59" t="str">
        <f ca="1" t="array" ref="R2">_xlfn.TEXTJOIN(", ",TRUE,IF(($K2=BangKeTru!$B:$B)*(BangKeTru!AF:AF&gt;0),BangKeTru!$M:$M,""))</f>
        <v/>
      </c>
      <c r="S2" s="59" t="str">
        <f ca="1" t="array" ref="S2">_xlfn.TEXTJOIN(", ",TRUE,IF(($K2=BangKeTru!$B:$B)*(BangKeTru!AG:AG&gt;0),BangKeTru!$M:$M,""))</f>
        <v/>
      </c>
      <c r="T2" s="59" t="str">
        <f ca="1" t="array" ref="T2">_xlfn.TEXTJOIN(", ",TRUE,IF(($K2=BangKeTru!$B:$B)*(BangKeTru!AH:AH&gt;0),BangKeTru!$M:$M,""))</f>
        <v/>
      </c>
      <c r="U2" s="59" t="str">
        <f ca="1" t="array" ref="U2">""</f>
        <v/>
      </c>
    </row>
    <row r="3" ht="64" customHeight="1" spans="1:21">
      <c r="A3">
        <f>INDEX($K$1:$K$4,$J$1+1,1)</f>
        <v>43751</v>
      </c>
      <c r="B3" t="s">
        <v>3293</v>
      </c>
      <c r="C3" s="37">
        <f ca="1">SUM($I$2:I3)</f>
        <v>2</v>
      </c>
      <c r="D3" s="39" t="str">
        <f ca="1">"Trụ bê tông ly tâm 14m trồng thủ công+cơ giới tại các vị trí: "&amp;J3</f>
        <v>Trụ bê tông ly tâm 14m trồng thủ công+cơ giới tại các vị trí: 137, 147, 148, 150, 161, 164, 169, 171, 171A, 172</v>
      </c>
      <c r="E3" s="50">
        <v>15</v>
      </c>
      <c r="F3" s="50">
        <f ca="1">SUMIF(BangKeTru!C:C,A3,BangKeTru!Y:Y)</f>
        <v>10</v>
      </c>
      <c r="G3" s="51" t="s">
        <v>3554</v>
      </c>
      <c r="H3" s="52"/>
      <c r="I3" s="43">
        <f ca="1">IF(F3&gt;0,1,0)</f>
        <v>1</v>
      </c>
      <c r="J3" s="57" t="str">
        <f ca="1">UPPER(HLOOKUP($B3,$1:$3,$J$1+1,0))</f>
        <v>137, 147, 148, 150, 161, 164, 169, 171, 171A, 172</v>
      </c>
      <c r="K3" s="60">
        <v>43751</v>
      </c>
      <c r="L3" s="59" t="str">
        <f ca="1" t="array" ref="L3">_xlfn.TEXTJOIN(", ",TRUE,IF(($K3=BangKeTru!$C:$C)*(BangKeTru!X:X&gt;0),BangKeTru!$M:$M,""))</f>
        <v>137a, 138a, 139B, 140a, 141a, 142a, 143a, 144a, 145B, 146a, 147a, 148a, 149a, 150a, 151a, 152a, 153a, 154a, 155a, 156a, 157a, 158a, 159a, 160a, 162a, 163a, 164a, 165a, 167a, 168a, 169a, 170a, 172a, 173a</v>
      </c>
      <c r="M3" s="59" t="str">
        <f ca="1" t="array" ref="M3">"137, 147, 148, 150, 161, 164, 169, 171, 171a, 172"</f>
        <v>137, 147, 148, 150, 161, 164, 169, 171, 171a, 172</v>
      </c>
      <c r="N3" s="59" t="str">
        <f ca="1" t="array" ref="N3">""</f>
        <v/>
      </c>
      <c r="O3" s="59" t="str">
        <f ca="1" t="array" ref="O3">""</f>
        <v/>
      </c>
      <c r="P3" s="59" t="str">
        <f ca="1" t="array" ref="P3">""</f>
        <v/>
      </c>
      <c r="Q3" s="59" t="str">
        <f ca="1" t="array" ref="Q3">""</f>
        <v/>
      </c>
      <c r="R3" s="59" t="str">
        <f ca="1" t="array" ref="R3">""</f>
        <v/>
      </c>
      <c r="S3" s="59" t="str">
        <f ca="1" t="array" ref="S3">_xlfn.TEXTJOIN(", ",TRUE,IF(($K3=BangKeTru!$B:$B)*(BangKeTru!AG:AG&gt;0),BangKeTru!$M:$M,""))</f>
        <v/>
      </c>
      <c r="T3" s="59" t="str">
        <f ca="1" t="array" ref="T3">_xlfn.TEXTJOIN(", ",TRUE,IF(($K3=BangKeTru!$B:$B)*(BangKeTru!AH:AH&gt;0),BangKeTru!$M:$M,""))</f>
        <v/>
      </c>
      <c r="U3" s="59" t="str">
        <f ca="1" t="array" ref="U3">_xlfn.TEXTJOIN(", ",TRUE,IF(($K3=BangKeTru!$B:$B)*(BangKeTru!AI:AI&gt;0),BangKeTru!$M:$M,""))</f>
        <v/>
      </c>
    </row>
    <row r="4" ht="29.4" customHeight="1" spans="3:12">
      <c r="C4" s="53"/>
      <c r="D4" s="29" t="s">
        <v>3555</v>
      </c>
      <c r="E4" s="54">
        <f ca="1">SUM(E2:E3)</f>
        <v>111</v>
      </c>
      <c r="F4" s="54">
        <f ca="1">SUM(F2:F3)</f>
        <v>47</v>
      </c>
      <c r="G4" s="53"/>
      <c r="H4" s="38"/>
      <c r="I4">
        <v>1</v>
      </c>
      <c r="J4" s="43"/>
      <c r="K4" s="60"/>
      <c r="L4" s="59"/>
    </row>
    <row r="5" ht="18" customHeight="1" spans="10:12">
      <c r="J5" s="43"/>
      <c r="K5" s="60"/>
      <c r="L5" s="59"/>
    </row>
    <row r="6" spans="4:12">
      <c r="D6" s="62" t="str">
        <f ca="1">"Nghiệm thu ngày: "&amp;TEXT(K3,"dd/MM/yyyy")</f>
        <v>Nghiệm thu ngày: 13/10/2019</v>
      </c>
      <c r="J6" s="43"/>
      <c r="K6" s="60"/>
      <c r="L6" s="59"/>
    </row>
    <row r="7" spans="10:12">
      <c r="J7" s="43"/>
      <c r="K7" s="60"/>
      <c r="L7" s="59"/>
    </row>
    <row r="8" spans="10:12">
      <c r="J8" s="43"/>
      <c r="K8" s="60"/>
      <c r="L8" s="59"/>
    </row>
    <row r="9" spans="10:12">
      <c r="J9" s="43"/>
      <c r="K9" s="60"/>
      <c r="L9" s="59"/>
    </row>
    <row r="10" spans="10:12">
      <c r="J10" s="43"/>
      <c r="K10" s="60"/>
      <c r="L10" s="59"/>
    </row>
    <row r="11" spans="10:12">
      <c r="J11" s="43"/>
      <c r="K11" s="60"/>
      <c r="L11" s="59"/>
    </row>
    <row r="12" spans="10:11">
      <c r="J12" s="43"/>
      <c r="K12" s="60"/>
    </row>
    <row r="13" spans="10:11">
      <c r="J13" s="43"/>
      <c r="K13" s="60"/>
    </row>
    <row r="14" spans="10:11">
      <c r="J14" s="43"/>
      <c r="K14" s="60"/>
    </row>
    <row r="15" spans="10:11">
      <c r="J15" s="43"/>
      <c r="K15" s="60"/>
    </row>
    <row r="16" spans="10:11">
      <c r="J16" s="43"/>
      <c r="K16" s="60"/>
    </row>
    <row r="17" spans="10:11">
      <c r="J17" s="43"/>
      <c r="K17" s="60"/>
    </row>
    <row r="18" spans="10:11">
      <c r="J18" s="43"/>
      <c r="K18" s="60"/>
    </row>
    <row r="19" spans="10:11">
      <c r="J19" s="43"/>
      <c r="K19" s="60"/>
    </row>
    <row r="20" spans="10:11">
      <c r="J20" s="43"/>
      <c r="K20" s="60"/>
    </row>
    <row r="21" spans="10:11">
      <c r="J21" s="43"/>
      <c r="K21" s="60"/>
    </row>
    <row r="22" spans="10:11">
      <c r="J22" s="43"/>
      <c r="K22" s="60"/>
    </row>
    <row r="23" spans="10:11">
      <c r="J23" s="43"/>
      <c r="K23" s="60"/>
    </row>
    <row r="24" spans="10:11">
      <c r="J24" s="43"/>
      <c r="K24" s="60"/>
    </row>
    <row r="25" spans="10:11">
      <c r="J25" s="43"/>
      <c r="K25" s="60"/>
    </row>
    <row r="26" spans="10:11">
      <c r="J26" s="43"/>
      <c r="K26" s="60"/>
    </row>
    <row r="27" spans="10:11">
      <c r="J27" s="43"/>
      <c r="K27" s="60"/>
    </row>
    <row r="28" spans="10:11">
      <c r="J28" s="43"/>
      <c r="K28" s="60"/>
    </row>
    <row r="29" spans="10:11">
      <c r="J29" s="43"/>
      <c r="K29" s="60"/>
    </row>
    <row r="30" spans="10:11">
      <c r="J30" s="43"/>
      <c r="K30" s="60"/>
    </row>
    <row r="31" spans="10:11">
      <c r="J31" s="43"/>
      <c r="K31" s="60"/>
    </row>
    <row r="32" spans="10:11">
      <c r="J32" s="43"/>
      <c r="K32" s="60"/>
    </row>
    <row r="33" spans="10:11">
      <c r="J33" s="43"/>
      <c r="K33" s="60"/>
    </row>
    <row r="34" spans="10:11">
      <c r="J34" s="43"/>
      <c r="K34" s="60"/>
    </row>
    <row r="35" spans="10:11">
      <c r="J35" s="43"/>
      <c r="K35" s="60"/>
    </row>
    <row r="36" spans="10:11">
      <c r="J36" s="43"/>
      <c r="K36" s="60"/>
    </row>
    <row r="37" spans="10:11">
      <c r="J37" s="43"/>
      <c r="K37" s="60"/>
    </row>
    <row r="38" spans="10:11">
      <c r="J38" s="43"/>
      <c r="K38" s="60"/>
    </row>
    <row r="39" spans="10:11">
      <c r="J39" s="43"/>
      <c r="K39" s="60"/>
    </row>
    <row r="40" spans="10:11">
      <c r="J40" s="43"/>
      <c r="K40" s="60"/>
    </row>
    <row r="41" spans="10:11">
      <c r="J41" s="43"/>
      <c r="K41" s="60"/>
    </row>
    <row r="42" spans="10:11">
      <c r="J42" s="43"/>
      <c r="K42" s="60"/>
    </row>
    <row r="43" spans="10:11">
      <c r="J43" s="43"/>
      <c r="K43" s="60"/>
    </row>
    <row r="44" spans="10:11">
      <c r="J44" s="43"/>
      <c r="K44" s="60"/>
    </row>
    <row r="45" spans="10:11">
      <c r="J45" s="43"/>
      <c r="K45" s="60"/>
    </row>
    <row r="46" spans="10:11">
      <c r="J46" s="43"/>
      <c r="K46" s="60"/>
    </row>
    <row r="47" spans="10:11">
      <c r="J47" s="43"/>
      <c r="K47" s="60"/>
    </row>
    <row r="48" spans="10:11">
      <c r="J48" s="43"/>
      <c r="K48" s="60"/>
    </row>
    <row r="49" spans="10:11">
      <c r="J49" s="43"/>
      <c r="K49" s="60"/>
    </row>
    <row r="50" spans="10:11">
      <c r="J50" s="43"/>
      <c r="K50" s="60"/>
    </row>
    <row r="51" spans="10:11">
      <c r="J51" s="43"/>
      <c r="K51" s="60"/>
    </row>
    <row r="52" spans="10:11">
      <c r="J52" s="43"/>
      <c r="K52" s="60"/>
    </row>
    <row r="53" spans="10:11">
      <c r="J53" s="43"/>
      <c r="K53" s="60"/>
    </row>
    <row r="54" spans="10:11">
      <c r="J54" s="43"/>
      <c r="K54" s="60"/>
    </row>
    <row r="55" spans="10:11">
      <c r="J55" s="43"/>
      <c r="K55" s="60"/>
    </row>
    <row r="56" spans="10:11">
      <c r="J56" s="43"/>
      <c r="K56" s="60"/>
    </row>
    <row r="57" spans="10:11">
      <c r="J57" s="43"/>
      <c r="K57" s="60"/>
    </row>
    <row r="58" spans="10:11">
      <c r="J58" s="43"/>
      <c r="K58" s="60"/>
    </row>
    <row r="59" spans="10:11">
      <c r="J59" s="43"/>
      <c r="K59" s="60"/>
    </row>
    <row r="60" spans="10:11">
      <c r="J60" s="43"/>
      <c r="K60" s="60"/>
    </row>
    <row r="61" spans="10:11">
      <c r="J61" s="43"/>
      <c r="K61" s="60"/>
    </row>
    <row r="62" spans="10:11">
      <c r="J62" s="43"/>
      <c r="K62" s="60"/>
    </row>
    <row r="63" spans="10:11">
      <c r="J63" s="43"/>
      <c r="K63" s="60"/>
    </row>
    <row r="64" spans="10:11">
      <c r="J64" s="43"/>
      <c r="K64" s="60"/>
    </row>
    <row r="65" spans="10:11">
      <c r="J65" s="43"/>
      <c r="K65" s="60"/>
    </row>
    <row r="66" spans="10:11">
      <c r="J66" s="43"/>
      <c r="K66" s="60"/>
    </row>
    <row r="67" spans="10:11">
      <c r="J67" s="43"/>
      <c r="K67" s="60"/>
    </row>
    <row r="68" spans="10:11">
      <c r="J68" s="43"/>
      <c r="K68" s="60"/>
    </row>
    <row r="69" spans="10:11">
      <c r="J69" s="43"/>
      <c r="K69" s="60"/>
    </row>
    <row r="70" spans="10:11">
      <c r="J70" s="43"/>
      <c r="K70" s="60"/>
    </row>
    <row r="71" spans="10:11">
      <c r="J71" s="43"/>
      <c r="K71" s="60"/>
    </row>
    <row r="72" spans="10:11">
      <c r="J72" s="43"/>
      <c r="K72" s="60"/>
    </row>
    <row r="73" spans="10:11">
      <c r="J73" s="43"/>
      <c r="K73" s="60"/>
    </row>
    <row r="74" spans="10:11">
      <c r="J74" s="43"/>
      <c r="K74" s="60"/>
    </row>
    <row r="75" spans="10:11">
      <c r="J75" s="43"/>
      <c r="K75" s="60"/>
    </row>
    <row r="76" spans="10:11">
      <c r="J76" s="43"/>
      <c r="K76" s="60"/>
    </row>
    <row r="77" spans="10:11">
      <c r="J77" s="43"/>
      <c r="K77" s="60"/>
    </row>
    <row r="78" spans="10:11">
      <c r="J78" s="43"/>
      <c r="K78" s="60"/>
    </row>
    <row r="79" spans="10:11">
      <c r="J79" s="43"/>
      <c r="K79" s="60"/>
    </row>
    <row r="80" spans="10:11">
      <c r="J80" s="43"/>
      <c r="K80" s="60"/>
    </row>
    <row r="81" spans="10:11">
      <c r="J81" s="43"/>
      <c r="K81" s="60"/>
    </row>
    <row r="82" spans="10:11">
      <c r="J82" s="43"/>
      <c r="K82" s="60"/>
    </row>
    <row r="83" spans="10:11">
      <c r="J83" s="43"/>
      <c r="K83" s="60"/>
    </row>
    <row r="84" spans="10:11">
      <c r="J84" s="43"/>
      <c r="K84" s="60"/>
    </row>
    <row r="85" spans="10:11">
      <c r="J85" s="43"/>
      <c r="K85" s="60"/>
    </row>
    <row r="86" spans="10:11">
      <c r="J86" s="43"/>
      <c r="K86" s="60"/>
    </row>
    <row r="87" spans="10:11">
      <c r="J87" s="43"/>
      <c r="K87" s="60"/>
    </row>
    <row r="88" spans="10:11">
      <c r="J88" s="43"/>
      <c r="K88" s="60"/>
    </row>
    <row r="89" spans="10:11">
      <c r="J89" s="43"/>
      <c r="K89" s="60"/>
    </row>
    <row r="90" spans="10:11">
      <c r="J90" s="43"/>
      <c r="K90" s="60"/>
    </row>
    <row r="91" spans="10:11">
      <c r="J91" s="43"/>
      <c r="K91" s="60"/>
    </row>
    <row r="92" spans="10:11">
      <c r="J92" s="43"/>
      <c r="K92" s="60"/>
    </row>
    <row r="93" spans="10:11">
      <c r="J93" s="43"/>
      <c r="K93" s="60"/>
    </row>
    <row r="94" spans="10:11">
      <c r="J94" s="43"/>
      <c r="K94" s="60"/>
    </row>
    <row r="95" spans="10:11">
      <c r="J95" s="43"/>
      <c r="K95" s="60"/>
    </row>
    <row r="96" spans="10:11">
      <c r="J96" s="43"/>
      <c r="K96" s="60"/>
    </row>
    <row r="97" spans="10:11">
      <c r="J97" s="43"/>
      <c r="K97" s="60"/>
    </row>
    <row r="98" spans="10:21">
      <c r="J98" s="43"/>
      <c r="K98" s="60"/>
      <c r="U98" s="61">
        <f ca="1">$U$1</f>
        <v>0</v>
      </c>
    </row>
    <row r="99" spans="10:21">
      <c r="J99" s="43"/>
      <c r="K99" s="60"/>
      <c r="U99" s="61">
        <f ca="1">$U$1</f>
        <v>0</v>
      </c>
    </row>
    <row r="100" spans="10:21">
      <c r="J100" s="43"/>
      <c r="K100" s="60"/>
      <c r="U100" s="61">
        <f ca="1">$U$1</f>
        <v>0</v>
      </c>
    </row>
    <row r="101" spans="10:21">
      <c r="J101" s="43"/>
      <c r="K101" s="60"/>
      <c r="U101" s="61">
        <f ca="1">$U$1</f>
        <v>0</v>
      </c>
    </row>
    <row r="102" spans="10:21">
      <c r="J102" s="43"/>
      <c r="K102" s="60"/>
      <c r="U102" s="61">
        <f ca="1">$U$1</f>
        <v>0</v>
      </c>
    </row>
    <row r="103" spans="10:21">
      <c r="J103" s="43"/>
      <c r="K103" s="60"/>
      <c r="U103" s="61">
        <f ca="1">$U$1</f>
        <v>0</v>
      </c>
    </row>
    <row r="104" spans="10:21">
      <c r="J104" s="43"/>
      <c r="K104" s="60"/>
      <c r="U104" s="61">
        <f ca="1">$U$1</f>
        <v>0</v>
      </c>
    </row>
    <row r="105" spans="10:21">
      <c r="J105" s="43"/>
      <c r="K105" s="60"/>
      <c r="U105" s="61">
        <f ca="1">$U$1</f>
        <v>0</v>
      </c>
    </row>
    <row r="106" spans="10:21">
      <c r="J106" s="43"/>
      <c r="K106" s="60"/>
      <c r="U106" s="61">
        <f ca="1">$U$1</f>
        <v>0</v>
      </c>
    </row>
    <row r="107" spans="10:21">
      <c r="J107" s="43"/>
      <c r="K107" s="60"/>
      <c r="U107" s="61">
        <f ca="1">$U$1</f>
        <v>0</v>
      </c>
    </row>
    <row r="108" spans="10:21">
      <c r="J108" s="43"/>
      <c r="K108" s="60"/>
      <c r="U108" s="61">
        <f ca="1">$U$1</f>
        <v>0</v>
      </c>
    </row>
    <row r="109" spans="10:21">
      <c r="J109" s="43"/>
      <c r="K109" s="60"/>
      <c r="U109" s="61">
        <f ca="1">$U$1</f>
        <v>0</v>
      </c>
    </row>
    <row r="110" spans="10:21">
      <c r="J110" s="43"/>
      <c r="K110" s="60"/>
      <c r="U110" s="61">
        <f ca="1">$U$1</f>
        <v>0</v>
      </c>
    </row>
    <row r="111" spans="10:21">
      <c r="J111" s="43"/>
      <c r="K111" s="60"/>
      <c r="U111" s="61">
        <f ca="1">$U$1</f>
        <v>0</v>
      </c>
    </row>
    <row r="112" spans="10:21">
      <c r="J112" s="43"/>
      <c r="K112" s="60"/>
      <c r="U112" s="61">
        <f ca="1">$U$1</f>
        <v>0</v>
      </c>
    </row>
    <row r="113" spans="10:21">
      <c r="J113" s="43"/>
      <c r="K113" s="60"/>
      <c r="U113" s="61">
        <f ca="1">$U$1</f>
        <v>0</v>
      </c>
    </row>
    <row r="114" spans="10:21">
      <c r="J114" s="43"/>
      <c r="K114" s="60"/>
      <c r="U114" s="61">
        <f ca="1">$U$1</f>
        <v>0</v>
      </c>
    </row>
    <row r="115" spans="10:21">
      <c r="J115" s="43"/>
      <c r="K115" s="60"/>
      <c r="U115" s="61">
        <f ca="1">$U$1</f>
        <v>0</v>
      </c>
    </row>
    <row r="116" spans="10:21">
      <c r="J116" s="43"/>
      <c r="K116" s="60"/>
      <c r="U116" s="61">
        <f ca="1">$U$1</f>
        <v>0</v>
      </c>
    </row>
    <row r="117" spans="10:21">
      <c r="J117" s="43"/>
      <c r="K117" s="60"/>
      <c r="U117" s="61">
        <f ca="1">$U$1</f>
        <v>0</v>
      </c>
    </row>
    <row r="118" spans="10:21">
      <c r="J118" s="43"/>
      <c r="K118" s="60"/>
      <c r="U118" s="61">
        <f ca="1">$U$1</f>
        <v>0</v>
      </c>
    </row>
    <row r="119" spans="10:21">
      <c r="J119" s="43"/>
      <c r="K119" s="60"/>
      <c r="U119" s="61">
        <f ca="1">$U$1</f>
        <v>0</v>
      </c>
    </row>
    <row r="120" spans="10:21">
      <c r="J120" s="43"/>
      <c r="K120" s="60"/>
      <c r="U120" s="61">
        <f ca="1">$U$1</f>
        <v>0</v>
      </c>
    </row>
    <row r="121" spans="10:21">
      <c r="J121" s="43"/>
      <c r="K121" s="60"/>
      <c r="U121" s="61">
        <f ca="1">$U$1</f>
        <v>0</v>
      </c>
    </row>
    <row r="122" spans="10:21">
      <c r="J122" s="43"/>
      <c r="K122" s="60"/>
      <c r="U122" s="61">
        <f ca="1">$U$1</f>
        <v>0</v>
      </c>
    </row>
    <row r="123" spans="10:21">
      <c r="J123" s="43"/>
      <c r="K123" s="60"/>
      <c r="U123" s="61">
        <f ca="1">$U$1</f>
        <v>0</v>
      </c>
    </row>
    <row r="124" spans="10:21">
      <c r="J124" s="43"/>
      <c r="K124" s="60"/>
      <c r="U124" s="61">
        <f ca="1">$U$1</f>
        <v>0</v>
      </c>
    </row>
    <row r="125" spans="10:21">
      <c r="J125" s="43"/>
      <c r="K125" s="60"/>
      <c r="U125" s="61">
        <f ca="1">$U$1</f>
        <v>0</v>
      </c>
    </row>
    <row r="126" spans="10:21">
      <c r="J126" s="43"/>
      <c r="K126" s="60"/>
      <c r="U126" s="61">
        <f ca="1">$U$1</f>
        <v>0</v>
      </c>
    </row>
    <row r="127" spans="10:21">
      <c r="J127" s="43"/>
      <c r="K127" s="60"/>
      <c r="U127" s="61">
        <f ca="1">$U$1</f>
        <v>0</v>
      </c>
    </row>
    <row r="128" spans="10:21">
      <c r="J128" s="43"/>
      <c r="K128" s="60"/>
      <c r="U128" s="61">
        <f ca="1">$U$1</f>
        <v>0</v>
      </c>
    </row>
    <row r="129" spans="10:21">
      <c r="J129" s="43"/>
      <c r="K129" s="60"/>
      <c r="U129" s="61">
        <f ca="1">$U$1</f>
        <v>0</v>
      </c>
    </row>
    <row r="130" spans="10:21">
      <c r="J130" s="43"/>
      <c r="K130" s="60"/>
      <c r="U130" s="61">
        <f ca="1">$U$1</f>
        <v>0</v>
      </c>
    </row>
    <row r="131" spans="10:21">
      <c r="J131" s="43"/>
      <c r="K131" s="60"/>
      <c r="U131" s="61">
        <f ca="1">$U$1</f>
        <v>0</v>
      </c>
    </row>
    <row r="132" spans="10:21">
      <c r="J132" s="43"/>
      <c r="K132" s="60"/>
      <c r="U132" s="61">
        <f ca="1">$U$1</f>
        <v>0</v>
      </c>
    </row>
    <row r="133" spans="10:21">
      <c r="J133" s="43"/>
      <c r="K133" s="60"/>
      <c r="U133" s="61">
        <f ca="1">$U$1</f>
        <v>0</v>
      </c>
    </row>
    <row r="134" spans="10:21">
      <c r="J134" s="43"/>
      <c r="K134" s="60"/>
      <c r="U134" s="61">
        <f ca="1">$U$1</f>
        <v>0</v>
      </c>
    </row>
    <row r="135" spans="10:21">
      <c r="J135" s="43"/>
      <c r="K135" s="60"/>
      <c r="U135" s="61">
        <f ca="1">$U$1</f>
        <v>0</v>
      </c>
    </row>
    <row r="136" spans="10:21">
      <c r="J136" s="43"/>
      <c r="K136" s="60"/>
      <c r="U136" s="61">
        <f ca="1">$U$1</f>
        <v>0</v>
      </c>
    </row>
    <row r="137" spans="10:21">
      <c r="J137" s="43"/>
      <c r="K137" s="60"/>
      <c r="U137" s="61">
        <f ca="1">$U$1</f>
        <v>0</v>
      </c>
    </row>
    <row r="138" spans="10:21">
      <c r="J138" s="43"/>
      <c r="K138" s="60"/>
      <c r="U138" s="61">
        <f ca="1">$U$1</f>
        <v>0</v>
      </c>
    </row>
    <row r="139" spans="10:21">
      <c r="J139" s="43"/>
      <c r="K139" s="60"/>
      <c r="U139" s="61">
        <f ca="1">$U$1</f>
        <v>0</v>
      </c>
    </row>
    <row r="140" spans="10:21">
      <c r="J140" s="43"/>
      <c r="K140" s="60"/>
      <c r="U140" s="61">
        <f ca="1">$U$1</f>
        <v>0</v>
      </c>
    </row>
    <row r="141" spans="10:21">
      <c r="J141" s="43"/>
      <c r="K141" s="60"/>
      <c r="U141" s="61">
        <f ca="1">$U$1</f>
        <v>0</v>
      </c>
    </row>
    <row r="142" spans="10:21">
      <c r="J142" s="43"/>
      <c r="K142" s="60"/>
      <c r="U142" s="61">
        <f ca="1">$U$1</f>
        <v>0</v>
      </c>
    </row>
    <row r="143" spans="10:21">
      <c r="J143" s="43"/>
      <c r="K143" s="60"/>
      <c r="U143" s="61">
        <f ca="1">$U$1</f>
        <v>0</v>
      </c>
    </row>
    <row r="144" spans="10:21">
      <c r="J144" s="43"/>
      <c r="K144" s="60"/>
      <c r="U144" s="61">
        <f ca="1">$U$1</f>
        <v>0</v>
      </c>
    </row>
    <row r="145" spans="10:21">
      <c r="J145" s="43"/>
      <c r="K145" s="60"/>
      <c r="U145" s="61">
        <f ca="1">$U$1</f>
        <v>0</v>
      </c>
    </row>
    <row r="146" spans="10:21">
      <c r="J146" s="43"/>
      <c r="K146" s="60"/>
      <c r="U146" s="61">
        <f ca="1">$U$1</f>
        <v>0</v>
      </c>
    </row>
    <row r="147" spans="10:21">
      <c r="J147" s="43"/>
      <c r="K147" s="60"/>
      <c r="U147" s="61">
        <f ca="1">$U$1</f>
        <v>0</v>
      </c>
    </row>
    <row r="148" spans="10:21">
      <c r="J148" s="43"/>
      <c r="K148" s="60"/>
      <c r="U148" s="61">
        <f ca="1">$U$1</f>
        <v>0</v>
      </c>
    </row>
    <row r="149" spans="10:21">
      <c r="J149" s="43"/>
      <c r="K149" s="60"/>
      <c r="U149" s="61">
        <f ca="1">$U$1</f>
        <v>0</v>
      </c>
    </row>
    <row r="150" spans="10:21">
      <c r="J150" s="43"/>
      <c r="K150" s="60"/>
      <c r="U150" s="61">
        <f ca="1">$U$1</f>
        <v>0</v>
      </c>
    </row>
    <row r="151" spans="10:21">
      <c r="J151" s="43"/>
      <c r="K151" s="60"/>
      <c r="U151" s="61">
        <f ca="1">$U$1</f>
        <v>0</v>
      </c>
    </row>
    <row r="152" spans="10:21">
      <c r="J152" s="43"/>
      <c r="K152" s="60"/>
      <c r="U152" s="61">
        <f ca="1">$U$1</f>
        <v>0</v>
      </c>
    </row>
    <row r="153" spans="10:21">
      <c r="J153" s="43"/>
      <c r="K153" s="60"/>
      <c r="U153" s="61">
        <f ca="1">$U$1</f>
        <v>0</v>
      </c>
    </row>
    <row r="154" spans="10:21">
      <c r="J154" s="43"/>
      <c r="K154" s="60"/>
      <c r="U154" s="61">
        <f ca="1">$U$1</f>
        <v>0</v>
      </c>
    </row>
    <row r="155" spans="10:21">
      <c r="J155" s="43"/>
      <c r="K155" s="60"/>
      <c r="U155" s="61">
        <f ca="1">$U$1</f>
        <v>0</v>
      </c>
    </row>
    <row r="156" spans="10:21">
      <c r="J156" s="43"/>
      <c r="K156" s="60"/>
      <c r="U156" s="61">
        <f ca="1">$U$1</f>
        <v>0</v>
      </c>
    </row>
    <row r="157" spans="10:21">
      <c r="J157" s="43"/>
      <c r="K157" s="60"/>
      <c r="U157" s="61">
        <f ca="1">$U$1</f>
        <v>0</v>
      </c>
    </row>
    <row r="158" spans="10:21">
      <c r="J158" s="43"/>
      <c r="K158" s="60"/>
      <c r="U158" s="61">
        <f ca="1">$U$1</f>
        <v>0</v>
      </c>
    </row>
    <row r="159" spans="10:21">
      <c r="J159" s="43"/>
      <c r="K159" s="60"/>
      <c r="U159" s="61">
        <f ca="1">$U$1</f>
        <v>0</v>
      </c>
    </row>
    <row r="160" spans="10:21">
      <c r="J160" s="43"/>
      <c r="K160" s="60"/>
      <c r="U160" s="61">
        <f ca="1">$U$1</f>
        <v>0</v>
      </c>
    </row>
    <row r="161" spans="10:21">
      <c r="J161" s="43"/>
      <c r="K161" s="60"/>
      <c r="U161" s="61">
        <f ca="1">$U$1</f>
        <v>0</v>
      </c>
    </row>
    <row r="162" spans="10:21">
      <c r="J162" s="43"/>
      <c r="K162" s="60"/>
      <c r="U162" s="61">
        <f ca="1">$U$1</f>
        <v>0</v>
      </c>
    </row>
    <row r="163" spans="10:21">
      <c r="J163" s="43"/>
      <c r="K163" s="60"/>
      <c r="U163" s="61">
        <f ca="1">$U$1</f>
        <v>0</v>
      </c>
    </row>
    <row r="164" spans="10:21">
      <c r="J164" s="43"/>
      <c r="K164" s="60"/>
      <c r="U164" s="61">
        <f ca="1">$U$1</f>
        <v>0</v>
      </c>
    </row>
    <row r="165" spans="10:21">
      <c r="J165" s="43"/>
      <c r="K165" s="60"/>
      <c r="U165" s="61">
        <f ca="1">$U$1</f>
        <v>0</v>
      </c>
    </row>
    <row r="166" spans="10:21">
      <c r="J166" s="43"/>
      <c r="K166" s="60"/>
      <c r="U166" s="61">
        <f ca="1">$U$1</f>
        <v>0</v>
      </c>
    </row>
    <row r="167" spans="10:21">
      <c r="J167" s="43"/>
      <c r="K167" s="60"/>
      <c r="U167" s="61">
        <f ca="1">$U$1</f>
        <v>0</v>
      </c>
    </row>
    <row r="168" spans="10:21">
      <c r="J168" s="43"/>
      <c r="K168" s="60"/>
      <c r="U168" s="61">
        <f ca="1">$U$1</f>
        <v>0</v>
      </c>
    </row>
    <row r="169" spans="10:21">
      <c r="J169" s="43"/>
      <c r="K169" s="60"/>
      <c r="U169" s="61">
        <f ca="1">$U$1</f>
        <v>0</v>
      </c>
    </row>
    <row r="170" spans="10:21">
      <c r="J170" s="43"/>
      <c r="K170" s="60"/>
      <c r="U170" s="61">
        <f ca="1">$U$1</f>
        <v>0</v>
      </c>
    </row>
    <row r="171" spans="10:21">
      <c r="J171" s="43"/>
      <c r="K171" s="60"/>
      <c r="U171" s="61">
        <f ca="1">$U$1</f>
        <v>0</v>
      </c>
    </row>
    <row r="172" spans="10:21">
      <c r="J172" s="43"/>
      <c r="K172" s="60"/>
      <c r="U172" s="61">
        <f ca="1">$U$1</f>
        <v>0</v>
      </c>
    </row>
    <row r="173" spans="10:21">
      <c r="J173" s="43"/>
      <c r="K173" s="60"/>
      <c r="U173" s="61">
        <f ca="1">$U$1</f>
        <v>0</v>
      </c>
    </row>
    <row r="174" spans="10:21">
      <c r="J174" s="43"/>
      <c r="K174" s="60"/>
      <c r="U174" s="61">
        <f ca="1">$U$1</f>
        <v>0</v>
      </c>
    </row>
  </sheetData>
  <autoFilter ref="A1:T179">
    <extLst/>
  </autoFilter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"/>
  <sheetViews>
    <sheetView topLeftCell="C1" workbookViewId="0">
      <selection activeCell="D2" sqref="D2"/>
    </sheetView>
  </sheetViews>
  <sheetFormatPr defaultColWidth="9" defaultRowHeight="16.8"/>
  <cols>
    <col min="2" max="2" width="19.4545454545455" style="11" customWidth="1"/>
    <col min="3" max="3" width="6.81818181818182" customWidth="1"/>
    <col min="4" max="4" width="46.7272727272727" customWidth="1"/>
    <col min="5" max="6" width="9" customWidth="1"/>
    <col min="7" max="7" width="10.5454545454545" customWidth="1"/>
    <col min="8" max="8" width="6.36363636363636" customWidth="1"/>
    <col min="9" max="9" width="8.54545454545454" customWidth="1"/>
    <col min="10" max="10" width="25" customWidth="1"/>
    <col min="11" max="11" width="17.7272727272727" style="9" customWidth="1"/>
    <col min="12" max="12" width="32.5530303030303" customWidth="1"/>
    <col min="13" max="13" width="17.2727272727273" customWidth="1"/>
    <col min="14" max="14" width="13.1818181818182" customWidth="1"/>
  </cols>
  <sheetData>
    <row r="1" ht="36" customHeight="1" spans="1:14">
      <c r="A1" t="s">
        <v>54</v>
      </c>
      <c r="C1" s="29" t="s">
        <v>47</v>
      </c>
      <c r="D1" s="29" t="s">
        <v>3557</v>
      </c>
      <c r="E1" s="48" t="s">
        <v>3547</v>
      </c>
      <c r="F1" s="48" t="s">
        <v>3548</v>
      </c>
      <c r="G1" s="29" t="s">
        <v>3549</v>
      </c>
      <c r="H1" s="29" t="s">
        <v>3550</v>
      </c>
      <c r="I1" s="55" t="s">
        <v>3551</v>
      </c>
      <c r="J1" s="55">
        <v>1</v>
      </c>
      <c r="K1" s="56" t="s">
        <v>3553</v>
      </c>
      <c r="L1" t="s">
        <v>2924</v>
      </c>
      <c r="M1" t="s">
        <v>2900</v>
      </c>
      <c r="N1" t="s">
        <v>2932</v>
      </c>
    </row>
    <row r="2" ht="35.4" customHeight="1" spans="2:14">
      <c r="B2" t="s">
        <v>2924</v>
      </c>
      <c r="C2" s="37">
        <f ca="1">SUM($I$2:I2)</f>
        <v>1</v>
      </c>
      <c r="D2" s="39" t="str">
        <f ca="1">VLOOKUP(B2,DonGia,3,0)&amp;" tại các vị trí: "&amp;UPPER(L2)</f>
        <v>Móng bê tông trụ đôi 12m tại các vị trí: 89A, 95A, 101A, 113A, 120A, 129, 136A, 142A, 157A, 164A</v>
      </c>
      <c r="E2" s="50">
        <f ca="1">HLOOKUP(B2,BangKeTru!$1:$184,184,0)</f>
        <v>10</v>
      </c>
      <c r="F2" s="50">
        <v>10</v>
      </c>
      <c r="G2" s="51" t="s">
        <v>3554</v>
      </c>
      <c r="H2" s="52"/>
      <c r="I2" s="43">
        <f ca="1">IF(F2&gt;0,1,"")</f>
        <v>1</v>
      </c>
      <c r="J2" s="57" t="s">
        <v>3558</v>
      </c>
      <c r="K2" s="60">
        <v>43752</v>
      </c>
      <c r="L2" s="59" t="str">
        <f ca="1" t="array" ref="L2">_xlfn.TEXTJOIN(", ",TRUE,IF(($K2=BangKeTru!$E:$E)*(BangKeTru!AB:AB&gt;0),BangKeTru!$M:$M,""))</f>
        <v>89a, 95a, 101a, 113a, 120a, 129, 136a, 142a, 157a, 164a</v>
      </c>
      <c r="M2" t="str">
        <f ca="1" t="array" ref="M2">_xlfn.TEXTJOIN(", ",TRUE,IF(($K2=BangKeTru!$F:$F)*(BangKeTru!AA:AA&gt;0),BangKeTru!$M:$M,""))</f>
        <v>92a, 93a, 94a, 96a, 100a, 102, 103a, 104a, 105a, 107, 109a, 112a, 115a, 118a, 119a, 125a, 126a, 128, 129a, 130a, 134a, 135a, 137a, 138a, 139B, 147a, 148a, 149a, 153a, 155a, 156a, 158a, 160a, 165a, 167a, 169a, 170a, 172a, 173a</v>
      </c>
      <c r="N2" t="str">
        <f ca="1" t="array" ref="N2">_xlfn.TEXTJOIN(", ",TRUE,IF(($K2=BangKeTru!$F:$F)*(BangKeTru!AC:AC&gt;0),BangKeTru!$M:$M,""))</f>
        <v>101, 106, 116, 123, 127, 137, 147, 148, 150, 161, 164, 169, 171, 171a, 172</v>
      </c>
    </row>
    <row r="3" ht="35.4" customHeight="1" spans="2:12">
      <c r="B3" s="57" t="s">
        <v>2900</v>
      </c>
      <c r="C3" s="37">
        <f ca="1">SUM($I$2:I3)</f>
        <v>2</v>
      </c>
      <c r="D3" s="39" t="str">
        <f ca="1">VLOOKUP(B3,DonGia,3,0)&amp;" tại các vị trí: "&amp;J3</f>
        <v>Móng M12a tại các vị trí: 92A, 93A, 94A, 96A, 100A, 102, 103A, 104A, 105A, 107, 109A, 112A, 115A, 118A, 119A, 125A, 126A, 128, 129A, 130A, 134A, 135A, 137A, 138A, 139B, 147A, 148A, 149A, 153A, 155A, 156A, 158A, 160A, 165A, 167A, 169A, 170A, 172A, 173A</v>
      </c>
      <c r="E3" s="50">
        <v>40</v>
      </c>
      <c r="F3">
        <v>39</v>
      </c>
      <c r="G3" s="51">
        <v>26</v>
      </c>
      <c r="H3" s="52"/>
      <c r="I3" s="43">
        <f ca="1" t="shared" ref="I3:I11" si="0">IF(F3&gt;0,1,0)</f>
        <v>1</v>
      </c>
      <c r="J3" s="57" t="str">
        <f ca="1">UPPER(HLOOKUP($B3,$1:$3,$J$1+1,0))</f>
        <v>92A, 93A, 94A, 96A, 100A, 102, 103A, 104A, 105A, 107, 109A, 112A, 115A, 118A, 119A, 125A, 126A, 128, 129A, 130A, 134A, 135A, 137A, 138A, 139B, 147A, 148A, 149A, 153A, 155A, 156A, 158A, 160A, 165A, 167A, 169A, 170A, 172A, 173A</v>
      </c>
      <c r="K3" s="60"/>
      <c r="L3" s="59"/>
    </row>
    <row r="4" s="43" customFormat="1" ht="35.4" customHeight="1" spans="2:11">
      <c r="B4" s="57" t="s">
        <v>2932</v>
      </c>
      <c r="C4" s="37">
        <f ca="1">SUM($I$2:I4)</f>
        <v>3</v>
      </c>
      <c r="D4" s="39" t="str">
        <f ca="1">VLOOKUP(B4,DonGia,3,0)&amp;" tại các vị trí: "&amp;J4</f>
        <v>Móng M14a tại các vị trí: 101, 106, 116, 123, 127, 137, 147, 148, 150, 161, 164, 169, 171, 171A, 172</v>
      </c>
      <c r="E4" s="50">
        <f ca="1">HLOOKUP(B4,BangKeTru!$1:$184,184,0)</f>
        <v>15</v>
      </c>
      <c r="F4">
        <v>15</v>
      </c>
      <c r="G4" s="51">
        <v>26</v>
      </c>
      <c r="H4" s="52"/>
      <c r="I4" s="43">
        <f ca="1" t="shared" si="0"/>
        <v>1</v>
      </c>
      <c r="J4" s="57" t="str">
        <f ca="1">UPPER(HLOOKUP($B4,$1:$3,$J$1+1,0))</f>
        <v>101, 106, 116, 123, 127, 137, 147, 148, 150, 161, 164, 169, 171, 171A, 172</v>
      </c>
      <c r="K4" s="60"/>
    </row>
    <row r="5" s="43" customFormat="1" ht="35.4" customHeight="1" spans="2:11">
      <c r="B5" s="57"/>
      <c r="C5" s="37">
        <f ca="1">SUM($I$2:I5)</f>
        <v>3</v>
      </c>
      <c r="D5" s="39" t="e">
        <f ca="1">VLOOKUP(B5,DonGia,3,0)&amp;" tại các vị trí: "&amp;J5</f>
        <v>#N/A</v>
      </c>
      <c r="E5" s="50" t="str">
        <f ca="1">HLOOKUP(B5,BangKeTru!$1:$184,184,0)</f>
        <v>Dự toán</v>
      </c>
      <c r="F5">
        <v>0</v>
      </c>
      <c r="G5" s="51" t="s">
        <v>3554</v>
      </c>
      <c r="H5" s="52"/>
      <c r="I5" s="43">
        <f ca="1" t="shared" si="0"/>
        <v>0</v>
      </c>
      <c r="J5" s="57" t="str">
        <f ca="1" t="shared" ref="J4:J11" si="1">IF(LEN(B5)&gt;0,UPPER(HLOOKUP($B5,$1:$3,$J$1+1,0)),"")</f>
        <v/>
      </c>
      <c r="K5" s="60"/>
    </row>
    <row r="6" s="43" customFormat="1" ht="35.4" customHeight="1" spans="2:11">
      <c r="B6"/>
      <c r="C6" s="53">
        <f ca="1">SUM($I$2:I6)</f>
        <v>3</v>
      </c>
      <c r="D6" s="39" t="e">
        <f ca="1">VLOOKUP(B6,DonGia,3,0)&amp;" tại các vị trí: "&amp;J6</f>
        <v>#N/A</v>
      </c>
      <c r="E6" s="50" t="str">
        <f ca="1">HLOOKUP(B6,BangKeTru!$1:$184,184,0)</f>
        <v>Dự toán</v>
      </c>
      <c r="F6">
        <v>0</v>
      </c>
      <c r="G6" s="51" t="s">
        <v>3554</v>
      </c>
      <c r="H6" s="38"/>
      <c r="I6" s="43">
        <f ca="1" t="shared" si="0"/>
        <v>0</v>
      </c>
      <c r="J6" s="57" t="str">
        <f ca="1" t="shared" si="1"/>
        <v/>
      </c>
      <c r="K6" s="60"/>
    </row>
    <row r="7" s="43" customFormat="1" ht="35.4" customHeight="1" spans="2:11">
      <c r="B7"/>
      <c r="C7" s="53">
        <f ca="1">SUM($I$2:I7)</f>
        <v>3</v>
      </c>
      <c r="D7" s="39" t="e">
        <f ca="1">VLOOKUP(B7,DonGia,3,0)&amp;" tại các vị trí: "&amp;J7</f>
        <v>#N/A</v>
      </c>
      <c r="E7" s="50" t="str">
        <f ca="1">HLOOKUP(B7,BangKeTru!$1:$184,184,0)</f>
        <v>Dự toán</v>
      </c>
      <c r="F7">
        <v>0</v>
      </c>
      <c r="G7" s="51" t="s">
        <v>3554</v>
      </c>
      <c r="H7" s="38"/>
      <c r="I7" s="43">
        <f ca="1" t="shared" si="0"/>
        <v>0</v>
      </c>
      <c r="J7" s="57" t="str">
        <f ca="1" t="shared" si="1"/>
        <v/>
      </c>
      <c r="K7" s="60"/>
    </row>
    <row r="8" ht="35.4" customHeight="1" spans="2:11">
      <c r="B8"/>
      <c r="C8" s="53">
        <f ca="1">SUM($I$2:I8)</f>
        <v>3</v>
      </c>
      <c r="D8" s="39" t="e">
        <f ca="1">VLOOKUP(B8,DonGia,3,0)&amp;" tại các vị trí: "&amp;J8</f>
        <v>#N/A</v>
      </c>
      <c r="E8" s="50" t="str">
        <f ca="1">HLOOKUP(B8,BangKeTru!$1:$184,184,0)</f>
        <v>Dự toán</v>
      </c>
      <c r="F8">
        <v>0</v>
      </c>
      <c r="G8" s="51" t="s">
        <v>3554</v>
      </c>
      <c r="H8" s="38"/>
      <c r="I8" s="43">
        <f ca="1" t="shared" si="0"/>
        <v>0</v>
      </c>
      <c r="J8" s="57" t="str">
        <f ca="1" t="shared" si="1"/>
        <v/>
      </c>
      <c r="K8" s="60"/>
    </row>
    <row r="9" ht="35.4" customHeight="1" spans="2:11">
      <c r="B9"/>
      <c r="C9" s="53">
        <f ca="1">SUM($I$2:I9)</f>
        <v>3</v>
      </c>
      <c r="D9" s="39" t="e">
        <f ca="1">VLOOKUP(B9,DonGia,3,0)&amp;" tại các vị trí: "&amp;J9</f>
        <v>#N/A</v>
      </c>
      <c r="E9" s="50" t="str">
        <f ca="1">HLOOKUP(B9,BangKeTru!$1:$184,184,0)</f>
        <v>Dự toán</v>
      </c>
      <c r="F9">
        <v>0</v>
      </c>
      <c r="G9" s="51" t="s">
        <v>3554</v>
      </c>
      <c r="H9" s="38"/>
      <c r="I9" s="43">
        <f ca="1" t="shared" si="0"/>
        <v>0</v>
      </c>
      <c r="J9" s="57" t="str">
        <f ca="1" t="shared" si="1"/>
        <v/>
      </c>
      <c r="K9" s="60"/>
    </row>
    <row r="10" ht="35.4" customHeight="1" spans="2:11">
      <c r="B10"/>
      <c r="C10" s="53">
        <f ca="1">SUM($I$2:I10)</f>
        <v>3</v>
      </c>
      <c r="D10" s="39" t="e">
        <f ca="1">VLOOKUP(B10,DonGia,3,0)&amp;" tại các vị trí: "&amp;J10</f>
        <v>#N/A</v>
      </c>
      <c r="E10" s="50" t="str">
        <f ca="1">HLOOKUP(B10,BangKeTru!$1:$184,184,0)</f>
        <v>Dự toán</v>
      </c>
      <c r="F10">
        <v>0</v>
      </c>
      <c r="G10" s="51" t="s">
        <v>3554</v>
      </c>
      <c r="H10" s="38"/>
      <c r="I10" s="43">
        <f ca="1" t="shared" si="0"/>
        <v>0</v>
      </c>
      <c r="J10" s="57" t="str">
        <f ca="1" t="shared" si="1"/>
        <v/>
      </c>
      <c r="K10" s="60"/>
    </row>
    <row r="11" ht="35.4" customHeight="1" spans="2:11">
      <c r="B11" s="61"/>
      <c r="C11" s="53">
        <f ca="1">SUM($I$2:I11)</f>
        <v>3</v>
      </c>
      <c r="D11" s="39" t="e">
        <f ca="1">VLOOKUP(B11,DonGia,3,0)&amp;" tại các vị trí: "&amp;J11</f>
        <v>#N/A</v>
      </c>
      <c r="E11" s="50" t="str">
        <f ca="1">HLOOKUP(B11,BangKeTru!$1:$184,184,0)</f>
        <v>Dự toán</v>
      </c>
      <c r="F11">
        <v>0</v>
      </c>
      <c r="G11" s="51" t="s">
        <v>3554</v>
      </c>
      <c r="H11" s="38"/>
      <c r="I11" s="43">
        <f ca="1" t="shared" si="0"/>
        <v>0</v>
      </c>
      <c r="J11" s="57" t="str">
        <f ca="1" t="shared" si="1"/>
        <v/>
      </c>
      <c r="K11" s="60"/>
    </row>
    <row r="12" ht="29.4" customHeight="1" spans="3:11">
      <c r="C12" s="53"/>
      <c r="D12" s="29" t="s">
        <v>3555</v>
      </c>
      <c r="E12" s="54">
        <f ca="1">SUM(E2:E11)</f>
        <v>65</v>
      </c>
      <c r="F12" s="54">
        <f ca="1">SUM(F2:F11)</f>
        <v>64</v>
      </c>
      <c r="G12" s="53"/>
      <c r="H12" s="38"/>
      <c r="I12">
        <v>1</v>
      </c>
      <c r="J12" s="43"/>
      <c r="K12" s="60"/>
    </row>
    <row r="13" ht="18" customHeight="1" spans="10:11">
      <c r="J13" s="43"/>
      <c r="K13" s="60"/>
    </row>
    <row r="14" spans="10:11">
      <c r="J14" s="43"/>
      <c r="K14" s="60"/>
    </row>
    <row r="15" spans="10:11">
      <c r="J15" s="43"/>
      <c r="K15" s="60"/>
    </row>
    <row r="16" spans="10:11">
      <c r="J16" s="43"/>
      <c r="K16" s="60"/>
    </row>
    <row r="17" spans="10:11">
      <c r="J17" s="43"/>
      <c r="K17" s="60"/>
    </row>
    <row r="18" spans="10:11">
      <c r="J18" s="43"/>
      <c r="K18" s="60"/>
    </row>
    <row r="19" spans="10:11">
      <c r="J19" s="43"/>
      <c r="K19" s="60"/>
    </row>
    <row r="20" spans="10:11">
      <c r="J20" s="43"/>
      <c r="K20" s="60"/>
    </row>
    <row r="21" spans="10:11">
      <c r="J21" s="43"/>
      <c r="K21" s="60"/>
    </row>
    <row r="22" spans="10:11">
      <c r="J22" s="43"/>
      <c r="K22" s="60"/>
    </row>
    <row r="23" spans="10:11">
      <c r="J23" s="43"/>
      <c r="K23" s="60"/>
    </row>
    <row r="24" spans="10:11">
      <c r="J24" s="43"/>
      <c r="K24" s="60"/>
    </row>
    <row r="25" spans="10:11">
      <c r="J25" s="43"/>
      <c r="K25" s="60"/>
    </row>
    <row r="26" spans="10:11">
      <c r="J26" s="43"/>
      <c r="K26" s="60"/>
    </row>
    <row r="27" spans="10:11">
      <c r="J27" s="43"/>
      <c r="K27" s="60"/>
    </row>
    <row r="28" spans="10:11">
      <c r="J28" s="43"/>
      <c r="K28" s="60"/>
    </row>
    <row r="29" spans="10:11">
      <c r="J29" s="43"/>
      <c r="K29" s="60"/>
    </row>
    <row r="30" spans="10:11">
      <c r="J30" s="43"/>
      <c r="K30" s="60"/>
    </row>
    <row r="31" spans="10:11">
      <c r="J31" s="43"/>
      <c r="K31" s="60"/>
    </row>
    <row r="32" spans="10:11">
      <c r="J32" s="43"/>
      <c r="K32" s="60"/>
    </row>
    <row r="33" spans="10:11">
      <c r="J33" s="43"/>
      <c r="K33" s="60"/>
    </row>
    <row r="34" spans="10:11">
      <c r="J34" s="43"/>
      <c r="K34" s="60"/>
    </row>
    <row r="35" spans="10:11">
      <c r="J35" s="43"/>
      <c r="K35" s="60"/>
    </row>
    <row r="36" spans="10:11">
      <c r="J36" s="43"/>
      <c r="K36" s="60"/>
    </row>
    <row r="37" spans="10:11">
      <c r="J37" s="43"/>
      <c r="K37" s="60"/>
    </row>
    <row r="38" spans="10:11">
      <c r="J38" s="43"/>
      <c r="K38" s="60"/>
    </row>
    <row r="39" spans="10:11">
      <c r="J39" s="43"/>
      <c r="K39" s="60"/>
    </row>
    <row r="40" spans="10:11">
      <c r="J40" s="43"/>
      <c r="K40" s="60"/>
    </row>
    <row r="41" spans="10:11">
      <c r="J41" s="43"/>
      <c r="K41" s="60"/>
    </row>
    <row r="42" spans="10:11">
      <c r="J42" s="43"/>
      <c r="K42" s="60"/>
    </row>
    <row r="43" spans="10:11">
      <c r="J43" s="43"/>
      <c r="K43" s="60"/>
    </row>
    <row r="44" spans="10:11">
      <c r="J44" s="43"/>
      <c r="K44" s="60"/>
    </row>
    <row r="45" spans="10:11">
      <c r="J45" s="43"/>
      <c r="K45" s="60"/>
    </row>
    <row r="46" spans="10:11">
      <c r="J46" s="43"/>
      <c r="K46" s="60"/>
    </row>
    <row r="47" spans="10:11">
      <c r="J47" s="43"/>
      <c r="K47" s="60"/>
    </row>
    <row r="48" spans="10:11">
      <c r="J48" s="43"/>
      <c r="K48" s="60"/>
    </row>
    <row r="49" spans="10:11">
      <c r="J49" s="43"/>
      <c r="K49" s="60"/>
    </row>
    <row r="50" spans="10:11">
      <c r="J50" s="43"/>
      <c r="K50" s="60"/>
    </row>
    <row r="51" spans="10:11">
      <c r="J51" s="43"/>
      <c r="K51" s="60"/>
    </row>
    <row r="52" spans="10:11">
      <c r="J52" s="43"/>
      <c r="K52" s="60"/>
    </row>
    <row r="53" spans="10:11">
      <c r="J53" s="43"/>
      <c r="K53" s="60"/>
    </row>
    <row r="54" spans="10:11">
      <c r="J54" s="43"/>
      <c r="K54" s="60"/>
    </row>
    <row r="55" spans="10:11">
      <c r="J55" s="43"/>
      <c r="K55" s="60"/>
    </row>
    <row r="56" spans="10:11">
      <c r="J56" s="43"/>
      <c r="K56" s="60"/>
    </row>
    <row r="57" spans="10:11">
      <c r="J57" s="43"/>
      <c r="K57" s="60"/>
    </row>
    <row r="58" spans="10:11">
      <c r="J58" s="43"/>
      <c r="K58" s="60"/>
    </row>
    <row r="59" spans="10:11">
      <c r="J59" s="43"/>
      <c r="K59" s="60"/>
    </row>
    <row r="60" spans="10:11">
      <c r="J60" s="43"/>
      <c r="K60" s="60"/>
    </row>
    <row r="61" spans="10:11">
      <c r="J61" s="43"/>
      <c r="K61" s="60"/>
    </row>
    <row r="62" spans="10:11">
      <c r="J62" s="43"/>
      <c r="K62" s="60"/>
    </row>
    <row r="63" spans="10:11">
      <c r="J63" s="43"/>
      <c r="K63" s="60"/>
    </row>
    <row r="64" spans="10:11">
      <c r="J64" s="43"/>
      <c r="K64" s="60"/>
    </row>
    <row r="65" spans="10:11">
      <c r="J65" s="43"/>
      <c r="K65" s="60"/>
    </row>
    <row r="66" spans="10:11">
      <c r="J66" s="43"/>
      <c r="K66" s="60"/>
    </row>
    <row r="67" spans="10:11">
      <c r="J67" s="43"/>
      <c r="K67" s="60"/>
    </row>
    <row r="68" spans="10:11">
      <c r="J68" s="43"/>
      <c r="K68" s="60"/>
    </row>
    <row r="69" spans="10:11">
      <c r="J69" s="43"/>
      <c r="K69" s="60"/>
    </row>
    <row r="70" spans="10:11">
      <c r="J70" s="43"/>
      <c r="K70" s="60"/>
    </row>
    <row r="71" spans="10:11">
      <c r="J71" s="43"/>
      <c r="K71" s="60"/>
    </row>
    <row r="72" spans="10:11">
      <c r="J72" s="43"/>
      <c r="K72" s="60"/>
    </row>
    <row r="73" spans="10:11">
      <c r="J73" s="43"/>
      <c r="K73" s="60"/>
    </row>
    <row r="74" spans="10:11">
      <c r="J74" s="43"/>
      <c r="K74" s="60"/>
    </row>
    <row r="75" spans="10:11">
      <c r="J75" s="43"/>
      <c r="K75" s="60"/>
    </row>
    <row r="76" spans="10:11">
      <c r="J76" s="43"/>
      <c r="K76" s="60"/>
    </row>
    <row r="77" spans="10:11">
      <c r="J77" s="43"/>
      <c r="K77" s="60"/>
    </row>
    <row r="78" spans="10:11">
      <c r="J78" s="43"/>
      <c r="K78" s="60"/>
    </row>
    <row r="79" spans="10:11">
      <c r="J79" s="43"/>
      <c r="K79" s="60"/>
    </row>
    <row r="80" spans="10:11">
      <c r="J80" s="43"/>
      <c r="K80" s="60"/>
    </row>
    <row r="81" spans="10:11">
      <c r="J81" s="43"/>
      <c r="K81" s="60"/>
    </row>
    <row r="82" spans="10:11">
      <c r="J82" s="43"/>
      <c r="K82" s="60"/>
    </row>
    <row r="83" spans="10:11">
      <c r="J83" s="43"/>
      <c r="K83" s="60"/>
    </row>
    <row r="84" spans="10:11">
      <c r="J84" s="43"/>
      <c r="K84" s="60"/>
    </row>
    <row r="85" spans="10:11">
      <c r="J85" s="43"/>
      <c r="K85" s="60"/>
    </row>
    <row r="86" spans="10:11">
      <c r="J86" s="43"/>
      <c r="K86" s="60"/>
    </row>
    <row r="87" spans="10:11">
      <c r="J87" s="43"/>
      <c r="K87" s="60"/>
    </row>
    <row r="88" spans="10:11">
      <c r="J88" s="43"/>
      <c r="K88" s="60"/>
    </row>
    <row r="89" spans="10:11">
      <c r="J89" s="43"/>
      <c r="K89" s="60"/>
    </row>
    <row r="90" spans="10:11">
      <c r="J90" s="43"/>
      <c r="K90" s="60"/>
    </row>
    <row r="91" spans="10:11">
      <c r="J91" s="43"/>
      <c r="K91" s="60"/>
    </row>
    <row r="92" spans="10:11">
      <c r="J92" s="43"/>
      <c r="K92" s="60"/>
    </row>
    <row r="93" spans="10:11">
      <c r="J93" s="43"/>
      <c r="K93" s="60"/>
    </row>
    <row r="94" spans="10:11">
      <c r="J94" s="43"/>
      <c r="K94" s="60"/>
    </row>
    <row r="95" spans="10:11">
      <c r="J95" s="43"/>
      <c r="K95" s="60"/>
    </row>
    <row r="96" spans="10:11">
      <c r="J96" s="43"/>
      <c r="K96" s="60"/>
    </row>
    <row r="97" spans="10:11">
      <c r="J97" s="43"/>
      <c r="K97" s="60"/>
    </row>
    <row r="98" spans="10:11">
      <c r="J98" s="43"/>
      <c r="K98" s="60"/>
    </row>
    <row r="99" spans="10:11">
      <c r="J99" s="43"/>
      <c r="K99" s="60"/>
    </row>
    <row r="100" spans="10:11">
      <c r="J100" s="43"/>
      <c r="K100" s="60"/>
    </row>
    <row r="101" spans="10:11">
      <c r="J101" s="43"/>
      <c r="K101" s="60"/>
    </row>
    <row r="102" spans="10:11">
      <c r="J102" s="43"/>
      <c r="K102" s="60"/>
    </row>
    <row r="103" spans="10:11">
      <c r="J103" s="43"/>
      <c r="K103" s="60"/>
    </row>
    <row r="104" spans="10:11">
      <c r="J104" s="43"/>
      <c r="K104" s="60"/>
    </row>
    <row r="105" spans="10:11">
      <c r="J105" s="43"/>
      <c r="K105" s="60"/>
    </row>
    <row r="106" spans="10:11">
      <c r="J106" s="43"/>
      <c r="K106" s="60"/>
    </row>
    <row r="107" spans="10:11">
      <c r="J107" s="43"/>
      <c r="K107" s="60"/>
    </row>
    <row r="108" spans="10:11">
      <c r="J108" s="43"/>
      <c r="K108" s="60"/>
    </row>
    <row r="109" spans="10:11">
      <c r="J109" s="43"/>
      <c r="K109" s="60"/>
    </row>
    <row r="110" spans="10:11">
      <c r="J110" s="43"/>
      <c r="K110" s="60"/>
    </row>
    <row r="111" spans="10:11">
      <c r="J111" s="43"/>
      <c r="K111" s="60"/>
    </row>
    <row r="112" spans="10:11">
      <c r="J112" s="43"/>
      <c r="K112" s="60"/>
    </row>
    <row r="113" spans="10:11">
      <c r="J113" s="43"/>
      <c r="K113" s="60"/>
    </row>
    <row r="114" spans="10:11">
      <c r="J114" s="43"/>
      <c r="K114" s="60"/>
    </row>
    <row r="115" spans="10:11">
      <c r="J115" s="43"/>
      <c r="K115" s="60"/>
    </row>
    <row r="116" spans="10:11">
      <c r="J116" s="43"/>
      <c r="K116" s="60"/>
    </row>
    <row r="117" spans="10:11">
      <c r="J117" s="43"/>
      <c r="K117" s="60"/>
    </row>
    <row r="118" spans="10:11">
      <c r="J118" s="43"/>
      <c r="K118" s="60"/>
    </row>
    <row r="119" spans="10:11">
      <c r="J119" s="43"/>
      <c r="K119" s="60"/>
    </row>
    <row r="120" spans="10:11">
      <c r="J120" s="43"/>
      <c r="K120" s="60"/>
    </row>
    <row r="121" spans="10:11">
      <c r="J121" s="43"/>
      <c r="K121" s="60"/>
    </row>
    <row r="122" spans="10:11">
      <c r="J122" s="43"/>
      <c r="K122" s="60"/>
    </row>
    <row r="123" spans="10:11">
      <c r="J123" s="43"/>
      <c r="K123" s="60"/>
    </row>
    <row r="124" spans="10:11">
      <c r="J124" s="43"/>
      <c r="K124" s="60"/>
    </row>
    <row r="125" spans="10:11">
      <c r="J125" s="43"/>
      <c r="K125" s="60"/>
    </row>
    <row r="126" spans="10:11">
      <c r="J126" s="43"/>
      <c r="K126" s="60"/>
    </row>
    <row r="127" spans="10:11">
      <c r="J127" s="43"/>
      <c r="K127" s="60"/>
    </row>
    <row r="128" spans="10:11">
      <c r="J128" s="43"/>
      <c r="K128" s="60"/>
    </row>
    <row r="129" spans="10:11">
      <c r="J129" s="43"/>
      <c r="K129" s="60"/>
    </row>
    <row r="130" spans="10:11">
      <c r="J130" s="43"/>
      <c r="K130" s="60"/>
    </row>
    <row r="131" spans="10:11">
      <c r="J131" s="43"/>
      <c r="K131" s="60"/>
    </row>
    <row r="132" spans="10:11">
      <c r="J132" s="43"/>
      <c r="K132" s="60"/>
    </row>
    <row r="133" spans="10:11">
      <c r="J133" s="43"/>
      <c r="K133" s="60"/>
    </row>
    <row r="134" spans="10:11">
      <c r="J134" s="43"/>
      <c r="K134" s="60"/>
    </row>
    <row r="135" spans="10:11">
      <c r="J135" s="43"/>
      <c r="K135" s="60"/>
    </row>
    <row r="136" spans="10:11">
      <c r="J136" s="43"/>
      <c r="K136" s="60"/>
    </row>
    <row r="137" spans="10:11">
      <c r="J137" s="43"/>
      <c r="K137" s="60"/>
    </row>
    <row r="138" spans="10:11">
      <c r="J138" s="43"/>
      <c r="K138" s="60"/>
    </row>
    <row r="139" spans="10:11">
      <c r="J139" s="43"/>
      <c r="K139" s="60"/>
    </row>
    <row r="140" spans="10:11">
      <c r="J140" s="43"/>
      <c r="K140" s="60"/>
    </row>
    <row r="141" spans="10:11">
      <c r="J141" s="43"/>
      <c r="K141" s="60"/>
    </row>
    <row r="142" spans="10:11">
      <c r="J142" s="43"/>
      <c r="K142" s="60"/>
    </row>
    <row r="143" spans="10:11">
      <c r="J143" s="43"/>
      <c r="K143" s="60"/>
    </row>
    <row r="144" spans="10:11">
      <c r="J144" s="43"/>
      <c r="K144" s="60"/>
    </row>
    <row r="145" spans="10:11">
      <c r="J145" s="43"/>
      <c r="K145" s="60"/>
    </row>
    <row r="146" spans="10:11">
      <c r="J146" s="43"/>
      <c r="K146" s="60"/>
    </row>
    <row r="147" spans="10:11">
      <c r="J147" s="43"/>
      <c r="K147" s="60"/>
    </row>
    <row r="148" spans="10:11">
      <c r="J148" s="43"/>
      <c r="K148" s="60"/>
    </row>
    <row r="149" spans="10:11">
      <c r="J149" s="43"/>
      <c r="K149" s="60"/>
    </row>
    <row r="150" spans="10:11">
      <c r="J150" s="43"/>
      <c r="K150" s="60"/>
    </row>
    <row r="151" spans="10:11">
      <c r="J151" s="43"/>
      <c r="K151" s="60"/>
    </row>
    <row r="152" spans="10:11">
      <c r="J152" s="43"/>
      <c r="K152" s="60"/>
    </row>
    <row r="153" spans="10:11">
      <c r="J153" s="43"/>
      <c r="K153" s="60"/>
    </row>
    <row r="154" spans="10:11">
      <c r="J154" s="43"/>
      <c r="K154" s="60"/>
    </row>
    <row r="155" spans="10:11">
      <c r="J155" s="43"/>
      <c r="K155" s="60"/>
    </row>
    <row r="156" spans="10:11">
      <c r="J156" s="43"/>
      <c r="K156" s="60"/>
    </row>
    <row r="157" spans="10:11">
      <c r="J157" s="43"/>
      <c r="K157" s="60"/>
    </row>
    <row r="158" spans="10:11">
      <c r="J158" s="43"/>
      <c r="K158" s="60"/>
    </row>
    <row r="159" spans="10:11">
      <c r="J159" s="43"/>
      <c r="K159" s="60"/>
    </row>
    <row r="160" spans="10:11">
      <c r="J160" s="43"/>
      <c r="K160" s="60"/>
    </row>
    <row r="161" spans="10:11">
      <c r="J161" s="43"/>
      <c r="K161" s="60"/>
    </row>
    <row r="162" spans="10:11">
      <c r="J162" s="43"/>
      <c r="K162" s="60"/>
    </row>
    <row r="163" spans="10:11">
      <c r="J163" s="43"/>
      <c r="K163" s="60"/>
    </row>
    <row r="164" spans="10:11">
      <c r="J164" s="43"/>
      <c r="K164" s="60"/>
    </row>
    <row r="165" spans="10:11">
      <c r="J165" s="43"/>
      <c r="K165" s="60"/>
    </row>
    <row r="166" spans="10:11">
      <c r="J166" s="43"/>
      <c r="K166" s="60"/>
    </row>
    <row r="167" spans="10:11">
      <c r="J167" s="43"/>
      <c r="K167" s="60"/>
    </row>
    <row r="168" spans="10:11">
      <c r="J168" s="43"/>
      <c r="K168" s="60"/>
    </row>
    <row r="169" spans="10:11">
      <c r="J169" s="43"/>
      <c r="K169" s="60"/>
    </row>
    <row r="170" spans="10:11">
      <c r="J170" s="43"/>
      <c r="K170" s="60"/>
    </row>
    <row r="171" spans="10:11">
      <c r="J171" s="43"/>
      <c r="K171" s="60"/>
    </row>
    <row r="172" spans="10:11">
      <c r="J172" s="43"/>
      <c r="K172" s="60"/>
    </row>
    <row r="173" spans="10:11">
      <c r="J173" s="43"/>
      <c r="K173" s="60"/>
    </row>
    <row r="174" spans="10:11">
      <c r="J174" s="43"/>
      <c r="K174" s="60"/>
    </row>
    <row r="175" spans="10:11">
      <c r="J175" s="43"/>
      <c r="K175" s="60"/>
    </row>
    <row r="176" spans="10:11">
      <c r="J176" s="43"/>
      <c r="K176" s="60"/>
    </row>
    <row r="177" spans="10:11">
      <c r="J177" s="43"/>
      <c r="K177" s="60"/>
    </row>
    <row r="178" spans="10:11">
      <c r="J178" s="43"/>
      <c r="K178" s="60"/>
    </row>
    <row r="179" spans="10:11">
      <c r="J179" s="43"/>
      <c r="K179" s="60"/>
    </row>
    <row r="180" spans="10:11">
      <c r="J180" s="43"/>
      <c r="K180" s="60"/>
    </row>
    <row r="181" spans="10:11">
      <c r="J181" s="43"/>
      <c r="K181" s="60"/>
    </row>
    <row r="182" spans="10:11">
      <c r="J182" s="43"/>
      <c r="K182" s="60"/>
    </row>
  </sheetData>
  <autoFilter ref="A1:L187">
    <extLst/>
  </autoFilter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7"/>
  <sheetViews>
    <sheetView topLeftCell="C1" workbookViewId="0">
      <selection activeCell="G12" sqref="G12"/>
    </sheetView>
  </sheetViews>
  <sheetFormatPr defaultColWidth="9" defaultRowHeight="16.8"/>
  <cols>
    <col min="2" max="2" width="19.4545454545455" style="11" customWidth="1"/>
    <col min="3" max="3" width="6.81818181818182" customWidth="1"/>
    <col min="4" max="4" width="38.5454545454545" customWidth="1"/>
    <col min="5" max="6" width="9" customWidth="1"/>
    <col min="7" max="7" width="10.5454545454545" customWidth="1"/>
    <col min="8" max="8" width="6.36363636363636" customWidth="1"/>
    <col min="9" max="9" width="8.54545454545454" customWidth="1"/>
    <col min="10" max="10" width="25" customWidth="1"/>
    <col min="11" max="11" width="17.7272727272727" style="9" customWidth="1"/>
    <col min="12" max="16" width="16.3333333333333" customWidth="1"/>
  </cols>
  <sheetData>
    <row r="1" ht="36" customHeight="1" spans="1:16">
      <c r="A1" t="s">
        <v>54</v>
      </c>
      <c r="B1" s="11">
        <f ca="1">INDEX(K:K,ROW()+J1+1,1)</f>
        <v>43751</v>
      </c>
      <c r="C1" s="29" t="s">
        <v>47</v>
      </c>
      <c r="D1" s="29" t="s">
        <v>3556</v>
      </c>
      <c r="E1" s="48" t="s">
        <v>3547</v>
      </c>
      <c r="F1" s="48" t="s">
        <v>3548</v>
      </c>
      <c r="G1" s="29" t="s">
        <v>3549</v>
      </c>
      <c r="H1" s="29" t="s">
        <v>3550</v>
      </c>
      <c r="I1" s="55" t="s">
        <v>3551</v>
      </c>
      <c r="J1" s="55">
        <v>2</v>
      </c>
      <c r="K1" s="56" t="s">
        <v>3553</v>
      </c>
      <c r="L1" t="s">
        <v>3096</v>
      </c>
      <c r="M1" t="s">
        <v>3100</v>
      </c>
      <c r="N1" t="s">
        <v>3104</v>
      </c>
      <c r="O1" t="s">
        <v>3108</v>
      </c>
      <c r="P1" t="s">
        <v>3110</v>
      </c>
    </row>
    <row r="2" ht="35.4" customHeight="1" spans="2:16">
      <c r="B2" t="s">
        <v>3096</v>
      </c>
      <c r="C2" s="37">
        <f ca="1">SUM($I$2:I2)</f>
        <v>1</v>
      </c>
      <c r="D2" s="39" t="str">
        <f ca="1">VLOOKUP(B2,DonGia,3,0)&amp;" tại các vị trí: "&amp;J2</f>
        <v>Bộ chằng xuống đơn cho trụ 12m: CX12-B tại các vị trí: 145, 153</v>
      </c>
      <c r="E2" s="50">
        <f ca="1">HLOOKUP(B2,BangKeTru!$1:$184,184,0)</f>
        <v>7</v>
      </c>
      <c r="F2" s="50">
        <f ca="1">HLOOKUP(B2,$1:$12,2,0)</f>
        <v>2</v>
      </c>
      <c r="G2" s="51">
        <v>22</v>
      </c>
      <c r="H2" s="52"/>
      <c r="I2" s="43">
        <f ca="1">IF(F2&gt;0,1,"")</f>
        <v>1</v>
      </c>
      <c r="J2" s="57" t="str">
        <f ca="1">UPPER(HLOOKUP($B2,$1:$4,$J$1+2,0))</f>
        <v>145, 153</v>
      </c>
      <c r="K2" s="9" t="s">
        <v>3559</v>
      </c>
      <c r="L2">
        <f ca="1">SUMIFS(BangKeTru!AD:AD,BangKeTru!$D:$D,$B$1)</f>
        <v>2</v>
      </c>
      <c r="M2">
        <f ca="1">SUMIFS(BangKeTru!AE:AE,BangKeTru!$D:$D,$B$1)</f>
        <v>0</v>
      </c>
      <c r="N2">
        <f ca="1">SUMIFS(BangKeTru!AF:AF,BangKeTru!$D:$D,$B$1)</f>
        <v>2</v>
      </c>
      <c r="O2">
        <f ca="1">SUMIFS(BangKeTru!AG:AG,BangKeTru!$D:$D,$B$1)</f>
        <v>1</v>
      </c>
      <c r="P2">
        <f ca="1">SUMIFS(BangKeTru!AH:AH,BangKeTru!$D:$D,$B$1)</f>
        <v>0</v>
      </c>
    </row>
    <row r="3" ht="35.4" customHeight="1" spans="2:16">
      <c r="B3" t="s">
        <v>3100</v>
      </c>
      <c r="C3" s="37">
        <f ca="1">SUM($I$2:I3)</f>
        <v>1</v>
      </c>
      <c r="D3" s="39" t="str">
        <f ca="1">VLOOKUP(B3,DonGia,3,0)&amp;" tại các vị trí: "&amp;J3</f>
        <v>Bộ chằng lệch đơn cho trụ 12m: CL12-B tại các vị trí: </v>
      </c>
      <c r="E3" s="50">
        <f ca="1">HLOOKUP(B3,BangKeTru!$1:$184,184,0)</f>
        <v>3</v>
      </c>
      <c r="F3" s="50">
        <f ca="1">HLOOKUP(B3,$1:$12,2,0)</f>
        <v>0</v>
      </c>
      <c r="G3" s="51">
        <v>22</v>
      </c>
      <c r="H3" s="52"/>
      <c r="I3" s="43">
        <f ca="1">IF(F3&gt;0,1,0)</f>
        <v>0</v>
      </c>
      <c r="J3" s="57" t="str">
        <f ca="1">UPPER(HLOOKUP($B3,$1:$4,$J$1+2,0))</f>
        <v/>
      </c>
      <c r="K3" s="9">
        <v>43744</v>
      </c>
      <c r="L3" s="59" t="str">
        <f ca="1" t="array" ref="L3">_xlfn.TEXTJOIN(", ",TRUE,IF(($K3=BangKeTru!$D:$D)*(BangKeTru!AD:AD&gt;0),BangKeTru!$M:$M,""))</f>
        <v>107, 128, 134</v>
      </c>
      <c r="M3" s="59" t="str">
        <f ca="1" t="array" ref="M3">_xlfn.TEXTJOIN(", ",TRUE,IF(($K3=BangKeTru!$D:$D)*(BangKeTru!AE:AE&gt;0),BangKeTru!$M:$M,""))</f>
        <v>90, 110</v>
      </c>
      <c r="N3" s="59" t="str">
        <f ca="1" t="array" ref="N3">_xlfn.TEXTJOIN(", ",TRUE,IF(($K3=BangKeTru!$D:$D)*(BangKeTru!AF:AF&gt;0),BangKeTru!$M:$M,""))</f>
        <v/>
      </c>
      <c r="O3" s="59" t="str">
        <f ca="1" t="array" ref="O3">_xlfn.TEXTJOIN(", ",TRUE,IF(($K3=BangKeTru!$D:$D)*(BangKeTru!AG:AG&gt;0),BangKeTru!$M:$M,""))</f>
        <v/>
      </c>
      <c r="P3" s="59" t="str">
        <f ca="1" t="array" ref="P3">_xlfn.TEXTJOIN(", ",TRUE,IF(($K3=BangKeTru!$D:$D)*(BangKeTru!AH:AH&gt;0),BangKeTru!$M:$M,""))</f>
        <v>102</v>
      </c>
    </row>
    <row r="4" s="43" customFormat="1" ht="35.4" customHeight="1" spans="2:16">
      <c r="B4" t="s">
        <v>3104</v>
      </c>
      <c r="C4" s="37">
        <f ca="1">SUM($I$2:I4)</f>
        <v>2</v>
      </c>
      <c r="D4" s="39" t="str">
        <f ca="1">VLOOKUP(B4,DonGia,3,0)&amp;" tại các vị trí: "&amp;J4</f>
        <v>Bộ chằng xuống đơn cho trụ 14m: CX14-B tại các vị trí: 150, 171A</v>
      </c>
      <c r="E4" s="50">
        <f ca="1">HLOOKUP(B4,BangKeTru!$1:$184,184,0)</f>
        <v>2</v>
      </c>
      <c r="F4" s="50">
        <f ca="1">HLOOKUP(B4,$1:$12,2,0)</f>
        <v>2</v>
      </c>
      <c r="G4" s="51">
        <v>22</v>
      </c>
      <c r="H4" s="52"/>
      <c r="I4" s="43">
        <f ca="1">IF(F4&gt;0,1,0)</f>
        <v>1</v>
      </c>
      <c r="J4" s="57" t="str">
        <f ca="1">UPPER(HLOOKUP($B4,$1:$4,$J$1+2,0))</f>
        <v>150, 171A</v>
      </c>
      <c r="K4" s="9">
        <v>43751</v>
      </c>
      <c r="L4" s="59" t="str">
        <f ca="1" t="array" ref="L4">_xlfn.TEXTJOIN(", ",TRUE,IF(($K4=BangKeTru!$D:$D)*(BangKeTru!AD:AD&gt;0),BangKeTru!$M:$M,""))</f>
        <v>145, 153</v>
      </c>
      <c r="M4" s="59" t="str">
        <f ca="1" t="array" ref="M4">_xlfn.TEXTJOIN(", ",TRUE,IF(($K4=BangKeTru!$D:$D)*(BangKeTru!AE:AE&gt;0),BangKeTru!$M:$M,""))</f>
        <v/>
      </c>
      <c r="N4" s="59" t="str">
        <f ca="1" t="array" ref="N4">_xlfn.TEXTJOIN(", ",TRUE,IF(($K4=BangKeTru!$D:$D)*(BangKeTru!AF:AF&gt;0),BangKeTru!$M:$M,""))</f>
        <v>150, 171a</v>
      </c>
      <c r="O4" s="59" t="str">
        <f ca="1" t="array" ref="O4">_xlfn.TEXTJOIN(", ",TRUE,IF(($K4=BangKeTru!$D:$D)*(BangKeTru!AG:AG&gt;0),BangKeTru!$M:$M,""))</f>
        <v>171</v>
      </c>
      <c r="P4" s="59" t="str">
        <f ca="1" t="array" ref="P4">_xlfn.TEXTJOIN(", ",TRUE,IF(($K4=BangKeTru!$D:$D)*(BangKeTru!AH:AH&gt;0),BangKeTru!$M:$M,""))</f>
        <v/>
      </c>
    </row>
    <row r="5" s="43" customFormat="1" ht="35.4" customHeight="1" spans="2:11">
      <c r="B5" t="s">
        <v>3108</v>
      </c>
      <c r="C5" s="37">
        <f ca="1">SUM($I$2:I5)</f>
        <v>3</v>
      </c>
      <c r="D5" s="39" t="str">
        <f ca="1">VLOOKUP(B5,DonGia,3,0)&amp;" tại các vị trí: "&amp;J5</f>
        <v>Bộ chằng xuống kép cho trụ 14m: CXX14-B tại các vị trí: 171</v>
      </c>
      <c r="E5" s="50">
        <f ca="1">HLOOKUP(B5,BangKeTru!$1:$184,184,0)</f>
        <v>2</v>
      </c>
      <c r="F5" s="50">
        <f ca="1">HLOOKUP(B5,$1:$12,2,0)</f>
        <v>1</v>
      </c>
      <c r="G5" s="51">
        <v>22</v>
      </c>
      <c r="H5" s="52"/>
      <c r="I5" s="43">
        <f ca="1">IF(F5&gt;0,1,0)</f>
        <v>1</v>
      </c>
      <c r="J5" s="57" t="str">
        <f ca="1">UPPER(HLOOKUP($B5,$1:$4,$J$1+2,0))</f>
        <v>171</v>
      </c>
      <c r="K5" s="60"/>
    </row>
    <row r="6" s="43" customFormat="1" ht="35.4" customHeight="1" spans="2:11">
      <c r="B6" t="s">
        <v>3110</v>
      </c>
      <c r="C6" s="53">
        <f ca="1">SUM($I$2:I6)</f>
        <v>3</v>
      </c>
      <c r="D6" s="39" t="str">
        <f ca="1">VLOOKUP(B6,DonGia,3,0)&amp;" tại các vị trí: "&amp;J6</f>
        <v>Bộ chằng vượt đơn: CK-B tại các vị trí: </v>
      </c>
      <c r="E6" s="50">
        <f ca="1">HLOOKUP(B6,BangKeTru!$1:$184,184,0)</f>
        <v>1</v>
      </c>
      <c r="F6" s="50">
        <f ca="1">HLOOKUP(B6,$1:$12,2,0)</f>
        <v>0</v>
      </c>
      <c r="G6" s="51">
        <v>22</v>
      </c>
      <c r="H6" s="38"/>
      <c r="I6" s="43">
        <f ca="1">IF(F6&gt;0,1,0)</f>
        <v>0</v>
      </c>
      <c r="J6" s="57" t="str">
        <f ca="1">UPPER(HLOOKUP($B6,$1:$4,$J$1+2,0))</f>
        <v/>
      </c>
      <c r="K6" s="60"/>
    </row>
    <row r="7" ht="29.4" customHeight="1" spans="3:11">
      <c r="C7" s="53"/>
      <c r="D7" s="29" t="s">
        <v>3555</v>
      </c>
      <c r="E7" s="54">
        <f ca="1">SUM(E2:E6)</f>
        <v>15</v>
      </c>
      <c r="F7" s="54">
        <f ca="1">SUM(F2:F6)</f>
        <v>5</v>
      </c>
      <c r="G7" s="53"/>
      <c r="H7" s="38"/>
      <c r="I7">
        <v>1</v>
      </c>
      <c r="J7" s="43"/>
      <c r="K7" s="60"/>
    </row>
    <row r="8" ht="18" customHeight="1" spans="10:11">
      <c r="J8" s="43"/>
      <c r="K8" s="60"/>
    </row>
    <row r="9" spans="10:11">
      <c r="J9" s="43"/>
      <c r="K9" s="60"/>
    </row>
    <row r="10" spans="10:11">
      <c r="J10" s="43"/>
      <c r="K10" s="60"/>
    </row>
    <row r="11" spans="10:11">
      <c r="J11" s="43"/>
      <c r="K11" s="60"/>
    </row>
    <row r="12" spans="10:11">
      <c r="J12" s="43"/>
      <c r="K12" s="60"/>
    </row>
    <row r="13" spans="10:11">
      <c r="J13" s="43"/>
      <c r="K13" s="60"/>
    </row>
    <row r="14" spans="10:11">
      <c r="J14" s="43"/>
      <c r="K14" s="60"/>
    </row>
    <row r="15" spans="10:11">
      <c r="J15" s="43"/>
      <c r="K15" s="60"/>
    </row>
    <row r="16" spans="10:11">
      <c r="J16" s="43"/>
      <c r="K16" s="60"/>
    </row>
    <row r="17" spans="10:14">
      <c r="J17" s="43"/>
      <c r="K17" s="60"/>
      <c r="L17" s="60"/>
      <c r="M17" s="60"/>
      <c r="N17" s="60"/>
    </row>
    <row r="18" spans="10:14">
      <c r="J18" s="43"/>
      <c r="K18" s="60"/>
      <c r="L18" s="60"/>
      <c r="M18" s="60"/>
      <c r="N18" s="60"/>
    </row>
    <row r="19" spans="10:14">
      <c r="J19" s="43"/>
      <c r="K19" s="60"/>
      <c r="L19" s="60"/>
      <c r="M19" s="60"/>
      <c r="N19" s="60"/>
    </row>
    <row r="20" spans="10:14">
      <c r="J20" s="43"/>
      <c r="K20" s="60"/>
      <c r="L20" s="60"/>
      <c r="M20" s="60"/>
      <c r="N20" s="60"/>
    </row>
    <row r="21" spans="10:14">
      <c r="J21" s="43"/>
      <c r="K21" s="60"/>
      <c r="L21" s="60"/>
      <c r="M21" s="60"/>
      <c r="N21" s="60"/>
    </row>
    <row r="22" spans="10:14">
      <c r="J22" s="43"/>
      <c r="K22" s="60"/>
      <c r="L22" s="60"/>
      <c r="M22" s="60"/>
      <c r="N22" s="60"/>
    </row>
    <row r="23" spans="10:14">
      <c r="J23" s="43"/>
      <c r="K23" s="60"/>
      <c r="L23" s="60"/>
      <c r="M23" s="60"/>
      <c r="N23" s="60"/>
    </row>
    <row r="24" spans="10:14">
      <c r="J24" s="43"/>
      <c r="K24" s="60"/>
      <c r="L24" s="60"/>
      <c r="M24" s="60"/>
      <c r="N24" s="60"/>
    </row>
    <row r="25" spans="10:14">
      <c r="J25" s="43"/>
      <c r="K25" s="60"/>
      <c r="L25" s="60"/>
      <c r="M25" s="60"/>
      <c r="N25" s="60"/>
    </row>
    <row r="26" spans="10:14">
      <c r="J26" s="43"/>
      <c r="K26" s="60"/>
      <c r="L26" s="60"/>
      <c r="M26" s="60"/>
      <c r="N26" s="60"/>
    </row>
    <row r="27" spans="10:14">
      <c r="J27" s="43"/>
      <c r="K27" s="60"/>
      <c r="L27" s="60"/>
      <c r="M27" s="60"/>
      <c r="N27" s="60"/>
    </row>
    <row r="28" spans="10:14">
      <c r="J28" s="43"/>
      <c r="K28" s="60"/>
      <c r="L28" s="60"/>
      <c r="M28" s="60"/>
      <c r="N28" s="60"/>
    </row>
    <row r="29" spans="10:14">
      <c r="J29" s="43"/>
      <c r="K29" s="60"/>
      <c r="L29" s="60"/>
      <c r="M29" s="60"/>
      <c r="N29" s="60"/>
    </row>
    <row r="30" spans="10:14">
      <c r="J30" s="43"/>
      <c r="K30" s="60"/>
      <c r="L30" s="60"/>
      <c r="M30" s="60"/>
      <c r="N30" s="60"/>
    </row>
    <row r="31" spans="10:14">
      <c r="J31" s="43"/>
      <c r="K31" s="60"/>
      <c r="L31" s="60"/>
      <c r="M31" s="60"/>
      <c r="N31" s="60"/>
    </row>
    <row r="32" spans="10:14">
      <c r="J32" s="43"/>
      <c r="K32" s="60"/>
      <c r="L32" s="60"/>
      <c r="M32" s="60"/>
      <c r="N32" s="60"/>
    </row>
    <row r="33" spans="10:14">
      <c r="J33" s="43"/>
      <c r="K33" s="60"/>
      <c r="L33" s="60"/>
      <c r="M33" s="60"/>
      <c r="N33" s="60"/>
    </row>
    <row r="34" spans="10:14">
      <c r="J34" s="43"/>
      <c r="K34" s="60"/>
      <c r="L34" s="60"/>
      <c r="M34" s="60"/>
      <c r="N34" s="60"/>
    </row>
    <row r="35" spans="10:11">
      <c r="J35" s="43"/>
      <c r="K35" s="60"/>
    </row>
    <row r="36" spans="10:11">
      <c r="J36" s="43"/>
      <c r="K36" s="60"/>
    </row>
    <row r="37" spans="10:11">
      <c r="J37" s="43"/>
      <c r="K37" s="60"/>
    </row>
    <row r="38" spans="10:11">
      <c r="J38" s="43"/>
      <c r="K38" s="60"/>
    </row>
    <row r="39" spans="10:11">
      <c r="J39" s="43"/>
      <c r="K39" s="60"/>
    </row>
    <row r="40" spans="10:11">
      <c r="J40" s="43"/>
      <c r="K40" s="60"/>
    </row>
    <row r="41" spans="10:11">
      <c r="J41" s="43"/>
      <c r="K41" s="60"/>
    </row>
    <row r="42" spans="10:11">
      <c r="J42" s="43"/>
      <c r="K42" s="60"/>
    </row>
    <row r="43" spans="10:11">
      <c r="J43" s="43"/>
      <c r="K43" s="60"/>
    </row>
    <row r="44" spans="10:11">
      <c r="J44" s="43"/>
      <c r="K44" s="60"/>
    </row>
    <row r="45" spans="10:11">
      <c r="J45" s="43"/>
      <c r="K45" s="60"/>
    </row>
    <row r="46" spans="10:11">
      <c r="J46" s="43"/>
      <c r="K46" s="60"/>
    </row>
    <row r="47" spans="10:11">
      <c r="J47" s="43"/>
      <c r="K47" s="60"/>
    </row>
    <row r="48" spans="10:11">
      <c r="J48" s="43"/>
      <c r="K48" s="60"/>
    </row>
    <row r="49" spans="10:11">
      <c r="J49" s="43"/>
      <c r="K49" s="60"/>
    </row>
    <row r="50" spans="10:11">
      <c r="J50" s="43"/>
      <c r="K50" s="60"/>
    </row>
    <row r="51" spans="10:11">
      <c r="J51" s="43"/>
      <c r="K51" s="60"/>
    </row>
    <row r="52" spans="10:11">
      <c r="J52" s="43"/>
      <c r="K52" s="60"/>
    </row>
    <row r="53" spans="10:11">
      <c r="J53" s="43"/>
      <c r="K53" s="60"/>
    </row>
    <row r="54" spans="10:11">
      <c r="J54" s="43"/>
      <c r="K54" s="60"/>
    </row>
    <row r="55" spans="10:11">
      <c r="J55" s="43"/>
      <c r="K55" s="60"/>
    </row>
    <row r="56" spans="10:11">
      <c r="J56" s="43"/>
      <c r="K56" s="60"/>
    </row>
    <row r="57" spans="10:11">
      <c r="J57" s="43"/>
      <c r="K57" s="60"/>
    </row>
    <row r="58" spans="10:11">
      <c r="J58" s="43"/>
      <c r="K58" s="60"/>
    </row>
    <row r="59" spans="10:11">
      <c r="J59" s="43"/>
      <c r="K59" s="60"/>
    </row>
    <row r="60" spans="10:11">
      <c r="J60" s="43"/>
      <c r="K60" s="60"/>
    </row>
    <row r="61" spans="10:11">
      <c r="J61" s="43"/>
      <c r="K61" s="60"/>
    </row>
    <row r="62" spans="10:11">
      <c r="J62" s="43"/>
      <c r="K62" s="60"/>
    </row>
    <row r="63" spans="10:11">
      <c r="J63" s="43"/>
      <c r="K63" s="60"/>
    </row>
    <row r="64" spans="10:11">
      <c r="J64" s="43"/>
      <c r="K64" s="60"/>
    </row>
    <row r="65" spans="10:11">
      <c r="J65" s="43"/>
      <c r="K65" s="60"/>
    </row>
    <row r="66" spans="10:11">
      <c r="J66" s="43"/>
      <c r="K66" s="60"/>
    </row>
    <row r="67" spans="10:11">
      <c r="J67" s="43"/>
      <c r="K67" s="60"/>
    </row>
    <row r="68" spans="10:11">
      <c r="J68" s="43"/>
      <c r="K68" s="60"/>
    </row>
    <row r="69" spans="10:11">
      <c r="J69" s="43"/>
      <c r="K69" s="60"/>
    </row>
    <row r="70" spans="10:11">
      <c r="J70" s="43"/>
      <c r="K70" s="60"/>
    </row>
    <row r="71" spans="10:11">
      <c r="J71" s="43"/>
      <c r="K71" s="60"/>
    </row>
    <row r="72" spans="10:11">
      <c r="J72" s="43"/>
      <c r="K72" s="60"/>
    </row>
    <row r="73" spans="10:11">
      <c r="J73" s="43"/>
      <c r="K73" s="60"/>
    </row>
    <row r="74" spans="10:11">
      <c r="J74" s="43"/>
      <c r="K74" s="60"/>
    </row>
    <row r="75" spans="10:11">
      <c r="J75" s="43"/>
      <c r="K75" s="60"/>
    </row>
    <row r="76" spans="10:11">
      <c r="J76" s="43"/>
      <c r="K76" s="60"/>
    </row>
    <row r="77" spans="10:11">
      <c r="J77" s="43"/>
      <c r="K77" s="60"/>
    </row>
    <row r="78" spans="10:11">
      <c r="J78" s="43"/>
      <c r="K78" s="60"/>
    </row>
    <row r="79" spans="10:11">
      <c r="J79" s="43"/>
      <c r="K79" s="60"/>
    </row>
    <row r="80" spans="10:11">
      <c r="J80" s="43"/>
      <c r="K80" s="60"/>
    </row>
    <row r="81" spans="10:11">
      <c r="J81" s="43"/>
      <c r="K81" s="60"/>
    </row>
    <row r="82" spans="10:11">
      <c r="J82" s="43"/>
      <c r="K82" s="60"/>
    </row>
    <row r="83" spans="10:11">
      <c r="J83" s="43"/>
      <c r="K83" s="60"/>
    </row>
    <row r="84" spans="10:11">
      <c r="J84" s="43"/>
      <c r="K84" s="60"/>
    </row>
    <row r="85" spans="10:11">
      <c r="J85" s="43"/>
      <c r="K85" s="60"/>
    </row>
    <row r="86" spans="10:11">
      <c r="J86" s="43"/>
      <c r="K86" s="60"/>
    </row>
    <row r="87" spans="10:11">
      <c r="J87" s="43"/>
      <c r="K87" s="60"/>
    </row>
    <row r="88" spans="10:11">
      <c r="J88" s="43"/>
      <c r="K88" s="60"/>
    </row>
    <row r="89" spans="10:11">
      <c r="J89" s="43"/>
      <c r="K89" s="60"/>
    </row>
    <row r="90" spans="10:11">
      <c r="J90" s="43"/>
      <c r="K90" s="60"/>
    </row>
    <row r="91" spans="10:11">
      <c r="J91" s="43"/>
      <c r="K91" s="60"/>
    </row>
    <row r="92" spans="10:11">
      <c r="J92" s="43"/>
      <c r="K92" s="60"/>
    </row>
    <row r="93" spans="10:11">
      <c r="J93" s="43"/>
      <c r="K93" s="60"/>
    </row>
    <row r="94" spans="10:11">
      <c r="J94" s="43"/>
      <c r="K94" s="60"/>
    </row>
    <row r="95" spans="10:11">
      <c r="J95" s="43"/>
      <c r="K95" s="60"/>
    </row>
    <row r="96" spans="10:11">
      <c r="J96" s="43"/>
      <c r="K96" s="60"/>
    </row>
    <row r="97" spans="10:11">
      <c r="J97" s="43"/>
      <c r="K97" s="60"/>
    </row>
    <row r="98" spans="10:11">
      <c r="J98" s="43"/>
      <c r="K98" s="60"/>
    </row>
    <row r="99" spans="10:11">
      <c r="J99" s="43"/>
      <c r="K99" s="60"/>
    </row>
    <row r="100" spans="10:11">
      <c r="J100" s="43"/>
      <c r="K100" s="60"/>
    </row>
    <row r="101" spans="10:11">
      <c r="J101" s="43"/>
      <c r="K101" s="60"/>
    </row>
    <row r="102" spans="10:11">
      <c r="J102" s="43"/>
      <c r="K102" s="60"/>
    </row>
    <row r="103" spans="10:11">
      <c r="J103" s="43"/>
      <c r="K103" s="60"/>
    </row>
    <row r="104" spans="10:11">
      <c r="J104" s="43"/>
      <c r="K104" s="60"/>
    </row>
    <row r="105" spans="10:11">
      <c r="J105" s="43"/>
      <c r="K105" s="60"/>
    </row>
    <row r="106" spans="10:11">
      <c r="J106" s="43"/>
      <c r="K106" s="60"/>
    </row>
    <row r="107" spans="10:11">
      <c r="J107" s="43"/>
      <c r="K107" s="60"/>
    </row>
    <row r="108" spans="10:11">
      <c r="J108" s="43"/>
      <c r="K108" s="60"/>
    </row>
    <row r="109" spans="10:11">
      <c r="J109" s="43"/>
      <c r="K109" s="60"/>
    </row>
    <row r="110" spans="10:11">
      <c r="J110" s="43"/>
      <c r="K110" s="60"/>
    </row>
    <row r="111" spans="10:11">
      <c r="J111" s="43"/>
      <c r="K111" s="60"/>
    </row>
    <row r="112" spans="10:11">
      <c r="J112" s="43"/>
      <c r="K112" s="60"/>
    </row>
    <row r="113" spans="10:11">
      <c r="J113" s="43"/>
      <c r="K113" s="60"/>
    </row>
    <row r="114" spans="10:11">
      <c r="J114" s="43"/>
      <c r="K114" s="60"/>
    </row>
    <row r="115" spans="10:11">
      <c r="J115" s="43"/>
      <c r="K115" s="60"/>
    </row>
    <row r="116" spans="10:11">
      <c r="J116" s="43"/>
      <c r="K116" s="60"/>
    </row>
    <row r="117" spans="10:11">
      <c r="J117" s="43"/>
      <c r="K117" s="60"/>
    </row>
    <row r="118" spans="10:11">
      <c r="J118" s="43"/>
      <c r="K118" s="60"/>
    </row>
    <row r="119" spans="10:11">
      <c r="J119" s="43"/>
      <c r="K119" s="60"/>
    </row>
    <row r="120" spans="10:11">
      <c r="J120" s="43"/>
      <c r="K120" s="60"/>
    </row>
    <row r="121" spans="10:11">
      <c r="J121" s="43"/>
      <c r="K121" s="60"/>
    </row>
    <row r="122" spans="10:11">
      <c r="J122" s="43"/>
      <c r="K122" s="60"/>
    </row>
    <row r="123" spans="10:11">
      <c r="J123" s="43"/>
      <c r="K123" s="60"/>
    </row>
    <row r="124" spans="10:11">
      <c r="J124" s="43"/>
      <c r="K124" s="60"/>
    </row>
    <row r="125" spans="10:11">
      <c r="J125" s="43"/>
      <c r="K125" s="60"/>
    </row>
    <row r="126" spans="10:11">
      <c r="J126" s="43"/>
      <c r="K126" s="60"/>
    </row>
    <row r="127" spans="10:11">
      <c r="J127" s="43"/>
      <c r="K127" s="60"/>
    </row>
    <row r="128" spans="10:11">
      <c r="J128" s="43"/>
      <c r="K128" s="60"/>
    </row>
    <row r="129" spans="10:11">
      <c r="J129" s="43"/>
      <c r="K129" s="60"/>
    </row>
    <row r="130" spans="10:11">
      <c r="J130" s="43"/>
      <c r="K130" s="60"/>
    </row>
    <row r="131" spans="10:11">
      <c r="J131" s="43"/>
      <c r="K131" s="60"/>
    </row>
    <row r="132" spans="10:11">
      <c r="J132" s="43"/>
      <c r="K132" s="60"/>
    </row>
    <row r="133" spans="10:11">
      <c r="J133" s="43"/>
      <c r="K133" s="60"/>
    </row>
    <row r="134" spans="10:11">
      <c r="J134" s="43"/>
      <c r="K134" s="60"/>
    </row>
    <row r="135" spans="10:11">
      <c r="J135" s="43"/>
      <c r="K135" s="60"/>
    </row>
    <row r="136" spans="10:11">
      <c r="J136" s="43"/>
      <c r="K136" s="60"/>
    </row>
    <row r="137" spans="10:11">
      <c r="J137" s="43"/>
      <c r="K137" s="60"/>
    </row>
    <row r="138" spans="10:11">
      <c r="J138" s="43"/>
      <c r="K138" s="60"/>
    </row>
    <row r="139" spans="10:11">
      <c r="J139" s="43"/>
      <c r="K139" s="60"/>
    </row>
    <row r="140" spans="10:11">
      <c r="J140" s="43"/>
      <c r="K140" s="60"/>
    </row>
    <row r="141" spans="10:11">
      <c r="J141" s="43"/>
      <c r="K141" s="60"/>
    </row>
    <row r="142" spans="10:11">
      <c r="J142" s="43"/>
      <c r="K142" s="60"/>
    </row>
    <row r="143" spans="10:11">
      <c r="J143" s="43"/>
      <c r="K143" s="60"/>
    </row>
    <row r="144" spans="10:11">
      <c r="J144" s="43"/>
      <c r="K144" s="60"/>
    </row>
    <row r="145" spans="10:11">
      <c r="J145" s="43"/>
      <c r="K145" s="60"/>
    </row>
    <row r="146" spans="10:11">
      <c r="J146" s="43"/>
      <c r="K146" s="60"/>
    </row>
    <row r="147" spans="10:11">
      <c r="J147" s="43"/>
      <c r="K147" s="60"/>
    </row>
    <row r="148" spans="10:11">
      <c r="J148" s="43"/>
      <c r="K148" s="60"/>
    </row>
    <row r="149" spans="10:11">
      <c r="J149" s="43"/>
      <c r="K149" s="60"/>
    </row>
    <row r="150" spans="10:11">
      <c r="J150" s="43"/>
      <c r="K150" s="60"/>
    </row>
    <row r="151" spans="10:11">
      <c r="J151" s="43"/>
      <c r="K151" s="60"/>
    </row>
    <row r="152" spans="10:11">
      <c r="J152" s="43"/>
      <c r="K152" s="60"/>
    </row>
    <row r="153" spans="10:11">
      <c r="J153" s="43"/>
      <c r="K153" s="60"/>
    </row>
    <row r="154" spans="10:11">
      <c r="J154" s="43"/>
      <c r="K154" s="60"/>
    </row>
    <row r="155" spans="10:11">
      <c r="J155" s="43"/>
      <c r="K155" s="60"/>
    </row>
    <row r="156" spans="10:11">
      <c r="J156" s="43"/>
      <c r="K156" s="60"/>
    </row>
    <row r="157" spans="10:11">
      <c r="J157" s="43"/>
      <c r="K157" s="60"/>
    </row>
    <row r="158" spans="10:11">
      <c r="J158" s="43"/>
      <c r="K158" s="60"/>
    </row>
    <row r="159" spans="10:11">
      <c r="J159" s="43"/>
      <c r="K159" s="60"/>
    </row>
    <row r="160" spans="10:11">
      <c r="J160" s="43"/>
      <c r="K160" s="60"/>
    </row>
    <row r="161" spans="10:11">
      <c r="J161" s="43"/>
      <c r="K161" s="60"/>
    </row>
    <row r="162" spans="10:11">
      <c r="J162" s="43"/>
      <c r="K162" s="60"/>
    </row>
    <row r="163" spans="10:11">
      <c r="J163" s="43"/>
      <c r="K163" s="60"/>
    </row>
    <row r="164" spans="10:11">
      <c r="J164" s="43"/>
      <c r="K164" s="60"/>
    </row>
    <row r="165" spans="10:11">
      <c r="J165" s="43"/>
      <c r="K165" s="60"/>
    </row>
    <row r="166" spans="10:11">
      <c r="J166" s="43"/>
      <c r="K166" s="60"/>
    </row>
    <row r="167" spans="10:11">
      <c r="J167" s="43"/>
      <c r="K167" s="60"/>
    </row>
    <row r="168" spans="10:11">
      <c r="J168" s="43"/>
      <c r="K168" s="60"/>
    </row>
    <row r="169" spans="10:11">
      <c r="J169" s="43"/>
      <c r="K169" s="60"/>
    </row>
    <row r="170" spans="10:11">
      <c r="J170" s="43"/>
      <c r="K170" s="60"/>
    </row>
    <row r="171" spans="10:11">
      <c r="J171" s="43"/>
      <c r="K171" s="60"/>
    </row>
    <row r="172" spans="10:11">
      <c r="J172" s="43"/>
      <c r="K172" s="60"/>
    </row>
    <row r="173" spans="10:11">
      <c r="J173" s="43"/>
      <c r="K173" s="60"/>
    </row>
    <row r="174" spans="10:11">
      <c r="J174" s="43"/>
      <c r="K174" s="60"/>
    </row>
    <row r="175" spans="10:11">
      <c r="J175" s="43"/>
      <c r="K175" s="60"/>
    </row>
    <row r="176" spans="10:11">
      <c r="J176" s="43"/>
      <c r="K176" s="60"/>
    </row>
    <row r="177" spans="10:11">
      <c r="J177" s="43"/>
      <c r="K177" s="60"/>
    </row>
  </sheetData>
  <autoFilter ref="A1:L182">
    <extLst/>
  </autoFilter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3"/>
  <sheetViews>
    <sheetView topLeftCell="B1" workbookViewId="0">
      <selection activeCell="J7" sqref="J7"/>
    </sheetView>
  </sheetViews>
  <sheetFormatPr defaultColWidth="9" defaultRowHeight="16.8"/>
  <cols>
    <col min="2" max="2" width="19.4545454545455" style="11" customWidth="1"/>
    <col min="3" max="3" width="5.18181818181818" customWidth="1"/>
    <col min="4" max="4" width="32.7272727272727" customWidth="1"/>
    <col min="5" max="6" width="7.45454545454545" customWidth="1"/>
    <col min="7" max="7" width="10.5454545454545" customWidth="1"/>
    <col min="8" max="8" width="6.36363636363636" customWidth="1"/>
    <col min="9" max="9" width="8.54545454545454" customWidth="1"/>
    <col min="10" max="10" width="29.0909090909091" customWidth="1"/>
    <col min="11" max="11" width="17.7272727272727" style="9" customWidth="1"/>
    <col min="12" max="17" width="12.4545454545455" customWidth="1"/>
  </cols>
  <sheetData>
    <row r="1" ht="36" customHeight="1" spans="1:17">
      <c r="A1" t="s">
        <v>54</v>
      </c>
      <c r="B1" s="8">
        <f ca="1">INDEX(K:K,ROW()+J1+1,1)</f>
        <v>43778</v>
      </c>
      <c r="C1" s="29" t="s">
        <v>47</v>
      </c>
      <c r="D1" s="29" t="s">
        <v>3556</v>
      </c>
      <c r="E1" s="48" t="s">
        <v>3547</v>
      </c>
      <c r="F1" s="48" t="s">
        <v>3548</v>
      </c>
      <c r="G1" s="29" t="s">
        <v>3549</v>
      </c>
      <c r="H1" s="29" t="s">
        <v>3550</v>
      </c>
      <c r="I1" s="55" t="s">
        <v>3551</v>
      </c>
      <c r="J1" s="55">
        <v>5</v>
      </c>
      <c r="K1" s="56" t="s">
        <v>3553</v>
      </c>
      <c r="L1" t="s">
        <v>3029</v>
      </c>
      <c r="M1" t="s">
        <v>3310</v>
      </c>
      <c r="N1" t="s">
        <v>3052</v>
      </c>
      <c r="O1" t="s">
        <v>3054</v>
      </c>
      <c r="P1" t="s">
        <v>3205</v>
      </c>
      <c r="Q1" t="s">
        <v>3215</v>
      </c>
    </row>
    <row r="2" ht="35.4" customHeight="1" spans="2:17">
      <c r="B2" t="s">
        <v>3029</v>
      </c>
      <c r="C2" s="37">
        <f ca="1">SUM($I$2:I2)</f>
        <v>0</v>
      </c>
      <c r="D2" s="39" t="str">
        <f ca="1">VLOOKUP(B2,DonGia,3,0)&amp;" tại các vị trí: "&amp;J2</f>
        <v>Bộ xà đơn L75x75x8 dài 2.2m: X-22Đ - C810 tại các vị trí: </v>
      </c>
      <c r="E2" s="50">
        <f ca="1">HLOOKUP(B2,BangKeTru!$1:$184,184,0)</f>
        <v>5</v>
      </c>
      <c r="F2" s="50">
        <f ca="1">HLOOKUP(B2,$1:$12,2,0)</f>
        <v>0</v>
      </c>
      <c r="G2" s="51" t="s">
        <v>3560</v>
      </c>
      <c r="H2" s="52"/>
      <c r="I2" s="43" t="str">
        <f ca="1">IF(F2&gt;0,1,"")</f>
        <v/>
      </c>
      <c r="J2" s="57" t="str">
        <f ca="1">UPPER(HLOOKUP($B2,$1:$13,$J$1+2,0))</f>
        <v/>
      </c>
      <c r="K2" s="9" t="s">
        <v>3559</v>
      </c>
      <c r="L2">
        <f ca="1">SUMIFS(BangKeTru!AM:AM,NTPhuKien,$B$1)</f>
        <v>0</v>
      </c>
      <c r="M2">
        <f ca="1">SUMIFS(BangKeTru!AN:AN,NTPhuKien,$B$1)</f>
        <v>0</v>
      </c>
      <c r="N2">
        <f ca="1">SUMIFS(BangKeTru!AO:AO,NTPhuKien,$B$1)</f>
        <v>14</v>
      </c>
      <c r="O2">
        <f ca="1">SUMIFS(BangKeTru!AP:AP,NTPhuKien,$B$1)</f>
        <v>1</v>
      </c>
      <c r="P2">
        <f ca="1">SUMIFS(BangKeTru!AQ:AQ,NTPhuKien,$B$1)</f>
        <v>48</v>
      </c>
      <c r="Q2">
        <f ca="1">SUMIFS(BangKeTru!AR:AR,NTPhuKien,$B$1)</f>
        <v>0</v>
      </c>
    </row>
    <row r="3" ht="35.4" customHeight="1" spans="2:17">
      <c r="B3" t="s">
        <v>3310</v>
      </c>
      <c r="C3" s="37">
        <f ca="1">SUM($I$2:I3)</f>
        <v>0</v>
      </c>
      <c r="D3" s="39" t="str">
        <f ca="1">VLOOKUP(B3,DonGia,3,0)&amp;" tại các vị trí: "&amp;J3</f>
        <v>Bộ xà kép L75x75x8 dài 2.2m: X-22K-Đ - C810 (lắp trụ đơn) tại các vị trí: </v>
      </c>
      <c r="E3" s="50">
        <f ca="1">HLOOKUP(B3,BangKeTru!$1:$184,184,0)</f>
        <v>10</v>
      </c>
      <c r="F3" s="50">
        <f ca="1" t="shared" ref="F3:F12" si="0">HLOOKUP(B3,$1:$12,2,0)</f>
        <v>0</v>
      </c>
      <c r="G3" s="51" t="s">
        <v>3560</v>
      </c>
      <c r="H3" s="52"/>
      <c r="I3" s="43">
        <f ca="1" t="shared" ref="I3:I12" si="1">IF(F3&gt;0,1,0)</f>
        <v>0</v>
      </c>
      <c r="J3" s="57" t="str">
        <f ca="1" t="shared" ref="J3:J12" si="2">UPPER(HLOOKUP($B3,$1:$13,$J$1+2,0))</f>
        <v/>
      </c>
      <c r="K3" s="9">
        <v>43744</v>
      </c>
      <c r="L3" s="59" t="str">
        <f ca="1" t="array" ref="L3">_xlfn.TEXTJOIN(", ",TRUE,IF(($K3=NTPhuKien)*(BangKeTru!AM:AM&gt;0),BangKeTru!$M:$M,""))</f>
        <v>107, 128</v>
      </c>
      <c r="M3" s="59" t="str">
        <f ca="1" t="array" ref="M3">_xlfn.TEXTJOIN(", ",TRUE,IF(($K3=NTPhuKien)*(BangKeTru!AN:AN&gt;0),BangKeTru!$M:$M,""))</f>
        <v>89a, 95a, 101a, 113a, 120a, 129, 136a</v>
      </c>
      <c r="N3" s="59" t="str">
        <f ca="1" t="array" ref="N3">_xlfn.TEXTJOIN(", ",TRUE,IF(($K3=NTPhuKien)*(BangKeTru!AO:AO&gt;0),BangKeTru!$M:$M,""))</f>
        <v>90a, 91a, 92a, 93a, 94a, 96a, 97a, 98a, 99a, 100a, 101, 102a, 103a, 104a, 105a, 106, 106a, 107a, 108a, 109a, 110a, 111a, 111b, 112a, 114a, 115, 115a, 116, 116a, 117a, 118a, 119a, 121a, 122a, 123, 123a, 124a, 125a, 126a, 127, 127a, 128a, 129a, 130a, 131a, 133a, 134a, 135a</v>
      </c>
      <c r="O3" s="59" t="str">
        <f ca="1" t="array" ref="O3">_xlfn.TEXTJOIN(", ",TRUE,IF(($K3=NTPhuKien)*(BangKeTru!AP:AP&gt;0),BangKeTru!$M:$M,""))</f>
        <v>102</v>
      </c>
      <c r="P3" s="59" t="str">
        <f ca="1" t="array" ref="P3">_xlfn.TEXTJOIN(", ",TRUE,IF(($K3=NTPhuKien)*(BangKeTru!AQ:AQ&gt;0),BangKeTru!$M:$M,""))</f>
        <v>89a, 90a, 91a, 92a, 93a, 94a, 95a, 96a, 97a, 98a, 99a, 100a, 101, 101a, 102, 102a, 103a, 104a, 105a, 106, 106a, 107, 107a, 108a, 109a, 110a, 111a, 111b, 112a, 113a, 114a, 115, 115a, 116, 116a, 117a, 118a, 119a, 120a, 121a, 122a, 123, 123a, 124a, 125a, 126a, 127, 127a, 128, 128a, 129, 129a, 130a, 131a, 133a, 134a, 135a, 136a</v>
      </c>
      <c r="Q3" s="59" t="str">
        <f ca="1" t="array" ref="Q3">_xlfn.TEXTJOIN(", ",TRUE,IF(($K3=NTPhuKien)*(BangKeTru!AR:AR&gt;0),BangKeTru!$M:$M,""))</f>
        <v>89a, 95a, 101a, 107, 113a, 120a, 128, 129, 136a</v>
      </c>
    </row>
    <row r="4" s="43" customFormat="1" ht="77" customHeight="1" spans="2:17">
      <c r="B4" t="s">
        <v>3052</v>
      </c>
      <c r="C4" s="37">
        <f ca="1">SUM($I$2:I4)</f>
        <v>1</v>
      </c>
      <c r="D4" s="39" t="str">
        <f ca="1">VLOOKUP(B4,DonGia,3,0)&amp;" tại các vị trí: "&amp;J4</f>
        <v>Bộ xà lệch đơn L75x75x8 dài 2m: X-20ĐL2/3 tại các vị trí: 130, 131, 132, 132A, 132B, 133, 135, 136, 138, 139, 139A, 140, 141, 142</v>
      </c>
      <c r="E4" s="50">
        <f ca="1">HLOOKUP(B4,BangKeTru!$1:$184,184,0)</f>
        <v>151</v>
      </c>
      <c r="F4" s="50">
        <f ca="1" t="shared" si="0"/>
        <v>14</v>
      </c>
      <c r="G4" s="51" t="s">
        <v>3560</v>
      </c>
      <c r="H4" s="52"/>
      <c r="I4" s="43">
        <f ca="1" t="shared" si="1"/>
        <v>1</v>
      </c>
      <c r="J4" s="57" t="str">
        <f ca="1" t="shared" si="2"/>
        <v>130, 131, 132, 132A, 132B, 133, 135, 136, 138, 139, 139A, 140, 141, 142</v>
      </c>
      <c r="K4" s="9">
        <v>43751</v>
      </c>
      <c r="L4" s="59" t="str">
        <f ca="1" t="array" ref="L4">_xlfn.TEXTJOIN(", ",TRUE,IF(($K4=NTPhuKien)*(BangKeTru!AM:AM&gt;0),BangKeTru!$M:$M,""))</f>
        <v>150, 171</v>
      </c>
      <c r="M4" s="59" t="str">
        <f ca="1" t="array" ref="M4">_xlfn.TEXTJOIN(", ",TRUE,IF(($K4=NTPhuKien)*(BangKeTru!AN:AN&gt;0),BangKeTru!$M:$M,""))</f>
        <v>142a, 157a, 164a</v>
      </c>
      <c r="N4" s="59" t="str">
        <f ca="1" t="array" ref="N4">_xlfn.TEXTJOIN(", ",TRUE,IF(($K4=NTPhuKien)*(BangKeTru!AO:AO&gt;0),BangKeTru!$M:$M,""))</f>
        <v>137, 137a, 138a, 139B, 140a, 141a, 143a, 144a, 145B, 146a, 147, 147a, 148, 148a, 149a, 150a, 151a, 152a, 153a, 154a, 155a, 156a, 158a, 159a, 160a, 161, 162a, 163a, 164, 165a, 167a, 168a, 169, 169a, 170a, 172a, 173a</v>
      </c>
      <c r="O4" s="59" t="str">
        <f ca="1" t="array" ref="O4">_xlfn.TEXTJOIN(", ",TRUE,IF(($K4=NTPhuKien)*(BangKeTru!AP:AP&gt;0),BangKeTru!$M:$M,""))</f>
        <v>171a, 172</v>
      </c>
      <c r="P4" s="59" t="str">
        <f ca="1" t="array" ref="P4">_xlfn.TEXTJOIN(", ",TRUE,IF(($K4=NTPhuKien)*(BangKeTru!AQ:AQ&gt;0),BangKeTru!$M:$M,""))</f>
        <v>137, 137a, 138a, 139B, 140a, 141a, 142a, 143a, 144a, 145B, 146a, 147, 147a, 148, 148a, 149a, 150, 150a, 151a, 152a, 153a, 154a, 155a, 156a, 157a, 158a, 159a, 160a, 161, 162a, 163a, 164, 164a, 165a, 167a, 168a, 169, 169a, 170a, 171, 171a, 172, 172a, 173a</v>
      </c>
      <c r="Q4" s="59" t="str">
        <f ca="1" t="array" ref="Q4">_xlfn.TEXTJOIN(", ",TRUE,IF(($K4=NTPhuKien)*(BangKeTru!AR:AR&gt;0),BangKeTru!$M:$M,""))</f>
        <v>142a, 150, 157a, 164a, 171</v>
      </c>
    </row>
    <row r="5" s="43" customFormat="1" ht="35.4" customHeight="1" spans="2:17">
      <c r="B5" t="s">
        <v>3054</v>
      </c>
      <c r="C5" s="37">
        <f ca="1">SUM($I$2:I5)</f>
        <v>2</v>
      </c>
      <c r="D5" s="39" t="str">
        <f ca="1">VLOOKUP(B5,DonGia,3,0)&amp;" tại các vị trí: "&amp;J5</f>
        <v>Bộ xà lệch kép L75x75x8 dài 2m: X-20KL2/3 tại các vị trí: 134</v>
      </c>
      <c r="E5" s="50">
        <f ca="1">HLOOKUP(B5,BangKeTru!$1:$184,184,0)</f>
        <v>8</v>
      </c>
      <c r="F5" s="50">
        <f ca="1" t="shared" si="0"/>
        <v>1</v>
      </c>
      <c r="G5" s="51" t="s">
        <v>3560</v>
      </c>
      <c r="H5" s="52"/>
      <c r="I5" s="43">
        <f ca="1" t="shared" si="1"/>
        <v>1</v>
      </c>
      <c r="J5" s="57" t="str">
        <f ca="1" t="shared" si="2"/>
        <v>134</v>
      </c>
      <c r="K5" s="60">
        <v>43757</v>
      </c>
      <c r="L5" s="59" t="str">
        <f ca="1" t="array" ref="L5">_xlfn.TEXTJOIN(", ",TRUE,IF(($K5=NTPhuKien)*(BangKeTru!AM:AM&gt;0),BangKeTru!$M:$M,""))</f>
        <v/>
      </c>
      <c r="M5" s="59" t="str">
        <f ca="1" t="array" ref="M5">_xlfn.TEXTJOIN(", ",TRUE,IF(($K5=NTPhuKien)*(BangKeTru!AN:AN&gt;0),BangKeTru!$M:$M,""))</f>
        <v/>
      </c>
      <c r="N5" s="59" t="str">
        <f ca="1" t="array" ref="N5">_xlfn.TEXTJOIN(", ",TRUE,IF(($K5=NTPhuKien)*(BangKeTru!AO:AO&gt;0),BangKeTru!$M:$M,""))</f>
        <v>91, 92, 93, 94, 95, 96, 97, 98, 99, 100, 103, 104, 105, 108, 109, 111, 112, 113, 114, 117, 118, 119, 120, 121, 122, 124, 125, 126</v>
      </c>
      <c r="O5" s="59" t="str">
        <f ca="1" t="array" ref="O5">_xlfn.TEXTJOIN(", ",TRUE,IF(($K5=NTPhuKien)*(BangKeTru!AP:AP&gt;0),BangKeTru!$M:$M,""))</f>
        <v>90, 110</v>
      </c>
      <c r="P5" s="59" t="str">
        <f ca="1" t="array" ref="P5">_xlfn.TEXTJOIN(", ",TRUE,IF(($K5=NTPhuKien)*(BangKeTru!AQ:AQ&gt;0),BangKeTru!$M:$M,""))</f>
        <v>90, 91, 92, 93, 94, 95, 96, 97, 98, 99, 100, 103, 104, 105, 108, 109, 110, 111, 112, 113, 114, 117, 118, 119, 120, 121, 122, 124, 125, 126</v>
      </c>
      <c r="Q5" s="59" t="str">
        <f ca="1" t="array" ref="Q5">_xlfn.TEXTJOIN(", ",TRUE,IF(($K5=NTPhuKien)*(BangKeTru!AR:AR&gt;0),BangKeTru!$M:$M,""))</f>
        <v>89</v>
      </c>
    </row>
    <row r="6" s="43" customFormat="1" ht="70" customHeight="1" spans="2:17">
      <c r="B6" t="s">
        <v>3205</v>
      </c>
      <c r="C6" s="53">
        <f ca="1">SUM($I$2:I6)</f>
        <v>3</v>
      </c>
      <c r="D6" s="39" t="str">
        <f ca="1">VLOOKUP(B6,DonGia,3,0)&amp;" tại các vị trí: "&amp;J6</f>
        <v>Bộ cách điện đứng+ty sứ : SĐU tại các vị trí: 130, 131, 132, 132A, 132B, 133, 134, 135, 136, 138, 139, 139A, 140, 141, 142</v>
      </c>
      <c r="E6" s="50">
        <f ca="1">HLOOKUP(B6,BangKeTru!$1:$184,184,0)</f>
        <v>591</v>
      </c>
      <c r="F6" s="50">
        <f ca="1" t="shared" si="0"/>
        <v>48</v>
      </c>
      <c r="G6" s="51" t="s">
        <v>3560</v>
      </c>
      <c r="H6" s="38"/>
      <c r="I6" s="43">
        <f ca="1" t="shared" si="1"/>
        <v>1</v>
      </c>
      <c r="J6" s="57" t="str">
        <f ca="1" t="shared" si="2"/>
        <v>130, 131, 132, 132A, 132B, 133, 134, 135, 136, 138, 139, 139A, 140, 141, 142</v>
      </c>
      <c r="K6" s="60">
        <v>43765</v>
      </c>
      <c r="L6" s="59" t="str">
        <f ca="1" t="array" ref="L6">_xlfn.TEXTJOIN(", ",TRUE,IF(($K6=NTPhuKien)*(BangKeTru!AM:AM&gt;0),BangKeTru!$M:$M,""))</f>
        <v/>
      </c>
      <c r="M6" s="59" t="str">
        <f ca="1" t="array" ref="M6">_xlfn.TEXTJOIN(", ",TRUE,IF(($K6=NTPhuKien)*(BangKeTru!AN:AN&gt;0),BangKeTru!$M:$M,""))</f>
        <v/>
      </c>
      <c r="N6" s="59" t="str">
        <f ca="1" t="array" ref="N6">_xlfn.TEXTJOIN(", ",TRUE,IF(($K6=NTPhuKien)*(BangKeTru!AO:AO&gt;0),BangKeTru!$M:$M,""))</f>
        <v>143, 144, 145A, 146, 149, 151, 152, 154, 155, 156, 157, 158, 159, 160, 161A, 162, 163, 165, 166, 166A, 167, 168, 170, 173</v>
      </c>
      <c r="O6" s="59" t="str">
        <f ca="1" t="array" ref="O6">_xlfn.TEXTJOIN(", ",TRUE,IF(($K6=NTPhuKien)*(BangKeTru!AP:AP&gt;0),BangKeTru!$M:$M,""))</f>
        <v>145, 153</v>
      </c>
      <c r="P6" s="59" t="str">
        <f ca="1" t="array" ref="P6">_xlfn.TEXTJOIN(", ",TRUE,IF(($K6=NTPhuKien)*(BangKeTru!AQ:AQ&gt;0),BangKeTru!$M:$M,""))</f>
        <v>143, 144, 145, 145A, 146, 149, 151, 152, 153, 154, 155, 156, 157, 158, 159, 160, 161A, 162, 163, 165, 166, 166A, 167, 168, 170, 173, 174</v>
      </c>
      <c r="Q6" s="59" t="str">
        <f ca="1" t="array" ref="Q6">_xlfn.TEXTJOIN(", ",TRUE,IF(($K6=NTPhuKien)*(BangKeTru!AR:AR&gt;0),BangKeTru!$M:$M,""))</f>
        <v/>
      </c>
    </row>
    <row r="7" s="43" customFormat="1" ht="51" customHeight="1" spans="2:17">
      <c r="B7" t="s">
        <v>3215</v>
      </c>
      <c r="C7" s="53">
        <f ca="1">SUM($I$2:I7)</f>
        <v>3</v>
      </c>
      <c r="D7" s="39" t="str">
        <f ca="1">VLOOKUP(B7,DonGia,3,0)&amp;" tại các vị trí: "&amp;J7</f>
        <v>Chuỗi sứ treo Polymer 25kV lắp vào xà : CĐT ply-X tại các vị trí: </v>
      </c>
      <c r="E7" s="50">
        <f ca="1">HLOOKUP(B7,BangKeTru!$1:$184,184,0)</f>
        <v>93</v>
      </c>
      <c r="F7" s="50">
        <f ca="1" t="shared" si="0"/>
        <v>0</v>
      </c>
      <c r="G7" s="51" t="s">
        <v>3560</v>
      </c>
      <c r="H7" s="38"/>
      <c r="I7" s="43">
        <f ca="1" t="shared" si="1"/>
        <v>0</v>
      </c>
      <c r="J7" s="57" t="str">
        <f ca="1" t="shared" si="2"/>
        <v/>
      </c>
      <c r="K7" s="60">
        <v>43778</v>
      </c>
      <c r="L7" s="59" t="str">
        <f ca="1" t="array" ref="L7">_xlfn.TEXTJOIN(", ",TRUE,IF(($K7=NTPhuKien)*(BangKeTru!AM:AM&gt;0),BangKeTru!$M:$M,""))</f>
        <v/>
      </c>
      <c r="M7" s="59" t="str">
        <f ca="1" t="array" ref="M7">_xlfn.TEXTJOIN(", ",TRUE,IF(($K7=NTPhuKien)*(BangKeTru!AN:AN&gt;0),BangKeTru!$M:$M,""))</f>
        <v/>
      </c>
      <c r="N7" s="59" t="str">
        <f ca="1" t="array" ref="N7">_xlfn.TEXTJOIN(", ",TRUE,IF(($K7=NTPhuKien)*(BangKeTru!AO:AO&gt;0),BangKeTru!$M:$M,""))</f>
        <v>130, 131, 132, 132A, 132B, 133, 135, 136, 138, 139, 139A, 140, 141, 142</v>
      </c>
      <c r="O7" s="59" t="str">
        <f ca="1" t="array" ref="O7">_xlfn.TEXTJOIN(", ",TRUE,IF(($K7=NTPhuKien)*(BangKeTru!AP:AP&gt;0),BangKeTru!$M:$M,""))</f>
        <v>134</v>
      </c>
      <c r="P7" s="59" t="str">
        <f ca="1" t="array" ref="P7">_xlfn.TEXTJOIN(", ",TRUE,IF(($K7=NTPhuKien)*(BangKeTru!AQ:AQ&gt;0),BangKeTru!$M:$M,""))</f>
        <v>130, 131, 132, 132A, 132B, 133, 134, 135, 136, 138, 139, 139A, 140, 141, 142</v>
      </c>
      <c r="Q7" s="59" t="str">
        <f ca="1" t="array" ref="Q7">_xlfn.TEXTJOIN(", ",TRUE,IF(($K7=NTPhuKien)*(BangKeTru!AR:AR&gt;0),BangKeTru!$M:$M,""))</f>
        <v/>
      </c>
    </row>
    <row r="8" s="43" customFormat="1" ht="35.4" customHeight="1" spans="2:11">
      <c r="B8"/>
      <c r="C8" s="53">
        <f ca="1">SUM($I$2:I8)</f>
        <v>3</v>
      </c>
      <c r="D8" s="39" t="e">
        <f ca="1">VLOOKUP(B8,DonGia,3,0)&amp;" tại các vị trí: "&amp;J8</f>
        <v>#N/A</v>
      </c>
      <c r="E8" s="50" t="str">
        <f ca="1">HLOOKUP(B8,BangKeTru!$1:$184,184,0)</f>
        <v>Dự toán</v>
      </c>
      <c r="F8" s="50">
        <f ca="1">IFERROR(HLOOKUP(B8,$1:$12,2,0),0)</f>
        <v>0</v>
      </c>
      <c r="G8" s="51"/>
      <c r="H8" s="38"/>
      <c r="I8" s="43">
        <f ca="1" t="shared" si="1"/>
        <v>0</v>
      </c>
      <c r="J8" s="57" t="e">
        <f ca="1" t="shared" si="2"/>
        <v>#N/A</v>
      </c>
      <c r="K8" s="60"/>
    </row>
    <row r="9" s="43" customFormat="1" ht="35.4" customHeight="1" spans="2:11">
      <c r="B9"/>
      <c r="C9" s="53">
        <f ca="1">SUM($I$2:I9)</f>
        <v>3</v>
      </c>
      <c r="D9" s="39" t="e">
        <f ca="1">VLOOKUP(B9,DonGia,3,0)&amp;" tại các vị trí: "&amp;J9</f>
        <v>#N/A</v>
      </c>
      <c r="E9" s="50" t="str">
        <f ca="1">HLOOKUP(B9,BangKeTru!$1:$184,184,0)</f>
        <v>Dự toán</v>
      </c>
      <c r="F9" s="50">
        <f ca="1">IFERROR(HLOOKUP(B9,$1:$12,2,0),0)</f>
        <v>0</v>
      </c>
      <c r="G9" s="51"/>
      <c r="H9" s="38"/>
      <c r="I9" s="43">
        <f ca="1" t="shared" si="1"/>
        <v>0</v>
      </c>
      <c r="J9" s="57" t="e">
        <f ca="1" t="shared" si="2"/>
        <v>#N/A</v>
      </c>
      <c r="K9" s="60"/>
    </row>
    <row r="10" s="43" customFormat="1" ht="35.4" customHeight="1" spans="2:11">
      <c r="B10"/>
      <c r="C10" s="53">
        <f ca="1">SUM($I$2:I10)</f>
        <v>3</v>
      </c>
      <c r="D10" s="39" t="e">
        <f ca="1">VLOOKUP(B10,DonGia,3,0)&amp;" tại các vị trí: "&amp;J10</f>
        <v>#N/A</v>
      </c>
      <c r="E10" s="50" t="str">
        <f ca="1">HLOOKUP(B10,BangKeTru!$1:$184,184,0)</f>
        <v>Dự toán</v>
      </c>
      <c r="F10" s="50">
        <f ca="1">IFERROR(HLOOKUP(B10,$1:$12,2,0),0)</f>
        <v>0</v>
      </c>
      <c r="G10" s="51"/>
      <c r="H10" s="38"/>
      <c r="I10" s="43">
        <f ca="1" t="shared" si="1"/>
        <v>0</v>
      </c>
      <c r="J10" s="57" t="e">
        <f ca="1" t="shared" si="2"/>
        <v>#N/A</v>
      </c>
      <c r="K10" s="60"/>
    </row>
    <row r="11" s="43" customFormat="1" ht="35.4" customHeight="1" spans="2:11">
      <c r="B11"/>
      <c r="C11" s="53">
        <f ca="1">SUM($I$2:I11)</f>
        <v>3</v>
      </c>
      <c r="D11" s="39" t="e">
        <f ca="1">VLOOKUP(B11,DonGia,3,0)&amp;" tại các vị trí: "&amp;J11</f>
        <v>#N/A</v>
      </c>
      <c r="E11" s="50" t="str">
        <f ca="1">HLOOKUP(B11,BangKeTru!$1:$184,184,0)</f>
        <v>Dự toán</v>
      </c>
      <c r="F11" s="50">
        <f ca="1">IFERROR(HLOOKUP(B11,$1:$12,2,0),0)</f>
        <v>0</v>
      </c>
      <c r="G11" s="51"/>
      <c r="H11" s="38"/>
      <c r="I11" s="43">
        <f ca="1" t="shared" si="1"/>
        <v>0</v>
      </c>
      <c r="J11" s="57" t="e">
        <f ca="1" t="shared" si="2"/>
        <v>#N/A</v>
      </c>
      <c r="K11" s="60"/>
    </row>
    <row r="12" s="43" customFormat="1" ht="35.4" customHeight="1" spans="2:11">
      <c r="B12"/>
      <c r="C12" s="53">
        <f ca="1">SUM($I$2:I12)</f>
        <v>3</v>
      </c>
      <c r="D12" s="39" t="e">
        <f ca="1">VLOOKUP(B12,DonGia,3,0)&amp;" tại các vị trí: "&amp;J12</f>
        <v>#N/A</v>
      </c>
      <c r="E12" s="50" t="str">
        <f ca="1">HLOOKUP(B12,BangKeTru!$1:$184,184,0)</f>
        <v>Dự toán</v>
      </c>
      <c r="F12" s="50">
        <f ca="1">IFERROR(HLOOKUP(B12,$1:$12,2,0),0)</f>
        <v>0</v>
      </c>
      <c r="G12" s="51"/>
      <c r="H12" s="38"/>
      <c r="I12" s="43">
        <f ca="1" t="shared" si="1"/>
        <v>0</v>
      </c>
      <c r="J12" s="57" t="e">
        <f ca="1" t="shared" si="2"/>
        <v>#N/A</v>
      </c>
      <c r="K12" s="60"/>
    </row>
    <row r="13" ht="29.4" customHeight="1" spans="3:11">
      <c r="C13" s="53"/>
      <c r="D13" s="29"/>
      <c r="E13" s="54"/>
      <c r="F13" s="54"/>
      <c r="G13" s="53"/>
      <c r="H13" s="38"/>
      <c r="J13" s="43"/>
      <c r="K13" s="60"/>
    </row>
    <row r="14" ht="18" customHeight="1" spans="10:11">
      <c r="J14" s="43"/>
      <c r="K14" s="60"/>
    </row>
    <row r="15" spans="10:11">
      <c r="J15" s="43"/>
      <c r="K15" s="60"/>
    </row>
    <row r="16" spans="10:11">
      <c r="J16" s="43"/>
      <c r="K16" s="60"/>
    </row>
    <row r="17" spans="10:11">
      <c r="J17" s="43"/>
      <c r="K17" s="60"/>
    </row>
    <row r="18" spans="10:11">
      <c r="J18" s="43"/>
      <c r="K18" s="60"/>
    </row>
    <row r="19" spans="10:11">
      <c r="J19" s="43"/>
      <c r="K19" s="60"/>
    </row>
    <row r="20" spans="10:11">
      <c r="J20" s="43"/>
      <c r="K20" s="60"/>
    </row>
    <row r="21" spans="10:11">
      <c r="J21" s="43"/>
      <c r="K21" s="60"/>
    </row>
    <row r="22" spans="10:11">
      <c r="J22" s="43"/>
      <c r="K22" s="60"/>
    </row>
    <row r="23" spans="10:14">
      <c r="J23" s="43"/>
      <c r="K23" s="60"/>
      <c r="L23" s="60"/>
      <c r="M23" s="60"/>
      <c r="N23" s="60"/>
    </row>
    <row r="24" spans="10:14">
      <c r="J24" s="43"/>
      <c r="K24" s="60"/>
      <c r="L24" s="60"/>
      <c r="M24" s="60"/>
      <c r="N24" s="60"/>
    </row>
    <row r="25" spans="10:14">
      <c r="J25" s="43"/>
      <c r="K25" s="60"/>
      <c r="L25" s="60"/>
      <c r="M25" s="60"/>
      <c r="N25" s="60"/>
    </row>
    <row r="26" spans="10:14">
      <c r="J26" s="43"/>
      <c r="K26" s="60"/>
      <c r="L26" s="60"/>
      <c r="M26" s="60"/>
      <c r="N26" s="60"/>
    </row>
    <row r="27" spans="10:14">
      <c r="J27" s="43"/>
      <c r="K27" s="60"/>
      <c r="L27" s="60"/>
      <c r="M27" s="60"/>
      <c r="N27" s="60"/>
    </row>
    <row r="28" spans="10:14">
      <c r="J28" s="43"/>
      <c r="K28" s="60"/>
      <c r="L28" s="60"/>
      <c r="M28" s="60"/>
      <c r="N28" s="60"/>
    </row>
    <row r="29" spans="10:14">
      <c r="J29" s="43"/>
      <c r="K29" s="60"/>
      <c r="L29" s="60"/>
      <c r="M29" s="60"/>
      <c r="N29" s="60"/>
    </row>
    <row r="30" spans="10:14">
      <c r="J30" s="43"/>
      <c r="K30" s="60"/>
      <c r="L30" s="60"/>
      <c r="M30" s="60"/>
      <c r="N30" s="60"/>
    </row>
    <row r="31" spans="10:14">
      <c r="J31" s="43"/>
      <c r="K31" s="60"/>
      <c r="L31" s="60"/>
      <c r="M31" s="60"/>
      <c r="N31" s="60"/>
    </row>
    <row r="32" spans="10:14">
      <c r="J32" s="43"/>
      <c r="K32" s="60"/>
      <c r="L32" s="60"/>
      <c r="M32" s="60"/>
      <c r="N32" s="60"/>
    </row>
    <row r="33" spans="10:14">
      <c r="J33" s="43"/>
      <c r="K33" s="60"/>
      <c r="L33" s="60"/>
      <c r="M33" s="60"/>
      <c r="N33" s="60"/>
    </row>
    <row r="34" spans="10:14">
      <c r="J34" s="43"/>
      <c r="K34" s="60"/>
      <c r="L34" s="60"/>
      <c r="M34" s="60"/>
      <c r="N34" s="60"/>
    </row>
    <row r="35" spans="10:14">
      <c r="J35" s="43"/>
      <c r="K35" s="60"/>
      <c r="L35" s="60"/>
      <c r="M35" s="60"/>
      <c r="N35" s="60"/>
    </row>
    <row r="36" spans="10:14">
      <c r="J36" s="43"/>
      <c r="K36" s="60"/>
      <c r="L36" s="60"/>
      <c r="M36" s="60"/>
      <c r="N36" s="60"/>
    </row>
    <row r="37" spans="10:14">
      <c r="J37" s="43"/>
      <c r="K37" s="60"/>
      <c r="L37" s="60"/>
      <c r="M37" s="60"/>
      <c r="N37" s="60"/>
    </row>
    <row r="38" spans="10:14">
      <c r="J38" s="43"/>
      <c r="K38" s="60"/>
      <c r="L38" s="60"/>
      <c r="M38" s="60"/>
      <c r="N38" s="60"/>
    </row>
    <row r="39" spans="10:14">
      <c r="J39" s="43"/>
      <c r="K39" s="60"/>
      <c r="L39" s="60"/>
      <c r="M39" s="60"/>
      <c r="N39" s="60"/>
    </row>
    <row r="40" spans="10:14">
      <c r="J40" s="43"/>
      <c r="K40" s="60"/>
      <c r="L40" s="60"/>
      <c r="M40" s="60"/>
      <c r="N40" s="60"/>
    </row>
    <row r="41" spans="10:11">
      <c r="J41" s="43"/>
      <c r="K41" s="60"/>
    </row>
    <row r="42" spans="10:11">
      <c r="J42" s="43"/>
      <c r="K42" s="60"/>
    </row>
    <row r="43" spans="10:11">
      <c r="J43" s="43"/>
      <c r="K43" s="60"/>
    </row>
    <row r="44" spans="10:11">
      <c r="J44" s="43"/>
      <c r="K44" s="60"/>
    </row>
    <row r="45" spans="10:11">
      <c r="J45" s="43"/>
      <c r="K45" s="60"/>
    </row>
    <row r="46" spans="10:11">
      <c r="J46" s="43"/>
      <c r="K46" s="60"/>
    </row>
    <row r="47" spans="10:11">
      <c r="J47" s="43"/>
      <c r="K47" s="60"/>
    </row>
    <row r="48" spans="10:11">
      <c r="J48" s="43"/>
      <c r="K48" s="60"/>
    </row>
    <row r="49" spans="10:11">
      <c r="J49" s="43"/>
      <c r="K49" s="60"/>
    </row>
    <row r="50" spans="10:11">
      <c r="J50" s="43"/>
      <c r="K50" s="60"/>
    </row>
    <row r="51" spans="10:11">
      <c r="J51" s="43"/>
      <c r="K51" s="60"/>
    </row>
    <row r="52" spans="10:11">
      <c r="J52" s="43"/>
      <c r="K52" s="60"/>
    </row>
    <row r="53" spans="10:11">
      <c r="J53" s="43"/>
      <c r="K53" s="60"/>
    </row>
    <row r="54" spans="10:11">
      <c r="J54" s="43"/>
      <c r="K54" s="60"/>
    </row>
    <row r="55" spans="10:11">
      <c r="J55" s="43"/>
      <c r="K55" s="60"/>
    </row>
    <row r="56" spans="10:11">
      <c r="J56" s="43"/>
      <c r="K56" s="60"/>
    </row>
    <row r="57" spans="10:11">
      <c r="J57" s="43"/>
      <c r="K57" s="60"/>
    </row>
    <row r="58" spans="10:11">
      <c r="J58" s="43"/>
      <c r="K58" s="60"/>
    </row>
    <row r="59" spans="10:11">
      <c r="J59" s="43"/>
      <c r="K59" s="60"/>
    </row>
    <row r="60" spans="10:11">
      <c r="J60" s="43"/>
      <c r="K60" s="60"/>
    </row>
    <row r="61" spans="10:11">
      <c r="J61" s="43"/>
      <c r="K61" s="60"/>
    </row>
    <row r="62" spans="10:11">
      <c r="J62" s="43"/>
      <c r="K62" s="60"/>
    </row>
    <row r="63" spans="10:11">
      <c r="J63" s="43"/>
      <c r="K63" s="60"/>
    </row>
    <row r="64" spans="10:11">
      <c r="J64" s="43"/>
      <c r="K64" s="60"/>
    </row>
    <row r="65" spans="10:11">
      <c r="J65" s="43"/>
      <c r="K65" s="60"/>
    </row>
    <row r="66" spans="10:11">
      <c r="J66" s="43"/>
      <c r="K66" s="60"/>
    </row>
    <row r="67" spans="10:11">
      <c r="J67" s="43"/>
      <c r="K67" s="60"/>
    </row>
    <row r="68" spans="10:11">
      <c r="J68" s="43"/>
      <c r="K68" s="60"/>
    </row>
    <row r="69" spans="10:11">
      <c r="J69" s="43"/>
      <c r="K69" s="60"/>
    </row>
    <row r="70" spans="10:11">
      <c r="J70" s="43"/>
      <c r="K70" s="60"/>
    </row>
    <row r="71" spans="10:11">
      <c r="J71" s="43"/>
      <c r="K71" s="60"/>
    </row>
    <row r="72" spans="10:11">
      <c r="J72" s="43"/>
      <c r="K72" s="60"/>
    </row>
    <row r="73" spans="10:11">
      <c r="J73" s="43"/>
      <c r="K73" s="60"/>
    </row>
    <row r="74" spans="10:11">
      <c r="J74" s="43"/>
      <c r="K74" s="60"/>
    </row>
    <row r="75" spans="10:11">
      <c r="J75" s="43"/>
      <c r="K75" s="60"/>
    </row>
    <row r="76" spans="10:11">
      <c r="J76" s="43"/>
      <c r="K76" s="60"/>
    </row>
    <row r="77" spans="10:11">
      <c r="J77" s="43"/>
      <c r="K77" s="60"/>
    </row>
    <row r="78" spans="10:11">
      <c r="J78" s="43"/>
      <c r="K78" s="60"/>
    </row>
    <row r="79" spans="10:11">
      <c r="J79" s="43"/>
      <c r="K79" s="60"/>
    </row>
    <row r="80" spans="10:11">
      <c r="J80" s="43"/>
      <c r="K80" s="60"/>
    </row>
    <row r="81" spans="10:11">
      <c r="J81" s="43"/>
      <c r="K81" s="60"/>
    </row>
    <row r="82" spans="10:11">
      <c r="J82" s="43"/>
      <c r="K82" s="60"/>
    </row>
    <row r="83" spans="10:11">
      <c r="J83" s="43"/>
      <c r="K83" s="60"/>
    </row>
    <row r="84" spans="10:11">
      <c r="J84" s="43"/>
      <c r="K84" s="60"/>
    </row>
    <row r="85" spans="10:11">
      <c r="J85" s="43"/>
      <c r="K85" s="60"/>
    </row>
    <row r="86" spans="10:11">
      <c r="J86" s="43"/>
      <c r="K86" s="60"/>
    </row>
    <row r="87" spans="10:11">
      <c r="J87" s="43"/>
      <c r="K87" s="60"/>
    </row>
    <row r="88" spans="10:11">
      <c r="J88" s="43"/>
      <c r="K88" s="60"/>
    </row>
    <row r="89" spans="10:11">
      <c r="J89" s="43"/>
      <c r="K89" s="60"/>
    </row>
    <row r="90" spans="10:11">
      <c r="J90" s="43"/>
      <c r="K90" s="60"/>
    </row>
    <row r="91" spans="10:11">
      <c r="J91" s="43"/>
      <c r="K91" s="60"/>
    </row>
    <row r="92" spans="10:11">
      <c r="J92" s="43"/>
      <c r="K92" s="60"/>
    </row>
    <row r="93" spans="10:11">
      <c r="J93" s="43"/>
      <c r="K93" s="60"/>
    </row>
    <row r="94" spans="10:11">
      <c r="J94" s="43"/>
      <c r="K94" s="60"/>
    </row>
    <row r="95" spans="10:11">
      <c r="J95" s="43"/>
      <c r="K95" s="60"/>
    </row>
    <row r="96" spans="10:11">
      <c r="J96" s="43"/>
      <c r="K96" s="60"/>
    </row>
    <row r="97" spans="10:11">
      <c r="J97" s="43"/>
      <c r="K97" s="60"/>
    </row>
    <row r="98" spans="10:11">
      <c r="J98" s="43"/>
      <c r="K98" s="60"/>
    </row>
    <row r="99" spans="10:11">
      <c r="J99" s="43"/>
      <c r="K99" s="60"/>
    </row>
    <row r="100" spans="10:11">
      <c r="J100" s="43"/>
      <c r="K100" s="60"/>
    </row>
    <row r="101" spans="10:11">
      <c r="J101" s="43"/>
      <c r="K101" s="60"/>
    </row>
    <row r="102" spans="10:11">
      <c r="J102" s="43"/>
      <c r="K102" s="60"/>
    </row>
    <row r="103" spans="10:11">
      <c r="J103" s="43"/>
      <c r="K103" s="60"/>
    </row>
    <row r="104" spans="10:11">
      <c r="J104" s="43"/>
      <c r="K104" s="60"/>
    </row>
    <row r="105" spans="10:11">
      <c r="J105" s="43"/>
      <c r="K105" s="60"/>
    </row>
    <row r="106" spans="10:11">
      <c r="J106" s="43"/>
      <c r="K106" s="60"/>
    </row>
    <row r="107" spans="10:11">
      <c r="J107" s="43"/>
      <c r="K107" s="60"/>
    </row>
    <row r="108" spans="10:11">
      <c r="J108" s="43"/>
      <c r="K108" s="60"/>
    </row>
    <row r="109" spans="10:11">
      <c r="J109" s="43"/>
      <c r="K109" s="60"/>
    </row>
    <row r="110" spans="10:11">
      <c r="J110" s="43"/>
      <c r="K110" s="60"/>
    </row>
    <row r="111" spans="10:11">
      <c r="J111" s="43"/>
      <c r="K111" s="60"/>
    </row>
    <row r="112" spans="10:11">
      <c r="J112" s="43"/>
      <c r="K112" s="60"/>
    </row>
    <row r="113" spans="10:11">
      <c r="J113" s="43"/>
      <c r="K113" s="60"/>
    </row>
    <row r="114" spans="10:11">
      <c r="J114" s="43"/>
      <c r="K114" s="60"/>
    </row>
    <row r="115" spans="10:11">
      <c r="J115" s="43"/>
      <c r="K115" s="60"/>
    </row>
    <row r="116" spans="10:11">
      <c r="J116" s="43"/>
      <c r="K116" s="60"/>
    </row>
    <row r="117" spans="10:11">
      <c r="J117" s="43"/>
      <c r="K117" s="60"/>
    </row>
    <row r="118" spans="10:11">
      <c r="J118" s="43"/>
      <c r="K118" s="60"/>
    </row>
    <row r="119" spans="10:11">
      <c r="J119" s="43"/>
      <c r="K119" s="60"/>
    </row>
    <row r="120" spans="10:11">
      <c r="J120" s="43"/>
      <c r="K120" s="60"/>
    </row>
    <row r="121" spans="10:11">
      <c r="J121" s="43"/>
      <c r="K121" s="60"/>
    </row>
    <row r="122" spans="10:11">
      <c r="J122" s="43"/>
      <c r="K122" s="60"/>
    </row>
    <row r="123" spans="10:11">
      <c r="J123" s="43"/>
      <c r="K123" s="60"/>
    </row>
    <row r="124" spans="10:11">
      <c r="J124" s="43"/>
      <c r="K124" s="60"/>
    </row>
    <row r="125" spans="10:11">
      <c r="J125" s="43"/>
      <c r="K125" s="60"/>
    </row>
    <row r="126" spans="10:11">
      <c r="J126" s="43"/>
      <c r="K126" s="60"/>
    </row>
    <row r="127" spans="10:11">
      <c r="J127" s="43"/>
      <c r="K127" s="60"/>
    </row>
    <row r="128" spans="10:11">
      <c r="J128" s="43"/>
      <c r="K128" s="60"/>
    </row>
    <row r="129" spans="10:11">
      <c r="J129" s="43"/>
      <c r="K129" s="60"/>
    </row>
    <row r="130" spans="10:11">
      <c r="J130" s="43"/>
      <c r="K130" s="60"/>
    </row>
    <row r="131" spans="10:11">
      <c r="J131" s="43"/>
      <c r="K131" s="60"/>
    </row>
    <row r="132" spans="10:11">
      <c r="J132" s="43"/>
      <c r="K132" s="60"/>
    </row>
    <row r="133" spans="10:11">
      <c r="J133" s="43"/>
      <c r="K133" s="60"/>
    </row>
    <row r="134" spans="10:11">
      <c r="J134" s="43"/>
      <c r="K134" s="60"/>
    </row>
    <row r="135" spans="10:11">
      <c r="J135" s="43"/>
      <c r="K135" s="60"/>
    </row>
    <row r="136" spans="10:11">
      <c r="J136" s="43"/>
      <c r="K136" s="60"/>
    </row>
    <row r="137" spans="10:11">
      <c r="J137" s="43"/>
      <c r="K137" s="60"/>
    </row>
    <row r="138" spans="10:11">
      <c r="J138" s="43"/>
      <c r="K138" s="60"/>
    </row>
    <row r="139" spans="10:11">
      <c r="J139" s="43"/>
      <c r="K139" s="60"/>
    </row>
    <row r="140" spans="10:11">
      <c r="J140" s="43"/>
      <c r="K140" s="60"/>
    </row>
    <row r="141" spans="10:11">
      <c r="J141" s="43"/>
      <c r="K141" s="60"/>
    </row>
    <row r="142" spans="10:11">
      <c r="J142" s="43"/>
      <c r="K142" s="60"/>
    </row>
    <row r="143" spans="10:11">
      <c r="J143" s="43"/>
      <c r="K143" s="60"/>
    </row>
    <row r="144" spans="10:11">
      <c r="J144" s="43"/>
      <c r="K144" s="60"/>
    </row>
    <row r="145" spans="10:11">
      <c r="J145" s="43"/>
      <c r="K145" s="60"/>
    </row>
    <row r="146" spans="10:11">
      <c r="J146" s="43"/>
      <c r="K146" s="60"/>
    </row>
    <row r="147" spans="10:11">
      <c r="J147" s="43"/>
      <c r="K147" s="60"/>
    </row>
    <row r="148" spans="10:11">
      <c r="J148" s="43"/>
      <c r="K148" s="60"/>
    </row>
    <row r="149" spans="10:11">
      <c r="J149" s="43"/>
      <c r="K149" s="60"/>
    </row>
    <row r="150" spans="10:11">
      <c r="J150" s="43"/>
      <c r="K150" s="60"/>
    </row>
    <row r="151" spans="10:11">
      <c r="J151" s="43"/>
      <c r="K151" s="60"/>
    </row>
    <row r="152" spans="10:11">
      <c r="J152" s="43"/>
      <c r="K152" s="60"/>
    </row>
    <row r="153" spans="10:11">
      <c r="J153" s="43"/>
      <c r="K153" s="60"/>
    </row>
    <row r="154" spans="10:11">
      <c r="J154" s="43"/>
      <c r="K154" s="60"/>
    </row>
    <row r="155" spans="10:11">
      <c r="J155" s="43"/>
      <c r="K155" s="60"/>
    </row>
    <row r="156" spans="10:11">
      <c r="J156" s="43"/>
      <c r="K156" s="60"/>
    </row>
    <row r="157" spans="10:11">
      <c r="J157" s="43"/>
      <c r="K157" s="60"/>
    </row>
    <row r="158" spans="10:11">
      <c r="J158" s="43"/>
      <c r="K158" s="60"/>
    </row>
    <row r="159" spans="10:11">
      <c r="J159" s="43"/>
      <c r="K159" s="60"/>
    </row>
    <row r="160" spans="10:11">
      <c r="J160" s="43"/>
      <c r="K160" s="60"/>
    </row>
    <row r="161" spans="10:11">
      <c r="J161" s="43"/>
      <c r="K161" s="60"/>
    </row>
    <row r="162" spans="10:11">
      <c r="J162" s="43"/>
      <c r="K162" s="60"/>
    </row>
    <row r="163" spans="10:11">
      <c r="J163" s="43"/>
      <c r="K163" s="60"/>
    </row>
    <row r="164" spans="10:11">
      <c r="J164" s="43"/>
      <c r="K164" s="60"/>
    </row>
    <row r="165" spans="10:11">
      <c r="J165" s="43"/>
      <c r="K165" s="60"/>
    </row>
    <row r="166" spans="10:11">
      <c r="J166" s="43"/>
      <c r="K166" s="60"/>
    </row>
    <row r="167" spans="10:11">
      <c r="J167" s="43"/>
      <c r="K167" s="60"/>
    </row>
    <row r="168" spans="10:11">
      <c r="J168" s="43"/>
      <c r="K168" s="60"/>
    </row>
    <row r="169" spans="10:11">
      <c r="J169" s="43"/>
      <c r="K169" s="60"/>
    </row>
    <row r="170" spans="10:11">
      <c r="J170" s="43"/>
      <c r="K170" s="60"/>
    </row>
    <row r="171" spans="10:11">
      <c r="J171" s="43"/>
      <c r="K171" s="60"/>
    </row>
    <row r="172" spans="10:11">
      <c r="J172" s="43"/>
      <c r="K172" s="60"/>
    </row>
    <row r="173" spans="10:11">
      <c r="J173" s="43"/>
      <c r="K173" s="60"/>
    </row>
    <row r="174" spans="10:11">
      <c r="J174" s="43"/>
      <c r="K174" s="60"/>
    </row>
    <row r="175" spans="10:11">
      <c r="J175" s="43"/>
      <c r="K175" s="60"/>
    </row>
    <row r="176" spans="10:11">
      <c r="J176" s="43"/>
      <c r="K176" s="60"/>
    </row>
    <row r="177" spans="10:11">
      <c r="J177" s="43"/>
      <c r="K177" s="60"/>
    </row>
    <row r="178" spans="10:11">
      <c r="J178" s="43"/>
      <c r="K178" s="60"/>
    </row>
    <row r="179" spans="10:11">
      <c r="J179" s="43"/>
      <c r="K179" s="60"/>
    </row>
    <row r="180" spans="10:11">
      <c r="J180" s="43"/>
      <c r="K180" s="60"/>
    </row>
    <row r="181" spans="10:11">
      <c r="J181" s="43"/>
      <c r="K181" s="60"/>
    </row>
    <row r="182" spans="10:11">
      <c r="J182" s="43"/>
      <c r="K182" s="60"/>
    </row>
    <row r="183" spans="10:11">
      <c r="J183" s="43"/>
      <c r="K183" s="60"/>
    </row>
  </sheetData>
  <autoFilter ref="A1:L188">
    <extLst/>
  </autoFilter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3"/>
  <sheetViews>
    <sheetView topLeftCell="C1" workbookViewId="0">
      <selection activeCell="E3" sqref="E3"/>
    </sheetView>
  </sheetViews>
  <sheetFormatPr defaultColWidth="9" defaultRowHeight="16.8"/>
  <cols>
    <col min="2" max="2" width="19.4545454545455" style="11" customWidth="1"/>
    <col min="3" max="3" width="7.54545454545455" customWidth="1"/>
    <col min="4" max="4" width="34" customWidth="1"/>
    <col min="5" max="6" width="9" customWidth="1"/>
    <col min="7" max="7" width="10.5454545454545" customWidth="1"/>
    <col min="8" max="8" width="7.63636363636364" customWidth="1"/>
    <col min="9" max="9" width="8.54545454545454" customWidth="1"/>
    <col min="10" max="10" width="18.5454545454545" customWidth="1"/>
    <col min="11" max="11" width="17.7272727272727" style="9" customWidth="1"/>
    <col min="12" max="13" width="56.6363636363636" customWidth="1"/>
    <col min="14" max="17" width="12.4545454545455" customWidth="1"/>
  </cols>
  <sheetData>
    <row r="1" ht="36" customHeight="1" spans="1:13">
      <c r="A1" t="s">
        <v>54</v>
      </c>
      <c r="B1" s="8">
        <f>K3</f>
        <v>43778</v>
      </c>
      <c r="C1" s="29" t="s">
        <v>47</v>
      </c>
      <c r="D1" s="29" t="s">
        <v>3556</v>
      </c>
      <c r="E1" s="48" t="s">
        <v>3547</v>
      </c>
      <c r="F1" s="48" t="s">
        <v>3548</v>
      </c>
      <c r="G1" s="29" t="s">
        <v>3549</v>
      </c>
      <c r="H1" s="29" t="s">
        <v>3550</v>
      </c>
      <c r="I1" s="55" t="s">
        <v>3551</v>
      </c>
      <c r="J1" s="55">
        <v>1</v>
      </c>
      <c r="K1" s="56" t="s">
        <v>3553</v>
      </c>
      <c r="L1" t="str">
        <f>BangKeTru!AJ1</f>
        <v>TDLL12</v>
      </c>
      <c r="M1" t="str">
        <f>B3</f>
        <v>TDDD12</v>
      </c>
    </row>
    <row r="2" ht="78" customHeight="1" spans="2:14">
      <c r="B2" s="49" t="s">
        <v>2973</v>
      </c>
      <c r="C2" s="37">
        <f ca="1">SUM($I$2:I2)</f>
        <v>1</v>
      </c>
      <c r="D2" s="39" t="str">
        <f ca="1">VLOOKUP(B2,DonGia,3,0)&amp;" tại các vị trí: "&amp;J2</f>
        <v>Tiếp địa lặp lại trụ 12m tại các vị trí: 95A, 103A, 118A, 127A, 130A, 133A, 144A, 147A, 150A, 155A, 158A, 162A, 165A, 168A, 171A</v>
      </c>
      <c r="E2" s="50">
        <f>HLOOKUP(B2,BangKeTru!$1:$184,184,0)</f>
        <v>15</v>
      </c>
      <c r="F2" s="50">
        <f ca="1">HLOOKUP(B2,$1:$12,2,0)</f>
        <v>15</v>
      </c>
      <c r="G2" s="51" t="s">
        <v>3554</v>
      </c>
      <c r="H2" s="52"/>
      <c r="I2" s="43">
        <f ca="1">IF(F2&gt;0,1,"")</f>
        <v>1</v>
      </c>
      <c r="J2" s="57" t="str">
        <f ca="1">UPPER(HLOOKUP($B2,$1:$13,$J$1+2,0))</f>
        <v>95A, 103A, 118A, 127A, 130A, 133A, 144A, 147A, 150A, 155A, 158A, 162A, 165A, 168A, 171A</v>
      </c>
      <c r="K2" s="9" t="s">
        <v>3559</v>
      </c>
      <c r="L2">
        <f ca="1">SUMIF(BangKeTru!I:I,K3,BangKeTru!AJ:AJ)</f>
        <v>15</v>
      </c>
      <c r="M2">
        <f ca="1">SUMIFS(BangKeTru!AK:AK,NTKeoDay,$B$1)</f>
        <v>2</v>
      </c>
      <c r="N2">
        <f ca="1">SUMIFS(BangKeTru!AL:AL,NTKeoDay,$B$1)</f>
        <v>1</v>
      </c>
    </row>
    <row r="3" ht="35.4" customHeight="1" spans="2:17">
      <c r="B3" t="s">
        <v>2975</v>
      </c>
      <c r="C3" s="37">
        <f ca="1">SUM($I$2:I3)</f>
        <v>2</v>
      </c>
      <c r="D3" s="39" t="str">
        <f ca="1">VLOOKUP(B3,DonGia,3,0)&amp;" tại các vị trí: "&amp;J3</f>
        <v>Tiếp địa trụ recloser và TBA 1 pha tại các vị trí: 101, 106, 116, 123, 137, 147, 161, 164, 169</v>
      </c>
      <c r="E3" s="50">
        <f>HLOOKUP(B3,BangKeTru!$1:$184,184,0)</f>
        <v>10</v>
      </c>
      <c r="F3" s="50">
        <f ca="1">HLOOKUP(B3,$1:$12,2,0)</f>
        <v>2</v>
      </c>
      <c r="G3" s="51" t="s">
        <v>3554</v>
      </c>
      <c r="H3" s="52"/>
      <c r="I3" s="43">
        <f ca="1" t="shared" ref="I3:I12" si="0">IF(F3&gt;0,1,0)</f>
        <v>1</v>
      </c>
      <c r="J3" s="57" t="str">
        <f ca="1">UPPER(HLOOKUP($B3,$1:$13,$J$1+2,0))</f>
        <v>101, 106, 116, 123, 137, 147, 161, 164, 169</v>
      </c>
      <c r="K3" s="9">
        <v>43778</v>
      </c>
      <c r="L3" s="58" t="str">
        <f ca="1" t="array" ref="L3">_xlfn.TEXTJOIN(", ",TRUE,IF(($K3=BangKeTru!I:I)*(BangKeTru!AJ:AJ&gt;0),BangKeTru!$M:$M,""))</f>
        <v>95a, 103a, 118a, 127a, 130a, 133a, 144a, 147a, 150a, 155a, 158a, 162a, 165a, 168a, 171a</v>
      </c>
      <c r="M3" s="58" t="str">
        <f ca="1" t="array" ref="M3">_xlfn.TEXTJOIN(", ",TRUE,IF(($K3=BangKeTru!I:I)*(BangKeTru!AL:AL&gt;0),BangKeTru!$M:$M,""))</f>
        <v>101, 106, 116, 123, 137, 147, 161, 164, 169</v>
      </c>
      <c r="N3" s="59"/>
      <c r="O3" s="59"/>
      <c r="P3" s="59"/>
      <c r="Q3" s="59"/>
    </row>
    <row r="4" s="43" customFormat="1" ht="35.4" customHeight="1" spans="2:17">
      <c r="B4"/>
      <c r="C4" s="37" t="e">
        <f ca="1">SUM($I$2:I4)</f>
        <v>#N/A</v>
      </c>
      <c r="D4" s="39" t="e">
        <f ca="1">VLOOKUP(B4,DonGia,3,0)&amp;" tại các vị trí: "&amp;J4</f>
        <v>#N/A</v>
      </c>
      <c r="E4" s="50" t="str">
        <f>HLOOKUP(B4,BangKeTru!$1:$184,184,0)</f>
        <v>Dự toán</v>
      </c>
      <c r="F4" s="50" t="e">
        <f ca="1">HLOOKUP(B4,$1:$12,2,0)</f>
        <v>#N/A</v>
      </c>
      <c r="G4" s="51" t="s">
        <v>3554</v>
      </c>
      <c r="H4" s="52"/>
      <c r="I4" s="43" t="e">
        <f ca="1" t="shared" si="0"/>
        <v>#N/A</v>
      </c>
      <c r="J4" s="57" t="e">
        <f ca="1">UPPER(HLOOKUP($B4,$1:$13,$J$1+2,0))</f>
        <v>#N/A</v>
      </c>
      <c r="K4" s="9"/>
      <c r="L4" s="59"/>
      <c r="M4" s="59"/>
      <c r="N4" s="59"/>
      <c r="O4" s="59"/>
      <c r="P4" s="59"/>
      <c r="Q4" s="59"/>
    </row>
    <row r="5" s="43" customFormat="1" ht="35.4" customHeight="1" spans="2:17">
      <c r="B5"/>
      <c r="C5" s="37" t="e">
        <f ca="1">SUM($I$2:I5)</f>
        <v>#N/A</v>
      </c>
      <c r="D5" s="39" t="e">
        <f ca="1">VLOOKUP(B5,DonGia,3,0)&amp;" tại các vị trí: "&amp;J5</f>
        <v>#N/A</v>
      </c>
      <c r="E5" s="50" t="str">
        <f>HLOOKUP(B5,BangKeTru!$1:$184,184,0)</f>
        <v>Dự toán</v>
      </c>
      <c r="F5" s="50" t="e">
        <f ca="1">HLOOKUP(B5,$1:$12,2,0)</f>
        <v>#N/A</v>
      </c>
      <c r="G5" s="51" t="s">
        <v>3554</v>
      </c>
      <c r="H5" s="52"/>
      <c r="I5" s="43" t="e">
        <f ca="1" t="shared" si="0"/>
        <v>#N/A</v>
      </c>
      <c r="J5" s="57" t="e">
        <f ca="1">UPPER(HLOOKUP($B5,$1:$13,$J$1+2,0))</f>
        <v>#N/A</v>
      </c>
      <c r="K5" s="9"/>
      <c r="L5" s="59"/>
      <c r="M5" s="59"/>
      <c r="N5" s="59"/>
      <c r="O5" s="59"/>
      <c r="P5" s="59"/>
      <c r="Q5" s="59"/>
    </row>
    <row r="6" s="43" customFormat="1" ht="40" customHeight="1" spans="2:17">
      <c r="B6"/>
      <c r="C6" s="53" t="e">
        <f ca="1">SUM($I$2:I6)</f>
        <v>#N/A</v>
      </c>
      <c r="D6" s="39" t="e">
        <f ca="1">VLOOKUP(B6,DonGia,3,0)&amp;" tại các vị trí: "&amp;J6</f>
        <v>#N/A</v>
      </c>
      <c r="E6" s="50" t="str">
        <f>HLOOKUP(B6,BangKeTru!$1:$184,184,0)</f>
        <v>Dự toán</v>
      </c>
      <c r="F6" s="50" t="e">
        <f ca="1">HLOOKUP(B6,$1:$12,2,0)</f>
        <v>#N/A</v>
      </c>
      <c r="G6" s="51" t="s">
        <v>3554</v>
      </c>
      <c r="H6" s="38"/>
      <c r="I6" s="43" t="e">
        <f ca="1" t="shared" si="0"/>
        <v>#N/A</v>
      </c>
      <c r="J6" s="57" t="e">
        <f ca="1">UPPER(HLOOKUP($B6,$1:$13,$J$1+2,0))</f>
        <v>#N/A</v>
      </c>
      <c r="K6" s="60"/>
      <c r="L6" s="59"/>
      <c r="M6" s="59"/>
      <c r="N6" s="59"/>
      <c r="O6" s="59"/>
      <c r="P6" s="59"/>
      <c r="Q6" s="59"/>
    </row>
    <row r="7" s="43" customFormat="1" ht="35.4" customHeight="1" spans="2:17">
      <c r="B7"/>
      <c r="C7" s="53" t="e">
        <f ca="1">SUM($I$2:I7)</f>
        <v>#N/A</v>
      </c>
      <c r="D7" s="39" t="e">
        <f ca="1">VLOOKUP(B7,DonGia,3,0)&amp;" tại các vị trí: "&amp;J7</f>
        <v>#N/A</v>
      </c>
      <c r="E7" s="50" t="str">
        <f>HLOOKUP(B7,BangKeTru!$1:$184,184,0)</f>
        <v>Dự toán</v>
      </c>
      <c r="F7" s="50" t="e">
        <f ca="1">HLOOKUP(B7,$1:$12,2,0)</f>
        <v>#N/A</v>
      </c>
      <c r="G7" s="51" t="s">
        <v>3554</v>
      </c>
      <c r="H7" s="38"/>
      <c r="I7" s="43" t="e">
        <f ca="1" t="shared" si="0"/>
        <v>#N/A</v>
      </c>
      <c r="J7" s="57" t="e">
        <f ca="1">UPPER(HLOOKUP($B7,$1:$13,$J$1+2,0))</f>
        <v>#N/A</v>
      </c>
      <c r="K7" s="60"/>
      <c r="L7" s="59"/>
      <c r="M7" s="59"/>
      <c r="N7" s="59"/>
      <c r="O7" s="59"/>
      <c r="P7" s="59"/>
      <c r="Q7" s="59"/>
    </row>
    <row r="8" s="43" customFormat="1" ht="35.4" customHeight="1" spans="2:11">
      <c r="B8"/>
      <c r="C8" s="53" t="e">
        <f ca="1">SUM($I$2:I8)</f>
        <v>#N/A</v>
      </c>
      <c r="D8" s="39" t="e">
        <f ca="1">VLOOKUP(B8,DonGia,3,0)&amp;" tại các vị trí: "&amp;J8</f>
        <v>#N/A</v>
      </c>
      <c r="E8" s="50" t="str">
        <f>HLOOKUP(B8,BangKeTru!$1:$184,184,0)</f>
        <v>Dự toán</v>
      </c>
      <c r="F8" s="50" t="e">
        <f ca="1">HLOOKUP(B8,$1:$12,2,0)</f>
        <v>#N/A</v>
      </c>
      <c r="G8" s="51" t="s">
        <v>3554</v>
      </c>
      <c r="H8" s="38"/>
      <c r="I8" s="43" t="e">
        <f ca="1" t="shared" si="0"/>
        <v>#N/A</v>
      </c>
      <c r="J8" s="57" t="e">
        <f ca="1">UPPER(HLOOKUP($B8,$1:$13,$J$1+2,0))</f>
        <v>#N/A</v>
      </c>
      <c r="K8" s="60"/>
    </row>
    <row r="9" s="43" customFormat="1" ht="35.4" customHeight="1" spans="2:11">
      <c r="B9"/>
      <c r="C9" s="53" t="e">
        <f ca="1">SUM($I$2:I9)</f>
        <v>#N/A</v>
      </c>
      <c r="D9" s="39" t="e">
        <f ca="1">VLOOKUP(B9,DonGia,3,0)&amp;" tại các vị trí: "&amp;J9</f>
        <v>#N/A</v>
      </c>
      <c r="E9" s="50" t="str">
        <f>HLOOKUP(B9,BangKeTru!$1:$184,184,0)</f>
        <v>Dự toán</v>
      </c>
      <c r="F9" s="50" t="e">
        <f ca="1">HLOOKUP(B9,$1:$12,2,0)</f>
        <v>#N/A</v>
      </c>
      <c r="G9" s="51" t="s">
        <v>3554</v>
      </c>
      <c r="H9" s="38"/>
      <c r="I9" s="43" t="e">
        <f ca="1" t="shared" si="0"/>
        <v>#N/A</v>
      </c>
      <c r="J9" s="57" t="e">
        <f ca="1">UPPER(HLOOKUP($B9,$1:$13,$J$1+2,0))</f>
        <v>#N/A</v>
      </c>
      <c r="K9" s="60"/>
    </row>
    <row r="10" s="43" customFormat="1" ht="35.4" customHeight="1" spans="2:11">
      <c r="B10"/>
      <c r="C10" s="53" t="e">
        <f ca="1">SUM($I$2:I10)</f>
        <v>#N/A</v>
      </c>
      <c r="D10" s="39" t="e">
        <f ca="1">VLOOKUP(B10,DonGia,3,0)&amp;" tại các vị trí: "&amp;J10</f>
        <v>#N/A</v>
      </c>
      <c r="E10" s="50" t="str">
        <f>HLOOKUP(B10,BangKeTru!$1:$184,184,0)</f>
        <v>Dự toán</v>
      </c>
      <c r="F10" s="50" t="e">
        <f ca="1">HLOOKUP(B10,$1:$12,2,0)</f>
        <v>#N/A</v>
      </c>
      <c r="G10" s="51" t="s">
        <v>3554</v>
      </c>
      <c r="H10" s="38"/>
      <c r="I10" s="43" t="e">
        <f ca="1" t="shared" si="0"/>
        <v>#N/A</v>
      </c>
      <c r="J10" s="57" t="e">
        <f ca="1">UPPER(HLOOKUP($B10,$1:$13,$J$1+2,0))</f>
        <v>#N/A</v>
      </c>
      <c r="K10" s="60"/>
    </row>
    <row r="11" s="43" customFormat="1" ht="35.4" customHeight="1" spans="2:11">
      <c r="B11"/>
      <c r="C11" s="53" t="e">
        <f ca="1">SUM($I$2:I11)</f>
        <v>#N/A</v>
      </c>
      <c r="D11" s="39" t="e">
        <f ca="1">VLOOKUP(B11,DonGia,3,0)&amp;" tại các vị trí: "&amp;J11</f>
        <v>#N/A</v>
      </c>
      <c r="E11" s="50" t="str">
        <f>HLOOKUP(B11,BangKeTru!$1:$184,184,0)</f>
        <v>Dự toán</v>
      </c>
      <c r="F11" s="50" t="e">
        <f ca="1">HLOOKUP(B11,$1:$12,2,0)</f>
        <v>#N/A</v>
      </c>
      <c r="G11" s="51" t="s">
        <v>3554</v>
      </c>
      <c r="H11" s="38"/>
      <c r="I11" s="43" t="e">
        <f ca="1" t="shared" si="0"/>
        <v>#N/A</v>
      </c>
      <c r="J11" s="57" t="e">
        <f ca="1">UPPER(HLOOKUP($B11,$1:$13,$J$1+2,0))</f>
        <v>#N/A</v>
      </c>
      <c r="K11" s="60"/>
    </row>
    <row r="12" s="43" customFormat="1" ht="35.4" customHeight="1" spans="2:11">
      <c r="B12"/>
      <c r="C12" s="53" t="e">
        <f ca="1">SUM($I$2:I12)</f>
        <v>#N/A</v>
      </c>
      <c r="D12" s="39" t="e">
        <f ca="1">VLOOKUP(B12,DonGia,3,0)&amp;" tại các vị trí: "&amp;J12</f>
        <v>#N/A</v>
      </c>
      <c r="E12" s="50" t="str">
        <f>HLOOKUP(B12,BangKeTru!$1:$184,184,0)</f>
        <v>Dự toán</v>
      </c>
      <c r="F12" s="50" t="e">
        <f ca="1">HLOOKUP(B12,$1:$12,2,0)</f>
        <v>#N/A</v>
      </c>
      <c r="G12" s="51" t="s">
        <v>3554</v>
      </c>
      <c r="H12" s="38"/>
      <c r="I12" s="43" t="e">
        <f ca="1" t="shared" si="0"/>
        <v>#N/A</v>
      </c>
      <c r="J12" s="57" t="e">
        <f ca="1">UPPER(HLOOKUP($B12,$1:$13,$J$1+2,0))</f>
        <v>#N/A</v>
      </c>
      <c r="K12" s="60"/>
    </row>
    <row r="13" ht="29.4" customHeight="1" spans="3:11">
      <c r="C13" s="53"/>
      <c r="D13" s="29" t="s">
        <v>3555</v>
      </c>
      <c r="E13" s="54">
        <f>SUM(E2:E12)</f>
        <v>25</v>
      </c>
      <c r="F13" s="54" t="e">
        <f ca="1">SUM(F2:F12)</f>
        <v>#N/A</v>
      </c>
      <c r="G13" s="53"/>
      <c r="H13" s="38"/>
      <c r="I13">
        <v>1</v>
      </c>
      <c r="J13" s="43"/>
      <c r="K13" s="60"/>
    </row>
    <row r="14" ht="18" customHeight="1" spans="10:11">
      <c r="J14" s="43"/>
      <c r="K14" s="60"/>
    </row>
    <row r="15" spans="10:11">
      <c r="J15" s="43"/>
      <c r="K15" s="60"/>
    </row>
    <row r="16" spans="10:11">
      <c r="J16" s="43"/>
      <c r="K16" s="60"/>
    </row>
    <row r="17" spans="10:11">
      <c r="J17" s="43"/>
      <c r="K17" s="60"/>
    </row>
    <row r="18" spans="10:11">
      <c r="J18" s="43"/>
      <c r="K18" s="60"/>
    </row>
    <row r="19" spans="10:11">
      <c r="J19" s="43"/>
      <c r="K19" s="60"/>
    </row>
    <row r="20" spans="10:11">
      <c r="J20" s="43"/>
      <c r="K20" s="60"/>
    </row>
    <row r="21" spans="10:11">
      <c r="J21" s="43"/>
      <c r="K21" s="60"/>
    </row>
    <row r="22" spans="10:11">
      <c r="J22" s="43"/>
      <c r="K22" s="60"/>
    </row>
    <row r="23" spans="10:14">
      <c r="J23" s="43"/>
      <c r="K23" s="60"/>
      <c r="L23" s="60"/>
      <c r="M23" s="60"/>
      <c r="N23" s="60"/>
    </row>
    <row r="24" spans="10:14">
      <c r="J24" s="43"/>
      <c r="K24" s="60"/>
      <c r="L24" s="60"/>
      <c r="M24" s="60"/>
      <c r="N24" s="60"/>
    </row>
    <row r="25" spans="10:14">
      <c r="J25" s="43"/>
      <c r="K25" s="60"/>
      <c r="L25" s="60"/>
      <c r="M25" s="60"/>
      <c r="N25" s="60"/>
    </row>
    <row r="26" spans="10:14">
      <c r="J26" s="43"/>
      <c r="K26" s="60"/>
      <c r="L26" s="60"/>
      <c r="M26" s="60"/>
      <c r="N26" s="60"/>
    </row>
    <row r="27" spans="10:14">
      <c r="J27" s="43"/>
      <c r="K27" s="60"/>
      <c r="L27" s="60"/>
      <c r="M27" s="60"/>
      <c r="N27" s="60"/>
    </row>
    <row r="28" spans="10:14">
      <c r="J28" s="43"/>
      <c r="K28" s="60"/>
      <c r="L28" s="60"/>
      <c r="M28" s="60"/>
      <c r="N28" s="60"/>
    </row>
    <row r="29" spans="10:14">
      <c r="J29" s="43"/>
      <c r="K29" s="60"/>
      <c r="L29" s="60"/>
      <c r="M29" s="60"/>
      <c r="N29" s="60"/>
    </row>
    <row r="30" spans="10:14">
      <c r="J30" s="43"/>
      <c r="K30" s="60"/>
      <c r="L30" s="60"/>
      <c r="M30" s="60"/>
      <c r="N30" s="60"/>
    </row>
    <row r="31" spans="10:14">
      <c r="J31" s="43"/>
      <c r="K31" s="60"/>
      <c r="L31" s="60"/>
      <c r="M31" s="60"/>
      <c r="N31" s="60"/>
    </row>
    <row r="32" spans="10:14">
      <c r="J32" s="43"/>
      <c r="K32" s="60"/>
      <c r="L32" s="60"/>
      <c r="M32" s="60"/>
      <c r="N32" s="60"/>
    </row>
    <row r="33" spans="10:14">
      <c r="J33" s="43"/>
      <c r="K33" s="60"/>
      <c r="L33" s="60"/>
      <c r="M33" s="60"/>
      <c r="N33" s="60"/>
    </row>
    <row r="34" spans="10:14">
      <c r="J34" s="43"/>
      <c r="K34" s="60"/>
      <c r="L34" s="60"/>
      <c r="M34" s="60"/>
      <c r="N34" s="60"/>
    </row>
    <row r="35" spans="10:14">
      <c r="J35" s="43"/>
      <c r="K35" s="60"/>
      <c r="L35" s="60"/>
      <c r="M35" s="60"/>
      <c r="N35" s="60"/>
    </row>
    <row r="36" spans="10:14">
      <c r="J36" s="43"/>
      <c r="K36" s="60"/>
      <c r="L36" s="60"/>
      <c r="M36" s="60"/>
      <c r="N36" s="60"/>
    </row>
    <row r="37" spans="10:14">
      <c r="J37" s="43"/>
      <c r="K37" s="60"/>
      <c r="L37" s="60"/>
      <c r="M37" s="60"/>
      <c r="N37" s="60"/>
    </row>
    <row r="38" spans="10:14">
      <c r="J38" s="43"/>
      <c r="K38" s="60"/>
      <c r="L38" s="60"/>
      <c r="M38" s="60"/>
      <c r="N38" s="60"/>
    </row>
    <row r="39" spans="10:14">
      <c r="J39" s="43"/>
      <c r="K39" s="60"/>
      <c r="L39" s="60"/>
      <c r="M39" s="60"/>
      <c r="N39" s="60"/>
    </row>
    <row r="40" spans="10:14">
      <c r="J40" s="43"/>
      <c r="K40" s="60"/>
      <c r="L40" s="60"/>
      <c r="M40" s="60"/>
      <c r="N40" s="60"/>
    </row>
    <row r="41" spans="10:11">
      <c r="J41" s="43"/>
      <c r="K41" s="60"/>
    </row>
    <row r="42" spans="10:11">
      <c r="J42" s="43"/>
      <c r="K42" s="60"/>
    </row>
    <row r="43" spans="10:11">
      <c r="J43" s="43"/>
      <c r="K43" s="60"/>
    </row>
    <row r="44" spans="10:11">
      <c r="J44" s="43"/>
      <c r="K44" s="60"/>
    </row>
    <row r="45" spans="10:11">
      <c r="J45" s="43"/>
      <c r="K45" s="60"/>
    </row>
    <row r="46" spans="10:11">
      <c r="J46" s="43"/>
      <c r="K46" s="60"/>
    </row>
    <row r="47" spans="10:11">
      <c r="J47" s="43"/>
      <c r="K47" s="60"/>
    </row>
    <row r="48" spans="10:11">
      <c r="J48" s="43"/>
      <c r="K48" s="60"/>
    </row>
    <row r="49" spans="10:11">
      <c r="J49" s="43"/>
      <c r="K49" s="60"/>
    </row>
    <row r="50" spans="10:11">
      <c r="J50" s="43"/>
      <c r="K50" s="60"/>
    </row>
    <row r="51" spans="10:11">
      <c r="J51" s="43"/>
      <c r="K51" s="60"/>
    </row>
    <row r="52" spans="10:11">
      <c r="J52" s="43"/>
      <c r="K52" s="60"/>
    </row>
    <row r="53" spans="10:11">
      <c r="J53" s="43"/>
      <c r="K53" s="60"/>
    </row>
    <row r="54" spans="10:11">
      <c r="J54" s="43"/>
      <c r="K54" s="60"/>
    </row>
    <row r="55" spans="10:11">
      <c r="J55" s="43"/>
      <c r="K55" s="60"/>
    </row>
    <row r="56" spans="10:11">
      <c r="J56" s="43"/>
      <c r="K56" s="60"/>
    </row>
    <row r="57" spans="10:11">
      <c r="J57" s="43"/>
      <c r="K57" s="60"/>
    </row>
    <row r="58" spans="10:11">
      <c r="J58" s="43"/>
      <c r="K58" s="60"/>
    </row>
    <row r="59" spans="10:11">
      <c r="J59" s="43"/>
      <c r="K59" s="60"/>
    </row>
    <row r="60" spans="10:11">
      <c r="J60" s="43"/>
      <c r="K60" s="60"/>
    </row>
    <row r="61" spans="10:11">
      <c r="J61" s="43"/>
      <c r="K61" s="60"/>
    </row>
    <row r="62" spans="10:11">
      <c r="J62" s="43"/>
      <c r="K62" s="60"/>
    </row>
    <row r="63" spans="10:11">
      <c r="J63" s="43"/>
      <c r="K63" s="60"/>
    </row>
    <row r="64" spans="10:11">
      <c r="J64" s="43"/>
      <c r="K64" s="60"/>
    </row>
    <row r="65" spans="10:11">
      <c r="J65" s="43"/>
      <c r="K65" s="60"/>
    </row>
    <row r="66" spans="10:11">
      <c r="J66" s="43"/>
      <c r="K66" s="60"/>
    </row>
    <row r="67" spans="10:11">
      <c r="J67" s="43"/>
      <c r="K67" s="60"/>
    </row>
    <row r="68" spans="10:11">
      <c r="J68" s="43"/>
      <c r="K68" s="60"/>
    </row>
    <row r="69" spans="10:11">
      <c r="J69" s="43"/>
      <c r="K69" s="60"/>
    </row>
    <row r="70" spans="10:11">
      <c r="J70" s="43"/>
      <c r="K70" s="60"/>
    </row>
    <row r="71" spans="10:11">
      <c r="J71" s="43"/>
      <c r="K71" s="60"/>
    </row>
    <row r="72" spans="10:11">
      <c r="J72" s="43"/>
      <c r="K72" s="60"/>
    </row>
    <row r="73" spans="10:11">
      <c r="J73" s="43"/>
      <c r="K73" s="60"/>
    </row>
    <row r="74" spans="10:11">
      <c r="J74" s="43"/>
      <c r="K74" s="60"/>
    </row>
    <row r="75" spans="10:11">
      <c r="J75" s="43"/>
      <c r="K75" s="60"/>
    </row>
    <row r="76" spans="10:11">
      <c r="J76" s="43"/>
      <c r="K76" s="60"/>
    </row>
    <row r="77" spans="10:11">
      <c r="J77" s="43"/>
      <c r="K77" s="60"/>
    </row>
    <row r="78" spans="10:11">
      <c r="J78" s="43"/>
      <c r="K78" s="60"/>
    </row>
    <row r="79" spans="10:11">
      <c r="J79" s="43"/>
      <c r="K79" s="60"/>
    </row>
    <row r="80" spans="10:11">
      <c r="J80" s="43"/>
      <c r="K80" s="60"/>
    </row>
    <row r="81" spans="10:11">
      <c r="J81" s="43"/>
      <c r="K81" s="60"/>
    </row>
    <row r="82" spans="10:11">
      <c r="J82" s="43"/>
      <c r="K82" s="60"/>
    </row>
    <row r="83" spans="10:11">
      <c r="J83" s="43"/>
      <c r="K83" s="60"/>
    </row>
    <row r="84" spans="10:11">
      <c r="J84" s="43"/>
      <c r="K84" s="60"/>
    </row>
    <row r="85" spans="10:11">
      <c r="J85" s="43"/>
      <c r="K85" s="60"/>
    </row>
    <row r="86" spans="10:11">
      <c r="J86" s="43"/>
      <c r="K86" s="60"/>
    </row>
    <row r="87" spans="10:11">
      <c r="J87" s="43"/>
      <c r="K87" s="60"/>
    </row>
    <row r="88" spans="10:11">
      <c r="J88" s="43"/>
      <c r="K88" s="60"/>
    </row>
    <row r="89" spans="10:11">
      <c r="J89" s="43"/>
      <c r="K89" s="60"/>
    </row>
    <row r="90" spans="10:11">
      <c r="J90" s="43"/>
      <c r="K90" s="60"/>
    </row>
    <row r="91" spans="10:11">
      <c r="J91" s="43"/>
      <c r="K91" s="60"/>
    </row>
    <row r="92" spans="10:11">
      <c r="J92" s="43"/>
      <c r="K92" s="60"/>
    </row>
    <row r="93" spans="10:11">
      <c r="J93" s="43"/>
      <c r="K93" s="60"/>
    </row>
    <row r="94" spans="10:11">
      <c r="J94" s="43"/>
      <c r="K94" s="60"/>
    </row>
    <row r="95" spans="10:11">
      <c r="J95" s="43"/>
      <c r="K95" s="60"/>
    </row>
    <row r="96" spans="10:11">
      <c r="J96" s="43"/>
      <c r="K96" s="60"/>
    </row>
    <row r="97" spans="10:11">
      <c r="J97" s="43"/>
      <c r="K97" s="60"/>
    </row>
    <row r="98" spans="10:11">
      <c r="J98" s="43"/>
      <c r="K98" s="60"/>
    </row>
    <row r="99" spans="10:11">
      <c r="J99" s="43"/>
      <c r="K99" s="60"/>
    </row>
    <row r="100" spans="10:11">
      <c r="J100" s="43"/>
      <c r="K100" s="60"/>
    </row>
    <row r="101" spans="10:11">
      <c r="J101" s="43"/>
      <c r="K101" s="60"/>
    </row>
    <row r="102" spans="10:11">
      <c r="J102" s="43"/>
      <c r="K102" s="60"/>
    </row>
    <row r="103" spans="10:11">
      <c r="J103" s="43"/>
      <c r="K103" s="60"/>
    </row>
    <row r="104" spans="10:11">
      <c r="J104" s="43"/>
      <c r="K104" s="60"/>
    </row>
    <row r="105" spans="10:11">
      <c r="J105" s="43"/>
      <c r="K105" s="60"/>
    </row>
    <row r="106" spans="10:11">
      <c r="J106" s="43"/>
      <c r="K106" s="60"/>
    </row>
    <row r="107" spans="10:11">
      <c r="J107" s="43"/>
      <c r="K107" s="60"/>
    </row>
    <row r="108" spans="10:11">
      <c r="J108" s="43"/>
      <c r="K108" s="60"/>
    </row>
    <row r="109" spans="10:11">
      <c r="J109" s="43"/>
      <c r="K109" s="60"/>
    </row>
    <row r="110" spans="10:11">
      <c r="J110" s="43"/>
      <c r="K110" s="60"/>
    </row>
    <row r="111" spans="10:11">
      <c r="J111" s="43"/>
      <c r="K111" s="60"/>
    </row>
    <row r="112" spans="10:11">
      <c r="J112" s="43"/>
      <c r="K112" s="60"/>
    </row>
    <row r="113" spans="10:11">
      <c r="J113" s="43"/>
      <c r="K113" s="60"/>
    </row>
    <row r="114" spans="10:11">
      <c r="J114" s="43"/>
      <c r="K114" s="60"/>
    </row>
    <row r="115" spans="10:11">
      <c r="J115" s="43"/>
      <c r="K115" s="60"/>
    </row>
    <row r="116" spans="10:11">
      <c r="J116" s="43"/>
      <c r="K116" s="60"/>
    </row>
    <row r="117" spans="10:11">
      <c r="J117" s="43"/>
      <c r="K117" s="60"/>
    </row>
    <row r="118" spans="10:11">
      <c r="J118" s="43"/>
      <c r="K118" s="60"/>
    </row>
    <row r="119" spans="10:11">
      <c r="J119" s="43"/>
      <c r="K119" s="60"/>
    </row>
    <row r="120" spans="10:11">
      <c r="J120" s="43"/>
      <c r="K120" s="60"/>
    </row>
    <row r="121" spans="10:11">
      <c r="J121" s="43"/>
      <c r="K121" s="60"/>
    </row>
    <row r="122" spans="10:11">
      <c r="J122" s="43"/>
      <c r="K122" s="60"/>
    </row>
    <row r="123" spans="10:11">
      <c r="J123" s="43"/>
      <c r="K123" s="60"/>
    </row>
    <row r="124" spans="10:11">
      <c r="J124" s="43"/>
      <c r="K124" s="60"/>
    </row>
    <row r="125" spans="10:11">
      <c r="J125" s="43"/>
      <c r="K125" s="60"/>
    </row>
    <row r="126" spans="10:11">
      <c r="J126" s="43"/>
      <c r="K126" s="60"/>
    </row>
    <row r="127" spans="10:11">
      <c r="J127" s="43"/>
      <c r="K127" s="60"/>
    </row>
    <row r="128" spans="10:11">
      <c r="J128" s="43"/>
      <c r="K128" s="60"/>
    </row>
    <row r="129" spans="10:11">
      <c r="J129" s="43"/>
      <c r="K129" s="60"/>
    </row>
    <row r="130" spans="10:11">
      <c r="J130" s="43"/>
      <c r="K130" s="60"/>
    </row>
    <row r="131" spans="10:11">
      <c r="J131" s="43"/>
      <c r="K131" s="60"/>
    </row>
    <row r="132" spans="10:11">
      <c r="J132" s="43"/>
      <c r="K132" s="60"/>
    </row>
    <row r="133" spans="10:11">
      <c r="J133" s="43"/>
      <c r="K133" s="60"/>
    </row>
    <row r="134" spans="10:11">
      <c r="J134" s="43"/>
      <c r="K134" s="60"/>
    </row>
    <row r="135" spans="10:11">
      <c r="J135" s="43"/>
      <c r="K135" s="60"/>
    </row>
    <row r="136" spans="10:11">
      <c r="J136" s="43"/>
      <c r="K136" s="60"/>
    </row>
    <row r="137" spans="10:11">
      <c r="J137" s="43"/>
      <c r="K137" s="60"/>
    </row>
    <row r="138" spans="10:11">
      <c r="J138" s="43"/>
      <c r="K138" s="60"/>
    </row>
    <row r="139" spans="10:11">
      <c r="J139" s="43"/>
      <c r="K139" s="60"/>
    </row>
    <row r="140" spans="10:11">
      <c r="J140" s="43"/>
      <c r="K140" s="60"/>
    </row>
    <row r="141" spans="10:11">
      <c r="J141" s="43"/>
      <c r="K141" s="60"/>
    </row>
    <row r="142" spans="10:11">
      <c r="J142" s="43"/>
      <c r="K142" s="60"/>
    </row>
    <row r="143" spans="10:11">
      <c r="J143" s="43"/>
      <c r="K143" s="60"/>
    </row>
    <row r="144" spans="10:11">
      <c r="J144" s="43"/>
      <c r="K144" s="60"/>
    </row>
    <row r="145" spans="10:11">
      <c r="J145" s="43"/>
      <c r="K145" s="60"/>
    </row>
    <row r="146" spans="10:11">
      <c r="J146" s="43"/>
      <c r="K146" s="60"/>
    </row>
    <row r="147" spans="10:11">
      <c r="J147" s="43"/>
      <c r="K147" s="60"/>
    </row>
    <row r="148" spans="10:11">
      <c r="J148" s="43"/>
      <c r="K148" s="60"/>
    </row>
    <row r="149" spans="10:11">
      <c r="J149" s="43"/>
      <c r="K149" s="60"/>
    </row>
    <row r="150" spans="10:11">
      <c r="J150" s="43"/>
      <c r="K150" s="60"/>
    </row>
    <row r="151" spans="10:11">
      <c r="J151" s="43"/>
      <c r="K151" s="60"/>
    </row>
    <row r="152" spans="10:11">
      <c r="J152" s="43"/>
      <c r="K152" s="60"/>
    </row>
    <row r="153" spans="10:11">
      <c r="J153" s="43"/>
      <c r="K153" s="60"/>
    </row>
    <row r="154" spans="10:11">
      <c r="J154" s="43"/>
      <c r="K154" s="60"/>
    </row>
    <row r="155" spans="10:11">
      <c r="J155" s="43"/>
      <c r="K155" s="60"/>
    </row>
    <row r="156" spans="10:11">
      <c r="J156" s="43"/>
      <c r="K156" s="60"/>
    </row>
    <row r="157" spans="10:11">
      <c r="J157" s="43"/>
      <c r="K157" s="60"/>
    </row>
    <row r="158" spans="10:11">
      <c r="J158" s="43"/>
      <c r="K158" s="60"/>
    </row>
    <row r="159" spans="10:11">
      <c r="J159" s="43"/>
      <c r="K159" s="60"/>
    </row>
    <row r="160" spans="10:11">
      <c r="J160" s="43"/>
      <c r="K160" s="60"/>
    </row>
    <row r="161" spans="10:11">
      <c r="J161" s="43"/>
      <c r="K161" s="60"/>
    </row>
    <row r="162" spans="10:11">
      <c r="J162" s="43"/>
      <c r="K162" s="60"/>
    </row>
    <row r="163" spans="10:11">
      <c r="J163" s="43"/>
      <c r="K163" s="60"/>
    </row>
    <row r="164" spans="10:11">
      <c r="J164" s="43"/>
      <c r="K164" s="60"/>
    </row>
    <row r="165" spans="10:11">
      <c r="J165" s="43"/>
      <c r="K165" s="60"/>
    </row>
    <row r="166" spans="10:11">
      <c r="J166" s="43"/>
      <c r="K166" s="60"/>
    </row>
    <row r="167" spans="10:11">
      <c r="J167" s="43"/>
      <c r="K167" s="60"/>
    </row>
    <row r="168" spans="10:11">
      <c r="J168" s="43"/>
      <c r="K168" s="60"/>
    </row>
    <row r="169" spans="10:11">
      <c r="J169" s="43"/>
      <c r="K169" s="60"/>
    </row>
    <row r="170" spans="10:11">
      <c r="J170" s="43"/>
      <c r="K170" s="60"/>
    </row>
    <row r="171" spans="10:11">
      <c r="J171" s="43"/>
      <c r="K171" s="60"/>
    </row>
    <row r="172" spans="10:11">
      <c r="J172" s="43"/>
      <c r="K172" s="60"/>
    </row>
    <row r="173" spans="10:11">
      <c r="J173" s="43"/>
      <c r="K173" s="60"/>
    </row>
    <row r="174" spans="10:11">
      <c r="J174" s="43"/>
      <c r="K174" s="60"/>
    </row>
    <row r="175" spans="10:11">
      <c r="J175" s="43"/>
      <c r="K175" s="60"/>
    </row>
    <row r="176" spans="10:11">
      <c r="J176" s="43"/>
      <c r="K176" s="60"/>
    </row>
    <row r="177" spans="10:11">
      <c r="J177" s="43"/>
      <c r="K177" s="60"/>
    </row>
    <row r="178" spans="10:11">
      <c r="J178" s="43"/>
      <c r="K178" s="60"/>
    </row>
    <row r="179" spans="10:11">
      <c r="J179" s="43"/>
      <c r="K179" s="60"/>
    </row>
    <row r="180" spans="10:11">
      <c r="J180" s="43"/>
      <c r="K180" s="60"/>
    </row>
    <row r="181" spans="10:11">
      <c r="J181" s="43"/>
      <c r="K181" s="60"/>
    </row>
    <row r="182" spans="10:11">
      <c r="J182" s="43"/>
      <c r="K182" s="60"/>
    </row>
    <row r="183" spans="10:11">
      <c r="J183" s="43"/>
      <c r="K183" s="60"/>
    </row>
  </sheetData>
  <autoFilter ref="A1:L188">
    <extLst/>
  </autoFilter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0"/>
  <sheetViews>
    <sheetView workbookViewId="0">
      <selection activeCell="Q12" sqref="Q12"/>
    </sheetView>
  </sheetViews>
  <sheetFormatPr defaultColWidth="8.72727272727273" defaultRowHeight="16.8"/>
  <cols>
    <col min="4" max="13" width="5.27272727272727" customWidth="1"/>
  </cols>
  <sheetData>
    <row r="1" customHeight="1"/>
    <row r="2" ht="18.3" customHeight="1"/>
    <row r="3" spans="4:13">
      <c r="D3" s="3" t="s">
        <v>3561</v>
      </c>
      <c r="E3" s="3" t="s">
        <v>3562</v>
      </c>
      <c r="F3" s="3" t="s">
        <v>3563</v>
      </c>
      <c r="G3" s="3"/>
      <c r="H3" s="3"/>
      <c r="I3" s="3"/>
      <c r="J3" s="3" t="s">
        <v>3564</v>
      </c>
      <c r="K3" s="3"/>
      <c r="L3" s="3"/>
      <c r="M3" s="3" t="s">
        <v>3565</v>
      </c>
    </row>
    <row r="4" ht="50.4" customHeight="1" spans="4:13">
      <c r="D4" s="3"/>
      <c r="E4" s="3"/>
      <c r="F4" s="3" t="s">
        <v>3566</v>
      </c>
      <c r="G4" s="3" t="s">
        <v>3567</v>
      </c>
      <c r="H4" s="3" t="s">
        <v>3568</v>
      </c>
      <c r="I4" s="3" t="s">
        <v>3549</v>
      </c>
      <c r="J4" s="3" t="s">
        <v>3562</v>
      </c>
      <c r="K4" s="3" t="s">
        <v>3567</v>
      </c>
      <c r="L4" s="3" t="s">
        <v>3569</v>
      </c>
      <c r="M4" s="3"/>
    </row>
    <row r="5" spans="4:13">
      <c r="D5" s="44" t="s">
        <v>3570</v>
      </c>
      <c r="E5" s="44"/>
      <c r="F5" s="44"/>
      <c r="G5" s="44"/>
      <c r="H5" s="44"/>
      <c r="I5" s="44"/>
      <c r="J5" s="44"/>
      <c r="K5" s="44"/>
      <c r="L5" s="44"/>
      <c r="M5" s="44"/>
    </row>
    <row r="6" ht="18.3" customHeight="1" spans="2:13">
      <c r="B6" s="45" t="s">
        <v>3368</v>
      </c>
      <c r="D6" s="46">
        <v>1</v>
      </c>
      <c r="E6" s="46">
        <v>1</v>
      </c>
      <c r="F6" s="46" t="str">
        <f ca="1">UPPER(B6)</f>
        <v>95A</v>
      </c>
      <c r="G6" s="46" t="s">
        <v>3571</v>
      </c>
      <c r="H6" s="46">
        <v>1</v>
      </c>
      <c r="I6" s="46">
        <v>19</v>
      </c>
      <c r="J6" s="46">
        <v>1</v>
      </c>
      <c r="K6" s="47" t="s">
        <v>3571</v>
      </c>
      <c r="L6" s="4">
        <v>25.9</v>
      </c>
      <c r="M6" s="46" t="s">
        <v>3572</v>
      </c>
    </row>
    <row r="7" ht="34.35" spans="2:13">
      <c r="B7" s="45" t="s">
        <v>3387</v>
      </c>
      <c r="D7" s="46">
        <v>2</v>
      </c>
      <c r="E7" s="46">
        <v>1</v>
      </c>
      <c r="F7" s="46" t="str">
        <f ca="1" t="shared" ref="F7:F20" si="0">UPPER(B7)</f>
        <v>103A</v>
      </c>
      <c r="G7" s="46" t="s">
        <v>3571</v>
      </c>
      <c r="H7" s="46">
        <v>1</v>
      </c>
      <c r="I7" s="46">
        <v>19</v>
      </c>
      <c r="J7" s="46">
        <v>1</v>
      </c>
      <c r="K7" s="47" t="s">
        <v>3571</v>
      </c>
      <c r="L7" s="4">
        <v>25.5</v>
      </c>
      <c r="M7" s="46" t="s">
        <v>3572</v>
      </c>
    </row>
    <row r="8" ht="33.6" spans="2:13">
      <c r="B8" t="s">
        <v>3422</v>
      </c>
      <c r="D8" s="46">
        <v>3</v>
      </c>
      <c r="E8" s="46">
        <v>1</v>
      </c>
      <c r="F8" s="46" t="str">
        <f ca="1" t="shared" si="0"/>
        <v>118A</v>
      </c>
      <c r="G8" s="46" t="s">
        <v>3571</v>
      </c>
      <c r="H8" s="46">
        <v>1</v>
      </c>
      <c r="I8" s="46">
        <v>19</v>
      </c>
      <c r="J8" s="46">
        <v>1</v>
      </c>
      <c r="K8" s="47" t="s">
        <v>3571</v>
      </c>
      <c r="L8" s="4">
        <v>25.1</v>
      </c>
      <c r="M8" s="46" t="s">
        <v>3572</v>
      </c>
    </row>
    <row r="9" ht="33.6" spans="2:13">
      <c r="B9" t="s">
        <v>3442</v>
      </c>
      <c r="D9" s="46">
        <v>4</v>
      </c>
      <c r="E9" s="46">
        <v>1</v>
      </c>
      <c r="F9" s="46" t="str">
        <f ca="1" t="shared" si="0"/>
        <v>127A</v>
      </c>
      <c r="G9" s="46" t="s">
        <v>3571</v>
      </c>
      <c r="H9" s="46">
        <v>1</v>
      </c>
      <c r="I9" s="46">
        <v>19</v>
      </c>
      <c r="J9" s="46">
        <v>1</v>
      </c>
      <c r="K9" s="47" t="s">
        <v>3571</v>
      </c>
      <c r="L9" s="4">
        <v>26.9</v>
      </c>
      <c r="M9" s="46" t="s">
        <v>3572</v>
      </c>
    </row>
    <row r="10" ht="33.6" spans="2:13">
      <c r="B10" t="s">
        <v>3449</v>
      </c>
      <c r="D10" s="46">
        <v>5</v>
      </c>
      <c r="E10" s="46">
        <v>1</v>
      </c>
      <c r="F10" s="46" t="str">
        <f ca="1" t="shared" si="0"/>
        <v>130A</v>
      </c>
      <c r="G10" s="46" t="s">
        <v>3571</v>
      </c>
      <c r="H10" s="46">
        <v>1</v>
      </c>
      <c r="I10" s="46">
        <v>19</v>
      </c>
      <c r="J10" s="46">
        <v>1</v>
      </c>
      <c r="K10" s="47" t="s">
        <v>3571</v>
      </c>
      <c r="L10" s="4">
        <v>25.4</v>
      </c>
      <c r="M10" s="46" t="s">
        <v>3572</v>
      </c>
    </row>
    <row r="11" ht="33.6" spans="2:13">
      <c r="B11" t="s">
        <v>3456</v>
      </c>
      <c r="D11" s="46">
        <v>6</v>
      </c>
      <c r="E11" s="46">
        <v>1</v>
      </c>
      <c r="F11" s="46" t="str">
        <f ca="1" t="shared" si="0"/>
        <v>133A</v>
      </c>
      <c r="G11" s="46" t="s">
        <v>3571</v>
      </c>
      <c r="H11" s="46">
        <v>1</v>
      </c>
      <c r="I11" s="46">
        <v>19</v>
      </c>
      <c r="J11" s="46">
        <v>1</v>
      </c>
      <c r="K11" s="47" t="s">
        <v>3571</v>
      </c>
      <c r="L11" s="4">
        <v>27.7</v>
      </c>
      <c r="M11" s="46" t="s">
        <v>3572</v>
      </c>
    </row>
    <row r="12" ht="33.6" spans="2:13">
      <c r="B12" t="s">
        <v>3480</v>
      </c>
      <c r="D12" s="46">
        <v>7</v>
      </c>
      <c r="E12" s="46">
        <v>1</v>
      </c>
      <c r="F12" s="46" t="str">
        <f ca="1" t="shared" si="0"/>
        <v>144A</v>
      </c>
      <c r="G12" s="46" t="s">
        <v>3571</v>
      </c>
      <c r="H12" s="46">
        <v>1</v>
      </c>
      <c r="I12" s="46">
        <v>19</v>
      </c>
      <c r="J12" s="46">
        <v>1</v>
      </c>
      <c r="K12" s="47" t="s">
        <v>3571</v>
      </c>
      <c r="L12" s="4">
        <v>25.2</v>
      </c>
      <c r="M12" s="46" t="s">
        <v>3572</v>
      </c>
    </row>
    <row r="13" ht="33.6" spans="2:13">
      <c r="B13" t="s">
        <v>3487</v>
      </c>
      <c r="D13" s="46">
        <v>8</v>
      </c>
      <c r="E13" s="46">
        <v>1</v>
      </c>
      <c r="F13" s="46" t="str">
        <f ca="1" t="shared" si="0"/>
        <v>147A</v>
      </c>
      <c r="G13" s="46" t="s">
        <v>3571</v>
      </c>
      <c r="H13" s="46">
        <v>1</v>
      </c>
      <c r="I13" s="46">
        <v>19</v>
      </c>
      <c r="J13" s="46">
        <v>1</v>
      </c>
      <c r="K13" s="47" t="s">
        <v>3571</v>
      </c>
      <c r="L13" s="4">
        <v>24.2</v>
      </c>
      <c r="M13" s="46" t="s">
        <v>3572</v>
      </c>
    </row>
    <row r="14" ht="33.6" spans="2:13">
      <c r="B14" t="s">
        <v>3494</v>
      </c>
      <c r="D14" s="46">
        <v>9</v>
      </c>
      <c r="E14" s="46">
        <v>1</v>
      </c>
      <c r="F14" s="46" t="str">
        <f ca="1" t="shared" si="0"/>
        <v>150A</v>
      </c>
      <c r="G14" s="46" t="s">
        <v>3571</v>
      </c>
      <c r="H14" s="46">
        <v>1</v>
      </c>
      <c r="I14" s="46">
        <v>19</v>
      </c>
      <c r="J14" s="46">
        <v>1</v>
      </c>
      <c r="K14" s="47" t="s">
        <v>3571</v>
      </c>
      <c r="L14" s="4">
        <v>24.7</v>
      </c>
      <c r="M14" s="46" t="s">
        <v>3572</v>
      </c>
    </row>
    <row r="15" ht="33.6" spans="2:13">
      <c r="B15" t="s">
        <v>3504</v>
      </c>
      <c r="D15" s="46">
        <v>10</v>
      </c>
      <c r="E15" s="46">
        <v>1</v>
      </c>
      <c r="F15" s="46" t="str">
        <f ca="1" t="shared" si="0"/>
        <v>155A</v>
      </c>
      <c r="G15" s="46" t="s">
        <v>3571</v>
      </c>
      <c r="H15" s="46">
        <v>1</v>
      </c>
      <c r="I15" s="46">
        <v>19</v>
      </c>
      <c r="J15" s="46">
        <v>1</v>
      </c>
      <c r="K15" s="47" t="s">
        <v>3571</v>
      </c>
      <c r="L15" s="4">
        <v>23</v>
      </c>
      <c r="M15" s="46" t="s">
        <v>3572</v>
      </c>
    </row>
    <row r="16" ht="33.6" spans="2:13">
      <c r="B16" t="s">
        <v>3510</v>
      </c>
      <c r="D16" s="46">
        <v>11</v>
      </c>
      <c r="E16" s="46">
        <v>1</v>
      </c>
      <c r="F16" s="46" t="str">
        <f ca="1" t="shared" si="0"/>
        <v>158A</v>
      </c>
      <c r="G16" s="46" t="s">
        <v>3571</v>
      </c>
      <c r="H16" s="46">
        <v>1</v>
      </c>
      <c r="I16" s="46">
        <v>19</v>
      </c>
      <c r="J16" s="46">
        <v>1</v>
      </c>
      <c r="K16" s="47" t="s">
        <v>3571</v>
      </c>
      <c r="L16" s="4">
        <v>26.9</v>
      </c>
      <c r="M16" s="46" t="s">
        <v>3572</v>
      </c>
    </row>
    <row r="17" ht="33.6" spans="2:13">
      <c r="B17" t="s">
        <v>3518</v>
      </c>
      <c r="D17" s="46">
        <v>12</v>
      </c>
      <c r="E17" s="46">
        <v>1</v>
      </c>
      <c r="F17" s="46" t="str">
        <f ca="1" t="shared" si="0"/>
        <v>162A</v>
      </c>
      <c r="G17" s="46" t="s">
        <v>3571</v>
      </c>
      <c r="H17" s="46">
        <v>1</v>
      </c>
      <c r="I17" s="46">
        <v>19</v>
      </c>
      <c r="J17" s="46">
        <v>1</v>
      </c>
      <c r="K17" s="47" t="s">
        <v>3571</v>
      </c>
      <c r="L17" s="4">
        <v>27.9</v>
      </c>
      <c r="M17" s="46" t="s">
        <v>3572</v>
      </c>
    </row>
    <row r="18" ht="33.6" spans="2:13">
      <c r="B18" t="s">
        <v>3524</v>
      </c>
      <c r="D18" s="46">
        <v>13</v>
      </c>
      <c r="E18" s="46">
        <v>1</v>
      </c>
      <c r="F18" s="46" t="str">
        <f ca="1" t="shared" si="0"/>
        <v>165A</v>
      </c>
      <c r="G18" s="46" t="s">
        <v>3571</v>
      </c>
      <c r="H18" s="46">
        <v>1</v>
      </c>
      <c r="I18" s="46">
        <v>19</v>
      </c>
      <c r="J18" s="46">
        <v>1</v>
      </c>
      <c r="K18" s="47" t="s">
        <v>3571</v>
      </c>
      <c r="L18" s="4">
        <v>25.4</v>
      </c>
      <c r="M18" s="46" t="s">
        <v>3572</v>
      </c>
    </row>
    <row r="19" ht="33.6" spans="2:13">
      <c r="B19" t="s">
        <v>3530</v>
      </c>
      <c r="D19" s="46">
        <v>14</v>
      </c>
      <c r="E19" s="46">
        <v>1</v>
      </c>
      <c r="F19" s="46" t="str">
        <f ca="1" t="shared" si="0"/>
        <v>168A</v>
      </c>
      <c r="G19" s="46" t="s">
        <v>3571</v>
      </c>
      <c r="H19" s="46">
        <v>1</v>
      </c>
      <c r="I19" s="46">
        <v>19</v>
      </c>
      <c r="J19" s="46">
        <v>1</v>
      </c>
      <c r="K19" s="47" t="s">
        <v>3571</v>
      </c>
      <c r="L19" s="4">
        <v>23.2</v>
      </c>
      <c r="M19" s="46" t="s">
        <v>3572</v>
      </c>
    </row>
    <row r="20" ht="33.6" spans="2:13">
      <c r="B20" t="s">
        <v>3537</v>
      </c>
      <c r="D20" s="46">
        <v>15</v>
      </c>
      <c r="E20" s="46">
        <v>1</v>
      </c>
      <c r="F20" s="46" t="str">
        <f ca="1" t="shared" si="0"/>
        <v>171A</v>
      </c>
      <c r="G20" s="46" t="s">
        <v>3571</v>
      </c>
      <c r="H20" s="46">
        <v>1</v>
      </c>
      <c r="I20" s="46">
        <v>19</v>
      </c>
      <c r="J20" s="46">
        <v>1</v>
      </c>
      <c r="K20" s="47" t="s">
        <v>3571</v>
      </c>
      <c r="L20" s="4">
        <v>25.6</v>
      </c>
      <c r="M20" s="46" t="s">
        <v>3572</v>
      </c>
    </row>
  </sheetData>
  <mergeCells count="6">
    <mergeCell ref="F3:I3"/>
    <mergeCell ref="J3:L3"/>
    <mergeCell ref="D5:M5"/>
    <mergeCell ref="D3:D4"/>
    <mergeCell ref="E3:E4"/>
    <mergeCell ref="M3:M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5"/>
  <sheetViews>
    <sheetView workbookViewId="0">
      <selection activeCell="G5" sqref="G5:G7"/>
    </sheetView>
  </sheetViews>
  <sheetFormatPr defaultColWidth="8.90909090909091" defaultRowHeight="16.8"/>
  <cols>
    <col min="2" max="2" width="14.4545454545455" style="2" customWidth="1"/>
    <col min="3" max="3" width="5.36363636363636" customWidth="1"/>
    <col min="4" max="4" width="29.8181818181818" customWidth="1"/>
    <col min="5" max="5" width="18.7272727272727" customWidth="1"/>
    <col min="6" max="6" width="9.36363636363636" customWidth="1"/>
    <col min="7" max="7" width="11.4545454545455" customWidth="1"/>
    <col min="8" max="8" width="5.90909090909091" customWidth="1"/>
  </cols>
  <sheetData>
    <row r="3" ht="24.6" customHeight="1" spans="3:9">
      <c r="C3" s="16" t="s">
        <v>47</v>
      </c>
      <c r="D3" s="28" t="s">
        <v>3573</v>
      </c>
      <c r="E3" s="16" t="s">
        <v>3574</v>
      </c>
      <c r="F3" s="16" t="s">
        <v>3575</v>
      </c>
      <c r="G3" s="16"/>
      <c r="H3" s="29" t="s">
        <v>3550</v>
      </c>
      <c r="I3" s="40" t="s">
        <v>54</v>
      </c>
    </row>
    <row r="4" ht="24.6" customHeight="1" spans="3:10">
      <c r="C4" s="16"/>
      <c r="D4" s="30"/>
      <c r="E4" s="16"/>
      <c r="F4" s="31" t="s">
        <v>3576</v>
      </c>
      <c r="G4" s="31" t="s">
        <v>3548</v>
      </c>
      <c r="H4" s="29"/>
      <c r="I4">
        <f ca="1">IF(OR(E4&gt;0,F4&gt;0),1,"")</f>
        <v>1</v>
      </c>
      <c r="J4" s="41"/>
    </row>
    <row r="5" ht="32" customHeight="1" spans="2:11">
      <c r="B5" s="2">
        <v>43757</v>
      </c>
      <c r="C5" s="32">
        <v>1</v>
      </c>
      <c r="D5" s="33" t="str">
        <f ca="1">"Từ trụ "&amp;J5&amp;" đến trụ "&amp;K5</f>
        <v>Từ trụ 89 đến trụ 128</v>
      </c>
      <c r="E5" s="34" t="s">
        <v>3577</v>
      </c>
      <c r="F5" s="35">
        <v>6342.9</v>
      </c>
      <c r="G5" s="36">
        <f ca="1">SUMIF(BangKeTru!H:H,B5,BangKeTru!N:N)</f>
        <v>2864.8</v>
      </c>
      <c r="H5" s="37"/>
      <c r="I5">
        <f ca="1" t="shared" ref="I5:I15" si="0">IF(OR(E5&gt;0,F5&gt;0),1,"")</f>
        <v>1</v>
      </c>
      <c r="J5" s="42">
        <v>89</v>
      </c>
      <c r="K5" s="43">
        <v>128</v>
      </c>
    </row>
    <row r="6" ht="32" customHeight="1" spans="2:11">
      <c r="B6" s="2">
        <v>43765</v>
      </c>
      <c r="C6" s="32">
        <f ca="1">IF(B6=B5,C5+1,1)</f>
        <v>1</v>
      </c>
      <c r="D6" s="33" t="str">
        <f ca="1">"Từ trụ "&amp;J6&amp;" đến trụ "&amp;K6</f>
        <v>Từ trụ 142A đến trụ 174</v>
      </c>
      <c r="E6" s="34" t="s">
        <v>3577</v>
      </c>
      <c r="F6" s="35">
        <v>6342.9</v>
      </c>
      <c r="G6" s="36">
        <f ca="1">SUMIF(BangKeTru!H:H,B6,BangKeTru!N:N)</f>
        <v>2517.3</v>
      </c>
      <c r="H6" s="37"/>
      <c r="I6">
        <v>2</v>
      </c>
      <c r="J6" s="42" t="s">
        <v>3578</v>
      </c>
      <c r="K6" s="43">
        <v>174</v>
      </c>
    </row>
    <row r="7" ht="32" customHeight="1" spans="2:11">
      <c r="B7" s="2">
        <v>43778</v>
      </c>
      <c r="C7" s="32">
        <f ca="1" t="shared" ref="C7:C15" si="1">IF(B7=B6,C6+1,1)</f>
        <v>1</v>
      </c>
      <c r="D7" s="33" t="str">
        <f ca="1">"Từ trụ "&amp;J7&amp;" đến trụ "&amp;K7</f>
        <v>Từ trụ 128 đến trụ 142A</v>
      </c>
      <c r="E7" s="34" t="s">
        <v>3577</v>
      </c>
      <c r="F7" s="35">
        <v>6342.9</v>
      </c>
      <c r="G7" s="36">
        <f ca="1">SUMIF(BangKeTru!H:H,B7,BangKeTru!N:N)</f>
        <v>1082.7</v>
      </c>
      <c r="H7" s="38"/>
      <c r="I7">
        <v>3</v>
      </c>
      <c r="J7" s="42">
        <v>128</v>
      </c>
      <c r="K7" s="43" t="s">
        <v>3578</v>
      </c>
    </row>
    <row r="8" spans="3:10">
      <c r="C8" s="32">
        <f ca="1" t="shared" si="1"/>
        <v>1</v>
      </c>
      <c r="D8" s="39"/>
      <c r="E8" s="34" t="s">
        <v>3577</v>
      </c>
      <c r="F8" s="35">
        <v>6342.9</v>
      </c>
      <c r="G8" s="35" t="e">
        <v>#VALUE!</v>
      </c>
      <c r="H8" s="38"/>
      <c r="I8">
        <f ca="1" t="shared" si="0"/>
        <v>1</v>
      </c>
      <c r="J8" s="41"/>
    </row>
    <row r="9" spans="3:10">
      <c r="C9" s="32">
        <f ca="1" t="shared" si="1"/>
        <v>2</v>
      </c>
      <c r="D9" s="39"/>
      <c r="E9" s="34" t="s">
        <v>3577</v>
      </c>
      <c r="F9" s="35">
        <v>6342.9</v>
      </c>
      <c r="G9" s="35" t="e">
        <v>#VALUE!</v>
      </c>
      <c r="H9" s="38"/>
      <c r="I9">
        <f ca="1" t="shared" si="0"/>
        <v>1</v>
      </c>
      <c r="J9" s="41"/>
    </row>
    <row r="10" spans="3:10">
      <c r="C10" s="32">
        <f ca="1" t="shared" si="1"/>
        <v>3</v>
      </c>
      <c r="D10" s="39"/>
      <c r="E10" s="34" t="s">
        <v>3577</v>
      </c>
      <c r="F10" s="35">
        <v>6342.9</v>
      </c>
      <c r="G10" s="35" t="e">
        <v>#VALUE!</v>
      </c>
      <c r="H10" s="38"/>
      <c r="I10">
        <f ca="1" t="shared" si="0"/>
        <v>1</v>
      </c>
      <c r="J10" s="41"/>
    </row>
    <row r="11" spans="3:10">
      <c r="C11" s="32">
        <f ca="1" t="shared" si="1"/>
        <v>4</v>
      </c>
      <c r="D11" s="39"/>
      <c r="E11" s="34" t="s">
        <v>3577</v>
      </c>
      <c r="F11" s="35">
        <v>6342.9</v>
      </c>
      <c r="G11" s="35" t="e">
        <v>#VALUE!</v>
      </c>
      <c r="H11" s="38"/>
      <c r="I11">
        <f ca="1" t="shared" si="0"/>
        <v>1</v>
      </c>
      <c r="J11" s="41"/>
    </row>
    <row r="12" spans="3:10">
      <c r="C12" s="32">
        <f ca="1" t="shared" si="1"/>
        <v>5</v>
      </c>
      <c r="D12" s="39"/>
      <c r="E12" s="34" t="s">
        <v>3577</v>
      </c>
      <c r="F12" s="35">
        <v>6342.9</v>
      </c>
      <c r="G12" s="35" t="e">
        <v>#VALUE!</v>
      </c>
      <c r="H12" s="38"/>
      <c r="I12">
        <f ca="1" t="shared" si="0"/>
        <v>1</v>
      </c>
      <c r="J12" s="41"/>
    </row>
    <row r="13" spans="3:10">
      <c r="C13" s="32">
        <f ca="1" t="shared" si="1"/>
        <v>6</v>
      </c>
      <c r="D13" s="39"/>
      <c r="E13" s="34" t="s">
        <v>3577</v>
      </c>
      <c r="F13" s="35">
        <v>6342.9</v>
      </c>
      <c r="G13" s="35" t="e">
        <v>#VALUE!</v>
      </c>
      <c r="H13" s="38"/>
      <c r="I13">
        <f ca="1" t="shared" si="0"/>
        <v>1</v>
      </c>
      <c r="J13" s="41"/>
    </row>
    <row r="14" spans="3:10">
      <c r="C14" s="32">
        <f ca="1" t="shared" si="1"/>
        <v>7</v>
      </c>
      <c r="D14" s="39"/>
      <c r="E14" s="34" t="s">
        <v>3577</v>
      </c>
      <c r="F14" s="35">
        <v>6342.9</v>
      </c>
      <c r="G14" s="35" t="e">
        <v>#VALUE!</v>
      </c>
      <c r="H14" s="38"/>
      <c r="I14">
        <f ca="1" t="shared" si="0"/>
        <v>1</v>
      </c>
      <c r="J14" s="41"/>
    </row>
    <row r="15" spans="3:10">
      <c r="C15" s="32">
        <f ca="1" t="shared" si="1"/>
        <v>8</v>
      </c>
      <c r="D15" s="39"/>
      <c r="E15" s="34" t="s">
        <v>3577</v>
      </c>
      <c r="F15" s="35">
        <v>6342.9</v>
      </c>
      <c r="G15" s="35" t="e">
        <v>#VALUE!</v>
      </c>
      <c r="H15" s="38"/>
      <c r="I15">
        <f ca="1" t="shared" si="0"/>
        <v>1</v>
      </c>
      <c r="J15" s="41"/>
    </row>
  </sheetData>
  <autoFilter ref="I3:I15">
    <extLst/>
  </autoFilter>
  <mergeCells count="5">
    <mergeCell ref="F3:G3"/>
    <mergeCell ref="C3:C4"/>
    <mergeCell ref="D3:D4"/>
    <mergeCell ref="E3:E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N21"/>
  <sheetViews>
    <sheetView topLeftCell="C1" workbookViewId="0">
      <selection activeCell="F3" sqref="F3:K21"/>
    </sheetView>
  </sheetViews>
  <sheetFormatPr defaultColWidth="8.72727272727273" defaultRowHeight="16.8"/>
  <cols>
    <col min="7" max="7" width="11.9090909090909" customWidth="1"/>
    <col min="8" max="8" width="22.2727272727273" customWidth="1"/>
  </cols>
  <sheetData>
    <row r="1" customHeight="1"/>
    <row r="3" ht="18.3" customHeight="1" spans="6:14">
      <c r="F3" s="14" t="s">
        <v>3579</v>
      </c>
      <c r="G3" s="15" t="s">
        <v>3580</v>
      </c>
      <c r="H3" s="14" t="s">
        <v>3581</v>
      </c>
      <c r="I3" s="15" t="s">
        <v>3582</v>
      </c>
      <c r="J3" s="15" t="s">
        <v>3583</v>
      </c>
      <c r="K3" s="15"/>
      <c r="N3" t="s">
        <v>54</v>
      </c>
    </row>
    <row r="4" ht="31.2" spans="6:14">
      <c r="F4" s="14"/>
      <c r="G4" s="15"/>
      <c r="H4" s="14"/>
      <c r="I4" s="15"/>
      <c r="J4" s="14" t="s">
        <v>3547</v>
      </c>
      <c r="K4" s="15" t="s">
        <v>3584</v>
      </c>
      <c r="N4" t="s">
        <v>54</v>
      </c>
    </row>
    <row r="5" ht="52" customHeight="1" spans="5:13">
      <c r="E5" s="17">
        <f ca="1">ROW()-5</f>
        <v>0</v>
      </c>
      <c r="G5" s="18" t="str">
        <f ca="1">"Từ trụ "&amp;UPPER(M5)&amp;" đến trụ "&amp;UPPER(M6)</f>
        <v>Từ trụ 89 đến trụ 89A</v>
      </c>
      <c r="H5" s="19" t="s">
        <v>3585</v>
      </c>
      <c r="I5" s="17" t="s">
        <v>3586</v>
      </c>
      <c r="J5" s="17">
        <f ca="1">SUMIF(BangKeTru!BS:BS,E5,BangKeTru!BU:BU)</f>
        <v>0</v>
      </c>
      <c r="K5" s="17">
        <f ca="1">SUMIF(BangKeTru!BS:BS,E5,BangKeTru!N:N)</f>
        <v>0</v>
      </c>
      <c r="M5">
        <v>89</v>
      </c>
    </row>
    <row r="6" ht="31.2" spans="5:14">
      <c r="E6" s="17">
        <f ca="1" t="shared" ref="E5:E20" si="0">ROW()-5</f>
        <v>1</v>
      </c>
      <c r="F6" s="4">
        <v>1</v>
      </c>
      <c r="G6" s="18" t="str">
        <f ca="1">"Từ trụ "&amp;UPPER(M5)&amp;" đến trụ "&amp;UPPER(M6)</f>
        <v>Từ trụ 89 đến trụ 89A</v>
      </c>
      <c r="H6" s="19" t="s">
        <v>3585</v>
      </c>
      <c r="I6" s="17" t="s">
        <v>3586</v>
      </c>
      <c r="J6" s="17">
        <f ca="1">SUMIF(BangKeTru!BS:BS,E6,BangKeTru!BU:BU)</f>
        <v>28</v>
      </c>
      <c r="K6" s="17">
        <f ca="1">SUMIF(BangKeTru!BS:BS,E6,BangKeTru!N:N)</f>
        <v>23.4</v>
      </c>
      <c r="M6" t="s">
        <v>3354</v>
      </c>
      <c r="N6">
        <v>1</v>
      </c>
    </row>
    <row r="7" ht="31.2" spans="5:14">
      <c r="E7" s="17">
        <f ca="1" t="shared" si="0"/>
        <v>2</v>
      </c>
      <c r="F7" s="4">
        <f t="shared" ref="F7:F20" si="1">F6+1</f>
        <v>2</v>
      </c>
      <c r="G7" s="18" t="str">
        <f ca="1" t="shared" ref="G7:G20" si="2">"Từ trụ "&amp;UPPER(M6)&amp;" đến trụ "&amp;UPPER(M7)</f>
        <v>Từ trụ 89A đến trụ 95A</v>
      </c>
      <c r="H7" s="19" t="s">
        <v>3585</v>
      </c>
      <c r="I7" s="17" t="s">
        <v>3586</v>
      </c>
      <c r="J7" s="17">
        <f ca="1">SUMIF(BangKeTru!BS:BS,E7,BangKeTru!BU:BU)</f>
        <v>458.1</v>
      </c>
      <c r="K7" s="17">
        <f ca="1">SUMIF(BangKeTru!BS:BS,E7,BangKeTru!N:N)</f>
        <v>463.4</v>
      </c>
      <c r="M7" t="s">
        <v>3368</v>
      </c>
      <c r="N7">
        <f t="shared" ref="N7:N20" si="3">N6</f>
        <v>1</v>
      </c>
    </row>
    <row r="8" ht="31.2" spans="5:14">
      <c r="E8" s="17">
        <f ca="1" t="shared" si="0"/>
        <v>3</v>
      </c>
      <c r="F8" s="4">
        <f t="shared" si="1"/>
        <v>3</v>
      </c>
      <c r="G8" s="18" t="str">
        <f ca="1" t="shared" si="2"/>
        <v>Từ trụ 95A đến trụ 101A</v>
      </c>
      <c r="H8" s="19" t="s">
        <v>3585</v>
      </c>
      <c r="I8" s="17" t="s">
        <v>3586</v>
      </c>
      <c r="J8" s="17">
        <f ca="1">SUMIF(BangKeTru!BS:BS,E8,BangKeTru!BU:BU)</f>
        <v>453.2</v>
      </c>
      <c r="K8" s="17">
        <f ca="1">SUMIF(BangKeTru!BS:BS,E8,BangKeTru!N:N)</f>
        <v>445.2</v>
      </c>
      <c r="M8" t="s">
        <v>3382</v>
      </c>
      <c r="N8">
        <f t="shared" si="3"/>
        <v>1</v>
      </c>
    </row>
    <row r="9" ht="31.2" spans="5:14">
      <c r="E9" s="17">
        <f ca="1" t="shared" si="0"/>
        <v>4</v>
      </c>
      <c r="F9" s="4">
        <f t="shared" si="1"/>
        <v>4</v>
      </c>
      <c r="G9" s="18" t="str">
        <f ca="1" t="shared" si="2"/>
        <v>Từ trụ 101A đến trụ 107</v>
      </c>
      <c r="H9" s="19" t="s">
        <v>3585</v>
      </c>
      <c r="I9" s="17" t="s">
        <v>3586</v>
      </c>
      <c r="J9" s="17">
        <f ca="1">SUMIF(BangKeTru!BS:BS,E9,BangKeTru!BU:BU)</f>
        <v>422.7</v>
      </c>
      <c r="K9" s="17">
        <f ca="1">SUMIF(BangKeTru!BS:BS,E9,BangKeTru!N:N)</f>
        <v>429.8</v>
      </c>
      <c r="M9">
        <v>107</v>
      </c>
      <c r="N9">
        <f t="shared" si="3"/>
        <v>1</v>
      </c>
    </row>
    <row r="10" ht="31.2" spans="5:14">
      <c r="E10" s="17">
        <f ca="1" t="shared" si="0"/>
        <v>5</v>
      </c>
      <c r="F10" s="4">
        <f t="shared" si="1"/>
        <v>5</v>
      </c>
      <c r="G10" s="18" t="str">
        <f ca="1" t="shared" si="2"/>
        <v>Từ trụ 107 đến trụ 113A</v>
      </c>
      <c r="H10" s="19" t="s">
        <v>3585</v>
      </c>
      <c r="I10" s="17" t="s">
        <v>3586</v>
      </c>
      <c r="J10" s="17">
        <f ca="1">SUMIF(BangKeTru!BS:BS,E10,BangKeTru!BU:BU)</f>
        <v>441.4</v>
      </c>
      <c r="K10" s="17">
        <f ca="1">SUMIF(BangKeTru!BS:BS,E10,BangKeTru!N:N)</f>
        <v>441</v>
      </c>
      <c r="M10" t="s">
        <v>3411</v>
      </c>
      <c r="N10">
        <f t="shared" si="3"/>
        <v>1</v>
      </c>
    </row>
    <row r="11" ht="31.2" spans="5:14">
      <c r="E11" s="17">
        <f ca="1" t="shared" si="0"/>
        <v>6</v>
      </c>
      <c r="F11" s="4">
        <f t="shared" si="1"/>
        <v>6</v>
      </c>
      <c r="G11" s="18" t="str">
        <f ca="1" t="shared" si="2"/>
        <v>Từ trụ 113A đến trụ 120A</v>
      </c>
      <c r="H11" s="19" t="s">
        <v>3585</v>
      </c>
      <c r="I11" s="17" t="s">
        <v>3586</v>
      </c>
      <c r="J11" s="17">
        <f ca="1">SUMIF(BangKeTru!BS:BS,E11,BangKeTru!BU:BU)</f>
        <v>516.5</v>
      </c>
      <c r="K11" s="17">
        <f ca="1">SUMIF(BangKeTru!BS:BS,E11,BangKeTru!N:N)</f>
        <v>523.5</v>
      </c>
      <c r="M11" t="s">
        <v>3426</v>
      </c>
      <c r="N11">
        <f t="shared" si="3"/>
        <v>1</v>
      </c>
    </row>
    <row r="12" ht="31.2" spans="5:14">
      <c r="E12" s="17">
        <f ca="1" t="shared" si="0"/>
        <v>7</v>
      </c>
      <c r="F12" s="4">
        <v>1</v>
      </c>
      <c r="G12" s="18" t="str">
        <f ca="1" t="shared" si="2"/>
        <v>Từ trụ 120A đến trụ 128</v>
      </c>
      <c r="H12" s="19" t="s">
        <v>3585</v>
      </c>
      <c r="I12" s="17" t="s">
        <v>3586</v>
      </c>
      <c r="J12" s="17">
        <f ca="1">SUMIF(BangKeTru!BS:BS,E12,BangKeTru!BU:BU)</f>
        <v>541.2</v>
      </c>
      <c r="K12" s="17">
        <f ca="1">SUMIF(BangKeTru!BS:BS,E12,BangKeTru!N:N)</f>
        <v>538.5</v>
      </c>
      <c r="M12">
        <v>128</v>
      </c>
      <c r="N12">
        <f t="shared" si="3"/>
        <v>1</v>
      </c>
    </row>
    <row r="13" ht="27" customHeight="1" spans="5:14">
      <c r="E13" s="17">
        <f ca="1" t="shared" si="0"/>
        <v>8</v>
      </c>
      <c r="F13" s="4">
        <v>1</v>
      </c>
      <c r="G13" s="18" t="str">
        <f ca="1" t="shared" si="2"/>
        <v>Từ trụ 128 đến trụ 129</v>
      </c>
      <c r="H13" s="19" t="s">
        <v>3585</v>
      </c>
      <c r="I13" s="17" t="s">
        <v>3586</v>
      </c>
      <c r="J13" s="17">
        <f ca="1">SUMIF(BangKeTru!BS:BS,E13,BangKeTru!BU:BU)</f>
        <v>67.3</v>
      </c>
      <c r="K13" s="17">
        <f ca="1">SUMIF(BangKeTru!BS:BS,E13,BangKeTru!N:N)</f>
        <v>72.5</v>
      </c>
      <c r="M13">
        <v>129</v>
      </c>
      <c r="N13">
        <v>3</v>
      </c>
    </row>
    <row r="14" ht="27" customHeight="1" spans="5:14">
      <c r="E14" s="17">
        <f ca="1" t="shared" si="0"/>
        <v>9</v>
      </c>
      <c r="F14" s="4">
        <v>2</v>
      </c>
      <c r="G14" s="18" t="str">
        <f ca="1" t="shared" si="2"/>
        <v>Từ trụ 129 đến trụ 136A</v>
      </c>
      <c r="H14" s="19" t="s">
        <v>3585</v>
      </c>
      <c r="I14" s="17" t="s">
        <v>3586</v>
      </c>
      <c r="J14" s="17">
        <f ca="1">SUMIF(BangKeTru!BS:BS,E14,BangKeTru!BU:BU)</f>
        <v>562.3</v>
      </c>
      <c r="K14" s="17">
        <f ca="1">SUMIF(BangKeTru!BS:BS,E14,BangKeTru!N:N)</f>
        <v>570.4</v>
      </c>
      <c r="M14" t="s">
        <v>3462</v>
      </c>
      <c r="N14">
        <v>3</v>
      </c>
    </row>
    <row r="15" ht="27" customHeight="1" spans="5:14">
      <c r="E15" s="17">
        <f ca="1" t="shared" si="0"/>
        <v>10</v>
      </c>
      <c r="F15" s="4">
        <v>3</v>
      </c>
      <c r="G15" s="18" t="str">
        <f ca="1" t="shared" si="2"/>
        <v>Từ trụ 136A đến trụ 142A</v>
      </c>
      <c r="H15" s="19" t="s">
        <v>3585</v>
      </c>
      <c r="I15" s="17" t="s">
        <v>3586</v>
      </c>
      <c r="J15" s="17">
        <f ca="1">SUMIF(BangKeTru!BS:BS,E15,BangKeTru!BU:BU)</f>
        <v>469.5</v>
      </c>
      <c r="K15" s="17">
        <f ca="1">SUMIF(BangKeTru!BS:BS,E15,BangKeTru!N:N)</f>
        <v>484.3</v>
      </c>
      <c r="M15" t="s">
        <v>3476</v>
      </c>
      <c r="N15">
        <v>3</v>
      </c>
    </row>
    <row r="16" ht="28" customHeight="1" spans="5:14">
      <c r="E16" s="17">
        <f ca="1" t="shared" si="0"/>
        <v>11</v>
      </c>
      <c r="F16" s="4">
        <v>1</v>
      </c>
      <c r="G16" s="18" t="str">
        <f ca="1" t="shared" si="2"/>
        <v>Từ trụ 142A đến trụ 157A</v>
      </c>
      <c r="H16" s="19" t="s">
        <v>3585</v>
      </c>
      <c r="I16" s="17" t="s">
        <v>3586</v>
      </c>
      <c r="J16" s="17">
        <f ca="1">SUMIF(BangKeTru!BS:BS,E16,BangKeTru!BU:BU)</f>
        <v>1056.3</v>
      </c>
      <c r="K16" s="17">
        <f ca="1">SUMIF(BangKeTru!BS:BS,E16,BangKeTru!N:N)</f>
        <v>1084.1</v>
      </c>
      <c r="M16" t="s">
        <v>3508</v>
      </c>
      <c r="N16">
        <v>2</v>
      </c>
    </row>
    <row r="17" ht="28" customHeight="1" spans="5:14">
      <c r="E17" s="17">
        <f ca="1" t="shared" si="0"/>
        <v>12</v>
      </c>
      <c r="F17" s="4">
        <f t="shared" si="1"/>
        <v>2</v>
      </c>
      <c r="G17" s="18" t="str">
        <f ca="1" t="shared" si="2"/>
        <v>Từ trụ 157A đến trụ 164A</v>
      </c>
      <c r="H17" s="19" t="s">
        <v>3585</v>
      </c>
      <c r="I17" s="17" t="s">
        <v>3586</v>
      </c>
      <c r="J17" s="17">
        <f ca="1">SUMIF(BangKeTru!BS:BS,E17,BangKeTru!BU:BU)</f>
        <v>549.4</v>
      </c>
      <c r="K17" s="17">
        <f ca="1">SUMIF(BangKeTru!BS:BS,E17,BangKeTru!N:N)</f>
        <v>573</v>
      </c>
      <c r="M17" t="s">
        <v>3522</v>
      </c>
      <c r="N17">
        <f t="shared" si="3"/>
        <v>2</v>
      </c>
    </row>
    <row r="18" ht="28" customHeight="1" spans="5:14">
      <c r="E18" s="17">
        <f ca="1" t="shared" si="0"/>
        <v>13</v>
      </c>
      <c r="F18" s="4">
        <f t="shared" si="1"/>
        <v>3</v>
      </c>
      <c r="G18" s="18" t="str">
        <f ca="1" t="shared" si="2"/>
        <v>Từ trụ 164A đến trụ 171</v>
      </c>
      <c r="H18" s="19" t="s">
        <v>3585</v>
      </c>
      <c r="I18" s="17" t="s">
        <v>3586</v>
      </c>
      <c r="J18" s="17">
        <f ca="1">SUMIF(BangKeTru!BS:BS,E18,BangKeTru!BU:BU)</f>
        <v>474.3</v>
      </c>
      <c r="K18" s="17">
        <f ca="1">SUMIF(BangKeTru!BS:BS,E18,BangKeTru!N:N)</f>
        <v>497</v>
      </c>
      <c r="M18">
        <v>171</v>
      </c>
      <c r="N18">
        <f t="shared" si="3"/>
        <v>2</v>
      </c>
    </row>
    <row r="19" ht="28" customHeight="1" spans="5:14">
      <c r="E19" s="17">
        <f ca="1" t="shared" si="0"/>
        <v>14</v>
      </c>
      <c r="F19" s="4">
        <f t="shared" si="1"/>
        <v>4</v>
      </c>
      <c r="G19" s="18" t="str">
        <f ca="1" t="shared" si="2"/>
        <v>Từ trụ 171 đến trụ 174</v>
      </c>
      <c r="H19" s="26" t="s">
        <v>3587</v>
      </c>
      <c r="I19" s="17" t="s">
        <v>3586</v>
      </c>
      <c r="J19" s="17">
        <f ca="1">SUMIF(BangKeTru!BS:BS,E19,BangKeTru!BU:BU)</f>
        <v>277.8</v>
      </c>
      <c r="K19" s="17">
        <f ca="1">SUMIF(BangKeTru!BS:BS,E19,BangKeTru!N:N)</f>
        <v>293.3</v>
      </c>
      <c r="M19">
        <v>174</v>
      </c>
      <c r="N19">
        <f t="shared" si="3"/>
        <v>2</v>
      </c>
    </row>
    <row r="20" ht="28" customHeight="1" spans="5:14">
      <c r="E20" s="17">
        <f ca="1" t="shared" si="0"/>
        <v>15</v>
      </c>
      <c r="F20" s="4">
        <f t="shared" si="1"/>
        <v>5</v>
      </c>
      <c r="G20" s="18" t="str">
        <f ca="1" t="shared" si="2"/>
        <v>Từ trụ 174 đến trụ 174A</v>
      </c>
      <c r="H20" s="26" t="s">
        <v>3587</v>
      </c>
      <c r="I20" s="17" t="s">
        <v>3586</v>
      </c>
      <c r="J20" s="17">
        <f ca="1">SUMIF(BangKeTru!BS:BS,E20,BangKeTru!BU:BU)</f>
        <v>20</v>
      </c>
      <c r="K20" s="17">
        <f ca="1">SUMIF(BangKeTru!BS:BS,E20,BangKeTru!N:N)</f>
        <v>25.4</v>
      </c>
      <c r="M20" t="s">
        <v>3543</v>
      </c>
      <c r="N20">
        <f t="shared" si="3"/>
        <v>2</v>
      </c>
    </row>
    <row r="21" ht="27" customHeight="1" spans="6:14">
      <c r="F21" s="17"/>
      <c r="G21" s="27" t="s">
        <v>3555</v>
      </c>
      <c r="H21" s="27"/>
      <c r="I21" s="27"/>
      <c r="J21" s="14">
        <f ca="1">SUMIF(N5:N20,L21,J5:J20)</f>
        <v>1099.1</v>
      </c>
      <c r="K21" s="14">
        <f ca="1">SUMIF(N5:N20,L21,K5:K20)</f>
        <v>1127.2</v>
      </c>
      <c r="L21">
        <v>3</v>
      </c>
      <c r="N21">
        <f>L21</f>
        <v>3</v>
      </c>
    </row>
  </sheetData>
  <autoFilter ref="C3:O38">
    <extLst/>
  </autoFilter>
  <mergeCells count="5">
    <mergeCell ref="J3:K3"/>
    <mergeCell ref="F3:F4"/>
    <mergeCell ref="G3:G4"/>
    <mergeCell ref="H3:H4"/>
    <mergeCell ref="I3:I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E1:S38"/>
  <sheetViews>
    <sheetView topLeftCell="C1" workbookViewId="0">
      <selection activeCell="J48" sqref="J47:J48"/>
    </sheetView>
  </sheetViews>
  <sheetFormatPr defaultColWidth="8.72727272727273" defaultRowHeight="16.8"/>
  <cols>
    <col min="6" max="6" width="5.72727272727273" customWidth="1"/>
    <col min="7" max="7" width="11.9090909090909" customWidth="1"/>
    <col min="8" max="8" width="22.2727272727273" customWidth="1"/>
    <col min="9" max="12" width="7.72727272727273" customWidth="1"/>
  </cols>
  <sheetData>
    <row r="1" customHeight="1"/>
    <row r="2" spans="6:12">
      <c r="F2" s="14" t="s">
        <v>3579</v>
      </c>
      <c r="G2" s="15" t="s">
        <v>3580</v>
      </c>
      <c r="H2" s="16" t="s">
        <v>3588</v>
      </c>
      <c r="I2" s="16"/>
      <c r="J2" s="16"/>
      <c r="K2" s="16" t="s">
        <v>3589</v>
      </c>
      <c r="L2" s="16"/>
    </row>
    <row r="3" ht="18.3" customHeight="1" spans="6:14">
      <c r="F3" s="14"/>
      <c r="G3" s="15"/>
      <c r="H3" s="14" t="s">
        <v>3581</v>
      </c>
      <c r="I3" s="15" t="s">
        <v>3590</v>
      </c>
      <c r="J3" s="22" t="s">
        <v>3591</v>
      </c>
      <c r="K3" s="3" t="s">
        <v>3592</v>
      </c>
      <c r="L3" s="22" t="s">
        <v>3593</v>
      </c>
      <c r="N3" t="s">
        <v>54</v>
      </c>
    </row>
    <row r="4" spans="6:14">
      <c r="F4" s="14"/>
      <c r="G4" s="15"/>
      <c r="H4" s="14"/>
      <c r="I4" s="15"/>
      <c r="J4" s="22"/>
      <c r="K4" s="3"/>
      <c r="L4" s="22"/>
      <c r="N4" t="s">
        <v>54</v>
      </c>
    </row>
    <row r="5" ht="52" hidden="1" customHeight="1" spans="5:13">
      <c r="E5" s="17">
        <f t="shared" ref="E5:E20" si="0">ROW()-5</f>
        <v>0</v>
      </c>
      <c r="F5" s="4"/>
      <c r="G5" s="18" t="str">
        <f>"Từ trụ "&amp;UPPER(M5)&amp;" đến trụ "&amp;UPPER(M6)</f>
        <v>Từ trụ 89 đến trụ 89A</v>
      </c>
      <c r="H5" s="19" t="s">
        <v>3585</v>
      </c>
      <c r="I5" s="17">
        <f ca="1">SUMIF(BangKeTru!BS:BS,E5,BangKeTru!N:N)</f>
        <v>0</v>
      </c>
      <c r="J5" s="17" t="s">
        <v>3594</v>
      </c>
      <c r="K5" s="4">
        <v>1.02</v>
      </c>
      <c r="L5" s="4"/>
      <c r="M5">
        <v>89</v>
      </c>
    </row>
    <row r="6" ht="51.15" hidden="1" spans="5:19">
      <c r="E6" s="17">
        <f t="shared" si="0"/>
        <v>1</v>
      </c>
      <c r="F6" s="4">
        <v>1</v>
      </c>
      <c r="G6" s="18" t="str">
        <f t="shared" ref="G6:G20" si="1">"Từ trụ "&amp;UPPER(M5)&amp;" đến trụ "&amp;UPPER(M6)</f>
        <v>Từ trụ 89 đến trụ 89A</v>
      </c>
      <c r="H6" s="19" t="s">
        <v>3585</v>
      </c>
      <c r="I6" s="17">
        <f ca="1">SUMIF(BangKeTru!BS:BS,E6,BangKeTru!N:N)</f>
        <v>23.4</v>
      </c>
      <c r="J6" s="17" t="s">
        <v>3594</v>
      </c>
      <c r="K6" s="4">
        <v>1.02</v>
      </c>
      <c r="L6" s="4"/>
      <c r="M6" t="s">
        <v>3354</v>
      </c>
      <c r="N6">
        <v>1</v>
      </c>
      <c r="P6" s="23" t="s">
        <v>3590</v>
      </c>
      <c r="Q6" s="25" t="s">
        <v>3591</v>
      </c>
      <c r="R6" s="25" t="s">
        <v>3592</v>
      </c>
      <c r="S6" s="25" t="s">
        <v>3593</v>
      </c>
    </row>
    <row r="7" ht="31.2" hidden="1" spans="5:14">
      <c r="E7" s="17">
        <f t="shared" si="0"/>
        <v>2</v>
      </c>
      <c r="F7" s="4">
        <f t="shared" ref="F7:F11" si="2">F6+1</f>
        <v>2</v>
      </c>
      <c r="G7" s="18" t="str">
        <f t="shared" si="1"/>
        <v>Từ trụ 89A đến trụ 95A</v>
      </c>
      <c r="H7" s="19" t="s">
        <v>3585</v>
      </c>
      <c r="I7" s="17">
        <f ca="1">SUMIF(BangKeTru!BS:BS,E7,BangKeTru!N:N)</f>
        <v>463.4</v>
      </c>
      <c r="J7" s="17" t="s">
        <v>3594</v>
      </c>
      <c r="K7" s="4">
        <v>1.02</v>
      </c>
      <c r="L7" s="4"/>
      <c r="M7" t="s">
        <v>3368</v>
      </c>
      <c r="N7">
        <f t="shared" ref="N7:N12" si="3">N6</f>
        <v>1</v>
      </c>
    </row>
    <row r="8" ht="31.2" hidden="1" spans="5:14">
      <c r="E8" s="17">
        <f t="shared" si="0"/>
        <v>3</v>
      </c>
      <c r="F8" s="4">
        <f t="shared" si="2"/>
        <v>3</v>
      </c>
      <c r="G8" s="18" t="str">
        <f t="shared" si="1"/>
        <v>Từ trụ 95A đến trụ 101A</v>
      </c>
      <c r="H8" s="19" t="s">
        <v>3585</v>
      </c>
      <c r="I8" s="17">
        <f ca="1">SUMIF(BangKeTru!BS:BS,E8,BangKeTru!N:N)</f>
        <v>445.2</v>
      </c>
      <c r="J8" s="17" t="s">
        <v>3594</v>
      </c>
      <c r="K8" s="4">
        <v>1.02</v>
      </c>
      <c r="L8" s="4"/>
      <c r="M8" t="s">
        <v>3382</v>
      </c>
      <c r="N8">
        <f t="shared" si="3"/>
        <v>1</v>
      </c>
    </row>
    <row r="9" ht="31.2" hidden="1" spans="5:14">
      <c r="E9" s="17">
        <f t="shared" si="0"/>
        <v>4</v>
      </c>
      <c r="F9" s="4">
        <f t="shared" si="2"/>
        <v>4</v>
      </c>
      <c r="G9" s="18" t="str">
        <f t="shared" si="1"/>
        <v>Từ trụ 101A đến trụ 107</v>
      </c>
      <c r="H9" s="19" t="s">
        <v>3585</v>
      </c>
      <c r="I9" s="17">
        <f ca="1">SUMIF(BangKeTru!BS:BS,E9,BangKeTru!N:N)</f>
        <v>429.8</v>
      </c>
      <c r="J9" s="17" t="s">
        <v>3594</v>
      </c>
      <c r="K9" s="4">
        <v>1.02</v>
      </c>
      <c r="L9" s="4"/>
      <c r="M9">
        <v>107</v>
      </c>
      <c r="N9">
        <f t="shared" si="3"/>
        <v>1</v>
      </c>
    </row>
    <row r="10" ht="31.2" hidden="1" spans="5:14">
      <c r="E10" s="17">
        <f t="shared" si="0"/>
        <v>5</v>
      </c>
      <c r="F10" s="4">
        <f t="shared" si="2"/>
        <v>5</v>
      </c>
      <c r="G10" s="18" t="str">
        <f t="shared" si="1"/>
        <v>Từ trụ 107 đến trụ 113A</v>
      </c>
      <c r="H10" s="19" t="s">
        <v>3585</v>
      </c>
      <c r="I10" s="17">
        <f ca="1">SUMIF(BangKeTru!BS:BS,E10,BangKeTru!N:N)</f>
        <v>441</v>
      </c>
      <c r="J10" s="17" t="s">
        <v>3594</v>
      </c>
      <c r="K10" s="4">
        <v>1.02</v>
      </c>
      <c r="L10" s="4"/>
      <c r="M10" t="s">
        <v>3411</v>
      </c>
      <c r="N10">
        <f t="shared" si="3"/>
        <v>1</v>
      </c>
    </row>
    <row r="11" ht="31.2" hidden="1" spans="5:14">
      <c r="E11" s="17">
        <f t="shared" si="0"/>
        <v>6</v>
      </c>
      <c r="F11" s="4">
        <f t="shared" si="2"/>
        <v>6</v>
      </c>
      <c r="G11" s="18" t="str">
        <f t="shared" si="1"/>
        <v>Từ trụ 113A đến trụ 120A</v>
      </c>
      <c r="H11" s="19" t="s">
        <v>3585</v>
      </c>
      <c r="I11" s="17">
        <f ca="1">SUMIF(BangKeTru!BS:BS,E11,BangKeTru!N:N)</f>
        <v>523.5</v>
      </c>
      <c r="J11" s="17" t="s">
        <v>3594</v>
      </c>
      <c r="K11" s="4">
        <v>1.02</v>
      </c>
      <c r="L11" s="4"/>
      <c r="M11" t="s">
        <v>3426</v>
      </c>
      <c r="N11">
        <f t="shared" si="3"/>
        <v>1</v>
      </c>
    </row>
    <row r="12" ht="31.2" hidden="1" spans="5:14">
      <c r="E12" s="17">
        <f t="shared" si="0"/>
        <v>7</v>
      </c>
      <c r="F12" s="4">
        <v>7</v>
      </c>
      <c r="G12" s="18" t="str">
        <f t="shared" si="1"/>
        <v>Từ trụ 120A đến trụ 128</v>
      </c>
      <c r="H12" s="19" t="s">
        <v>3585</v>
      </c>
      <c r="I12" s="17">
        <f ca="1">SUMIF(BangKeTru!BS:BS,E12,BangKeTru!N:N)</f>
        <v>538.5</v>
      </c>
      <c r="J12" s="17" t="s">
        <v>3594</v>
      </c>
      <c r="K12" s="4">
        <v>1.02</v>
      </c>
      <c r="L12" s="4"/>
      <c r="M12">
        <v>128</v>
      </c>
      <c r="N12">
        <f t="shared" si="3"/>
        <v>1</v>
      </c>
    </row>
    <row r="13" ht="27" customHeight="1" spans="5:14">
      <c r="E13" s="17">
        <f t="shared" si="0"/>
        <v>8</v>
      </c>
      <c r="F13" s="4">
        <v>1</v>
      </c>
      <c r="G13" s="18" t="str">
        <f t="shared" si="1"/>
        <v>Từ trụ 128 đến trụ 129</v>
      </c>
      <c r="H13" s="19" t="s">
        <v>3585</v>
      </c>
      <c r="I13" s="17">
        <f ca="1">SUMIF(BangKeTru!BS:BS,E13,BangKeTru!N:N)</f>
        <v>72.5</v>
      </c>
      <c r="J13" s="17" t="s">
        <v>3594</v>
      </c>
      <c r="K13" s="4">
        <v>1.02</v>
      </c>
      <c r="L13" s="4"/>
      <c r="M13">
        <v>129</v>
      </c>
      <c r="N13">
        <v>3</v>
      </c>
    </row>
    <row r="14" ht="27" customHeight="1" spans="5:14">
      <c r="E14" s="17">
        <f t="shared" si="0"/>
        <v>9</v>
      </c>
      <c r="F14" s="4">
        <v>2</v>
      </c>
      <c r="G14" s="18" t="str">
        <f t="shared" si="1"/>
        <v>Từ trụ 129 đến trụ 136A</v>
      </c>
      <c r="H14" s="19" t="s">
        <v>3585</v>
      </c>
      <c r="I14" s="17">
        <f ca="1">SUMIF(BangKeTru!BS:BS,E14,BangKeTru!N:N)</f>
        <v>570.4</v>
      </c>
      <c r="J14" s="17" t="s">
        <v>3594</v>
      </c>
      <c r="K14" s="4">
        <v>1.02</v>
      </c>
      <c r="L14" s="4"/>
      <c r="M14" t="s">
        <v>3462</v>
      </c>
      <c r="N14">
        <v>3</v>
      </c>
    </row>
    <row r="15" ht="27" customHeight="1" spans="5:14">
      <c r="E15" s="17">
        <f t="shared" si="0"/>
        <v>10</v>
      </c>
      <c r="F15" s="4">
        <v>3</v>
      </c>
      <c r="G15" s="18" t="str">
        <f t="shared" si="1"/>
        <v>Từ trụ 136A đến trụ 142A</v>
      </c>
      <c r="H15" s="19" t="s">
        <v>3585</v>
      </c>
      <c r="I15" s="17">
        <f ca="1">SUMIF(BangKeTru!BS:BS,E15,BangKeTru!N:N)</f>
        <v>484.3</v>
      </c>
      <c r="J15" s="17" t="s">
        <v>3594</v>
      </c>
      <c r="K15" s="4">
        <v>1.02</v>
      </c>
      <c r="L15" s="4"/>
      <c r="M15" t="s">
        <v>3476</v>
      </c>
      <c r="N15">
        <v>3</v>
      </c>
    </row>
    <row r="16" ht="28" hidden="1" customHeight="1" spans="5:14">
      <c r="E16" s="17">
        <f t="shared" si="0"/>
        <v>11</v>
      </c>
      <c r="F16" s="4">
        <v>1</v>
      </c>
      <c r="G16" s="18" t="str">
        <f t="shared" si="1"/>
        <v>Từ trụ 142A đến trụ 157A</v>
      </c>
      <c r="H16" s="19" t="s">
        <v>3585</v>
      </c>
      <c r="I16" s="17">
        <f ca="1">SUMIF(BangKeTru!BS:BS,E16,BangKeTru!N:N)</f>
        <v>1084.1</v>
      </c>
      <c r="J16" s="17" t="s">
        <v>3594</v>
      </c>
      <c r="K16" s="4">
        <v>1.02</v>
      </c>
      <c r="L16" s="4"/>
      <c r="M16" t="s">
        <v>3508</v>
      </c>
      <c r="N16">
        <v>2</v>
      </c>
    </row>
    <row r="17" ht="28" hidden="1" customHeight="1" spans="5:14">
      <c r="E17" s="17">
        <f t="shared" si="0"/>
        <v>12</v>
      </c>
      <c r="F17" s="4">
        <f t="shared" ref="F17:F20" si="4">F16+1</f>
        <v>2</v>
      </c>
      <c r="G17" s="18" t="str">
        <f t="shared" si="1"/>
        <v>Từ trụ 157A đến trụ 164A</v>
      </c>
      <c r="H17" s="19" t="s">
        <v>3585</v>
      </c>
      <c r="I17" s="17">
        <f ca="1">SUMIF(BangKeTru!BS:BS,E17,BangKeTru!N:N)</f>
        <v>573</v>
      </c>
      <c r="J17" s="17" t="s">
        <v>3594</v>
      </c>
      <c r="K17" s="4">
        <v>1.02</v>
      </c>
      <c r="L17" s="4"/>
      <c r="M17" t="s">
        <v>3522</v>
      </c>
      <c r="N17">
        <f t="shared" ref="N17:N20" si="5">N16</f>
        <v>2</v>
      </c>
    </row>
    <row r="18" ht="28" hidden="1" customHeight="1" spans="5:14">
      <c r="E18" s="17">
        <f t="shared" si="0"/>
        <v>13</v>
      </c>
      <c r="F18" s="4">
        <f t="shared" si="4"/>
        <v>3</v>
      </c>
      <c r="G18" s="18" t="str">
        <f t="shared" si="1"/>
        <v>Từ trụ 164A đến trụ 171</v>
      </c>
      <c r="H18" s="19" t="s">
        <v>3585</v>
      </c>
      <c r="I18" s="17">
        <f ca="1">SUMIF(BangKeTru!BS:BS,E18,BangKeTru!N:N)</f>
        <v>497</v>
      </c>
      <c r="J18" s="17" t="s">
        <v>3594</v>
      </c>
      <c r="K18" s="4">
        <v>1.02</v>
      </c>
      <c r="L18" s="4"/>
      <c r="M18">
        <v>171</v>
      </c>
      <c r="N18">
        <f t="shared" si="5"/>
        <v>2</v>
      </c>
    </row>
    <row r="19" ht="28" hidden="1" customHeight="1" spans="5:14">
      <c r="E19" s="17">
        <f t="shared" si="0"/>
        <v>14</v>
      </c>
      <c r="F19" s="4">
        <f t="shared" si="4"/>
        <v>4</v>
      </c>
      <c r="G19" s="18" t="str">
        <f t="shared" si="1"/>
        <v>Từ trụ 171 đến trụ 174</v>
      </c>
      <c r="H19" s="19" t="s">
        <v>3585</v>
      </c>
      <c r="I19" s="17">
        <f ca="1">SUMIF(BangKeTru!BS:BS,E19,BangKeTru!N:N)</f>
        <v>293.3</v>
      </c>
      <c r="J19" s="17" t="s">
        <v>3594</v>
      </c>
      <c r="K19" s="4">
        <v>1.02</v>
      </c>
      <c r="L19" s="4"/>
      <c r="M19">
        <v>174</v>
      </c>
      <c r="N19">
        <f t="shared" si="5"/>
        <v>2</v>
      </c>
    </row>
    <row r="20" ht="28" hidden="1" customHeight="1" spans="5:14">
      <c r="E20" s="17">
        <f t="shared" si="0"/>
        <v>15</v>
      </c>
      <c r="F20" s="4">
        <f t="shared" si="4"/>
        <v>5</v>
      </c>
      <c r="G20" s="18" t="str">
        <f t="shared" si="1"/>
        <v>Từ trụ 174 đến trụ 174A</v>
      </c>
      <c r="H20" s="19" t="s">
        <v>3585</v>
      </c>
      <c r="I20" s="17">
        <f ca="1">SUMIF(BangKeTru!BS:BS,E20,BangKeTru!N:N)</f>
        <v>25.4</v>
      </c>
      <c r="J20" s="17" t="s">
        <v>3594</v>
      </c>
      <c r="K20" s="4">
        <v>1.02</v>
      </c>
      <c r="L20" s="4"/>
      <c r="M20" t="s">
        <v>3543</v>
      </c>
      <c r="N20">
        <f t="shared" si="5"/>
        <v>2</v>
      </c>
    </row>
    <row r="21" ht="27" hidden="1" customHeight="1" spans="6:11">
      <c r="F21" s="20"/>
      <c r="G21" s="21"/>
      <c r="H21" s="21"/>
      <c r="I21" s="21"/>
      <c r="J21" s="24"/>
      <c r="K21" s="24"/>
    </row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</sheetData>
  <autoFilter ref="C3:O38">
    <filterColumn colId="11">
      <customFilters>
        <customFilter operator="equal" val="3"/>
        <customFilter operator="equal" val="x"/>
      </customFilters>
    </filterColumn>
    <extLst/>
  </autoFilter>
  <mergeCells count="9">
    <mergeCell ref="H2:J2"/>
    <mergeCell ref="K2:L2"/>
    <mergeCell ref="F2:F4"/>
    <mergeCell ref="G2:G4"/>
    <mergeCell ref="H3:H4"/>
    <mergeCell ref="I3:I4"/>
    <mergeCell ref="J3:J4"/>
    <mergeCell ref="K3:K4"/>
    <mergeCell ref="L3:L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S3"/>
  <sheetViews>
    <sheetView topLeftCell="O1" workbookViewId="0">
      <selection activeCell="AD3" sqref="AD3"/>
    </sheetView>
  </sheetViews>
  <sheetFormatPr defaultColWidth="8.72727272727273" defaultRowHeight="16.8" outlineLevelRow="2"/>
  <sheetData>
    <row r="2" ht="23" customHeight="1" spans="2:45">
      <c r="B2" s="12" t="s">
        <v>3308</v>
      </c>
      <c r="C2" s="12" t="s">
        <v>3292</v>
      </c>
      <c r="D2" s="12" t="s">
        <v>3293</v>
      </c>
      <c r="E2" s="12" t="s">
        <v>2898</v>
      </c>
      <c r="F2" s="12" t="s">
        <v>2900</v>
      </c>
      <c r="G2" s="12" t="s">
        <v>2924</v>
      </c>
      <c r="H2" s="12" t="s">
        <v>2932</v>
      </c>
      <c r="I2" s="12" t="s">
        <v>3096</v>
      </c>
      <c r="J2" s="12" t="s">
        <v>3100</v>
      </c>
      <c r="K2" s="12" t="s">
        <v>3104</v>
      </c>
      <c r="L2" s="12" t="s">
        <v>3108</v>
      </c>
      <c r="M2" s="12" t="s">
        <v>3110</v>
      </c>
      <c r="N2" s="12" t="s">
        <v>3138</v>
      </c>
      <c r="O2" s="12" t="s">
        <v>2973</v>
      </c>
      <c r="P2" s="12" t="s">
        <v>3595</v>
      </c>
      <c r="Q2" s="12" t="s">
        <v>2975</v>
      </c>
      <c r="R2" s="12" t="s">
        <v>3029</v>
      </c>
      <c r="S2" s="12" t="s">
        <v>3310</v>
      </c>
      <c r="T2" s="12" t="s">
        <v>3052</v>
      </c>
      <c r="U2" s="12" t="s">
        <v>3054</v>
      </c>
      <c r="V2" s="12" t="s">
        <v>3205</v>
      </c>
      <c r="W2" s="12" t="s">
        <v>3225</v>
      </c>
      <c r="X2" s="12"/>
      <c r="Y2" s="12" t="s">
        <v>3272</v>
      </c>
      <c r="Z2" s="12" t="s">
        <v>3270</v>
      </c>
      <c r="AA2" s="12" t="s">
        <v>3201</v>
      </c>
      <c r="AB2" s="12" t="s">
        <v>3197</v>
      </c>
      <c r="AC2" s="12" t="s">
        <v>680</v>
      </c>
      <c r="AD2" s="12" t="s">
        <v>2826</v>
      </c>
      <c r="AE2" s="12" t="s">
        <v>686</v>
      </c>
      <c r="AF2" s="12" t="s">
        <v>3274</v>
      </c>
      <c r="AG2" s="12" t="s">
        <v>3596</v>
      </c>
      <c r="AH2" s="12" t="s">
        <v>3276</v>
      </c>
      <c r="AI2" s="12" t="s">
        <v>3278</v>
      </c>
      <c r="AJ2" s="12" t="s">
        <v>3288</v>
      </c>
      <c r="AK2" s="12" t="s">
        <v>3286</v>
      </c>
      <c r="AL2" s="12" t="s">
        <v>2011</v>
      </c>
      <c r="AM2" s="12"/>
      <c r="AN2" s="12" t="s">
        <v>3313</v>
      </c>
      <c r="AO2" s="12" t="s">
        <v>144</v>
      </c>
      <c r="AP2" s="12"/>
      <c r="AQ2" s="12"/>
      <c r="AR2" s="12" t="s">
        <v>2657</v>
      </c>
      <c r="AS2" s="12" t="s">
        <v>3280</v>
      </c>
    </row>
    <row r="3" ht="26.4" spans="2:45">
      <c r="B3" s="13" t="s">
        <v>3308</v>
      </c>
      <c r="C3" s="13" t="s">
        <v>3292</v>
      </c>
      <c r="D3" s="13" t="s">
        <v>3293</v>
      </c>
      <c r="E3" s="13" t="s">
        <v>2898</v>
      </c>
      <c r="F3" s="13" t="s">
        <v>2900</v>
      </c>
      <c r="G3" s="13" t="s">
        <v>2924</v>
      </c>
      <c r="H3" s="13" t="s">
        <v>2932</v>
      </c>
      <c r="I3" s="13" t="s">
        <v>3096</v>
      </c>
      <c r="J3" s="13" t="s">
        <v>3100</v>
      </c>
      <c r="K3" s="13" t="s">
        <v>3104</v>
      </c>
      <c r="L3" s="13" t="s">
        <v>3108</v>
      </c>
      <c r="M3" s="13" t="s">
        <v>3110</v>
      </c>
      <c r="N3" s="13" t="s">
        <v>3138</v>
      </c>
      <c r="O3" s="13" t="s">
        <v>2973</v>
      </c>
      <c r="P3" s="13" t="s">
        <v>3309</v>
      </c>
      <c r="Q3" s="13" t="s">
        <v>2975</v>
      </c>
      <c r="R3" s="13" t="s">
        <v>3029</v>
      </c>
      <c r="S3" s="13" t="s">
        <v>3310</v>
      </c>
      <c r="T3" s="13" t="s">
        <v>3052</v>
      </c>
      <c r="U3" s="13" t="s">
        <v>3054</v>
      </c>
      <c r="V3" s="13" t="s">
        <v>3205</v>
      </c>
      <c r="W3" s="13" t="s">
        <v>3225</v>
      </c>
      <c r="X3" s="13">
        <v>0</v>
      </c>
      <c r="Y3" s="13" t="s">
        <v>3272</v>
      </c>
      <c r="Z3" s="13" t="s">
        <v>3270</v>
      </c>
      <c r="AA3" s="13" t="s">
        <v>3201</v>
      </c>
      <c r="AB3" s="13" t="s">
        <v>3197</v>
      </c>
      <c r="AC3" s="13" t="s">
        <v>680</v>
      </c>
      <c r="AD3" s="13" t="s">
        <v>686</v>
      </c>
      <c r="AE3" s="13" t="s">
        <v>657</v>
      </c>
      <c r="AF3" s="13" t="s">
        <v>661</v>
      </c>
      <c r="AG3" s="13" t="s">
        <v>663</v>
      </c>
      <c r="AH3" s="13" t="s">
        <v>667</v>
      </c>
      <c r="AI3" s="13" t="s">
        <v>3288</v>
      </c>
      <c r="AJ3" s="13" t="s">
        <v>3286</v>
      </c>
      <c r="AK3" s="13" t="s">
        <v>2011</v>
      </c>
      <c r="AL3" s="13">
        <v>0</v>
      </c>
      <c r="AM3" s="13" t="s">
        <v>3313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2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4"/>
  <sheetViews>
    <sheetView topLeftCell="C1" workbookViewId="0">
      <pane ySplit="1" topLeftCell="A60" activePane="bottomLeft" state="frozen"/>
      <selection/>
      <selection pane="bottomLeft" activeCell="C12" sqref="C12:M12"/>
    </sheetView>
  </sheetViews>
  <sheetFormatPr defaultColWidth="8.72727272727273" defaultRowHeight="16.8"/>
  <cols>
    <col min="2" max="2" width="12.4545454545455" customWidth="1"/>
    <col min="3" max="3" width="20.8181818181818" customWidth="1"/>
    <col min="5" max="5" width="7.27272727272727" customWidth="1"/>
    <col min="6" max="6" width="11.8181818181818" customWidth="1"/>
    <col min="7" max="7" width="7.72727272727273" customWidth="1"/>
    <col min="8" max="8" width="8" hidden="1" customWidth="1"/>
    <col min="9" max="9" width="7.72727272727273" hidden="1" customWidth="1"/>
    <col min="10" max="10" width="8" hidden="1" customWidth="1"/>
    <col min="11" max="11" width="9.36363636363636" hidden="1" customWidth="1"/>
    <col min="12" max="12" width="7.18181818181818" hidden="1" customWidth="1"/>
    <col min="13" max="13" width="7.90909090909091" customWidth="1"/>
    <col min="15" max="18" width="11.2727272727273" customWidth="1"/>
  </cols>
  <sheetData>
    <row r="1" ht="25" customHeight="1" spans="3:18">
      <c r="C1" s="6" t="s">
        <v>3295</v>
      </c>
      <c r="D1" s="7" t="s">
        <v>2898</v>
      </c>
      <c r="E1" t="s">
        <v>2900</v>
      </c>
      <c r="F1" t="s">
        <v>2924</v>
      </c>
      <c r="G1" t="s">
        <v>2932</v>
      </c>
      <c r="H1" t="s">
        <v>3096</v>
      </c>
      <c r="I1" t="s">
        <v>3100</v>
      </c>
      <c r="J1" t="s">
        <v>3104</v>
      </c>
      <c r="K1" t="s">
        <v>3108</v>
      </c>
      <c r="L1" t="s">
        <v>3110</v>
      </c>
      <c r="M1" t="s">
        <v>3138</v>
      </c>
      <c r="N1" s="7" t="s">
        <v>2898</v>
      </c>
      <c r="O1" t="s">
        <v>2900</v>
      </c>
      <c r="P1" t="s">
        <v>2924</v>
      </c>
      <c r="Q1" t="s">
        <v>2932</v>
      </c>
      <c r="R1" t="s">
        <v>3138</v>
      </c>
    </row>
    <row r="2" spans="3:3">
      <c r="C2" s="8"/>
    </row>
    <row r="3" ht="25" customHeight="1" spans="3:13">
      <c r="C3" s="9">
        <v>43703</v>
      </c>
      <c r="D3">
        <f ca="1">SUMIF(BangKeTru!$A:$A,$C3,BangKeTru!Z:Z)</f>
        <v>2</v>
      </c>
      <c r="E3">
        <v>2</v>
      </c>
      <c r="F3">
        <v>1</v>
      </c>
      <c r="G3">
        <f ca="1">SUMIF(BangKeTru!$A:$A,$C3,BangKeTru!AC:AC)</f>
        <v>0</v>
      </c>
      <c r="H3">
        <f ca="1">SUMIF(BangKeTru!$A:$A,$C3,BangKeTru!AD:AD)</f>
        <v>0</v>
      </c>
      <c r="I3">
        <f ca="1">SUMIF(BangKeTru!$A:$A,$C3,BangKeTru!AE:AE)</f>
        <v>1</v>
      </c>
      <c r="J3">
        <v>0</v>
      </c>
      <c r="K3">
        <f ca="1">SUMIF(BangKeTru!$A:$A,$C3,BangKeTru!AG:AG)</f>
        <v>0</v>
      </c>
      <c r="L3">
        <f ca="1">SUMIF(BangKeTru!$A:$A,$C3,BangKeTru!AH:AH)</f>
        <v>0</v>
      </c>
      <c r="M3">
        <f ca="1">SUMIF(BangKeTru!$A:$A,$C3,BangKeTru!AI:AI)</f>
        <v>0</v>
      </c>
    </row>
    <row r="4" ht="25" customHeight="1" spans="3:18">
      <c r="C4" s="9">
        <v>43704</v>
      </c>
      <c r="D4">
        <v>1</v>
      </c>
      <c r="E4">
        <f ca="1">SUMIF(BangKeTru!$A:$A,$C4,BangKeTru!AA:AA)</f>
        <v>2</v>
      </c>
      <c r="F4">
        <f ca="1">SUMIF(BangKeTru!$A:$A,$C4,BangKeTru!AB:AB)</f>
        <v>1</v>
      </c>
      <c r="G4">
        <f ca="1">SUMIF(BangKeTru!$A:$A,$C4,BangKeTru!AC:AC)</f>
        <v>0</v>
      </c>
      <c r="H4">
        <v>0</v>
      </c>
      <c r="I4">
        <f ca="1">SUMIF(BangKeTru!$A:$A,$C4,BangKeTru!AE:AE)</f>
        <v>0</v>
      </c>
      <c r="J4">
        <f ca="1">SUMIF(BangKeTru!$A:$A,$C4,BangKeTru!AF:AF)</f>
        <v>0</v>
      </c>
      <c r="K4">
        <v>0</v>
      </c>
      <c r="L4">
        <v>0</v>
      </c>
      <c r="M4">
        <f ca="1">SUMIF(BangKeTru!$A:$A,$C4,BangKeTru!AI:AI)</f>
        <v>0</v>
      </c>
      <c r="N4" s="11">
        <f ca="1">SUM(D$2:D4)</f>
        <v>3</v>
      </c>
      <c r="O4" s="11">
        <f ca="1">SUM(E$2:E4)</f>
        <v>4</v>
      </c>
      <c r="P4" s="11">
        <f ca="1">SUM(F$2:F4)</f>
        <v>2</v>
      </c>
      <c r="Q4" s="11">
        <f ca="1">SUM(G$2:G4)</f>
        <v>0</v>
      </c>
      <c r="R4" s="11">
        <f ca="1">SUM(M$2:M4)</f>
        <v>0</v>
      </c>
    </row>
    <row r="5" ht="25" customHeight="1" spans="3:18">
      <c r="C5" s="10">
        <v>43705</v>
      </c>
      <c r="D5">
        <f ca="1">SUMIF(BangKeTru!$A:$A,$C5,BangKeTru!Z:Z)</f>
        <v>3</v>
      </c>
      <c r="E5">
        <f ca="1">SUMIF(BangKeTru!$A:$A,$C5,BangKeTru!AA:AA)</f>
        <v>2</v>
      </c>
      <c r="F5">
        <f ca="1">SUMIF(BangKeTru!$A:$A,$C5,BangKeTru!AB:AB)</f>
        <v>1</v>
      </c>
      <c r="G5">
        <f ca="1">SUMIF(BangKeTru!$A:$A,$C5,BangKeTru!AC:AC)</f>
        <v>1</v>
      </c>
      <c r="H5">
        <f ca="1">SUMIF(BangKeTru!$A:$A,$C5,BangKeTru!AD:AD)</f>
        <v>0</v>
      </c>
      <c r="I5">
        <v>0</v>
      </c>
      <c r="J5">
        <v>0</v>
      </c>
      <c r="K5">
        <f ca="1">SUMIF(BangKeTru!$A:$A,$C5,BangKeTru!AG:AG)</f>
        <v>0</v>
      </c>
      <c r="L5">
        <f ca="1">SUMIF(BangKeTru!$A:$A,$C5,BangKeTru!AH:AH)</f>
        <v>1</v>
      </c>
      <c r="M5">
        <f ca="1">SUMIF(BangKeTru!$A:$A,$C5,BangKeTru!AI:AI)</f>
        <v>0</v>
      </c>
      <c r="N5" s="11">
        <f ca="1">SUM($D$2:D5)</f>
        <v>6</v>
      </c>
      <c r="O5" s="11">
        <f ca="1">SUM(E$2:E5)</f>
        <v>6</v>
      </c>
      <c r="P5" s="11">
        <f ca="1">SUM(F$2:F5)</f>
        <v>3</v>
      </c>
      <c r="Q5" s="11">
        <f ca="1">SUM(G$2:G5)</f>
        <v>1</v>
      </c>
      <c r="R5" s="11">
        <f ca="1">SUM(M$2:M5)</f>
        <v>0</v>
      </c>
    </row>
    <row r="6" ht="25" customHeight="1" spans="3:18">
      <c r="C6" s="9">
        <v>43706</v>
      </c>
      <c r="D6">
        <f ca="1">SUMIF(BangKeTru!$A:$A,$C6,BangKeTru!Z:Z)</f>
        <v>6</v>
      </c>
      <c r="E6">
        <f ca="1">SUMIF(BangKeTru!$A:$A,$C6,BangKeTru!AA:AA)</f>
        <v>5</v>
      </c>
      <c r="F6">
        <f ca="1">SUMIF(BangKeTru!$A:$A,$C6,BangKeTru!AB:AB)</f>
        <v>0</v>
      </c>
      <c r="G6">
        <f ca="1">SUMIF(BangKeTru!$A:$A,$C6,BangKeTru!AC:AC)</f>
        <v>1</v>
      </c>
      <c r="H6">
        <f ca="1">SUMIF(BangKeTru!$A:$A,$C6,BangKeTru!AD:AD)</f>
        <v>2</v>
      </c>
      <c r="I6">
        <v>1</v>
      </c>
      <c r="J6">
        <f ca="1">SUMIF(BangKeTru!$A:$A,$C6,BangKeTru!AF:AF)</f>
        <v>0</v>
      </c>
      <c r="K6">
        <f ca="1">SUMIF(BangKeTru!$A:$A,$C6,BangKeTru!AG:AG)</f>
        <v>0</v>
      </c>
      <c r="L6">
        <f ca="1">SUMIF(BangKeTru!$A:$A,$C6,BangKeTru!AH:AH)</f>
        <v>0</v>
      </c>
      <c r="M6">
        <f ca="1">SUMIF(BangKeTru!$A:$A,$C6,BangKeTru!AI:AI)</f>
        <v>0</v>
      </c>
      <c r="N6" s="11">
        <f ca="1">SUM($D$2:D6)</f>
        <v>12</v>
      </c>
      <c r="O6" s="11">
        <f ca="1">SUM(E$2:E6)</f>
        <v>11</v>
      </c>
      <c r="P6" s="11">
        <f ca="1">SUM(F$2:F6)</f>
        <v>3</v>
      </c>
      <c r="Q6" s="11">
        <f ca="1">SUM(G$2:G6)</f>
        <v>2</v>
      </c>
      <c r="R6" s="11">
        <f ca="1">SUM(M$2:M6)</f>
        <v>0</v>
      </c>
    </row>
    <row r="7" ht="25" customHeight="1" spans="3:18">
      <c r="C7" s="9">
        <v>43707</v>
      </c>
      <c r="D7">
        <f ca="1">SUMIF(BangKeTru!$A:$A,$C7,BangKeTru!Z:Z)</f>
        <v>3</v>
      </c>
      <c r="E7">
        <f ca="1">SUMIF(BangKeTru!$A:$A,$C7,BangKeTru!AA:AA)</f>
        <v>3</v>
      </c>
      <c r="F7">
        <f ca="1">SUMIF(BangKeTru!$A:$A,$C7,BangKeTru!AB:AB)</f>
        <v>1</v>
      </c>
      <c r="G7">
        <v>1</v>
      </c>
      <c r="H7">
        <f ca="1">SUMIF(BangKeTru!$A:$A,$C7,BangKeTru!AD:AD)</f>
        <v>0</v>
      </c>
      <c r="I7">
        <v>0</v>
      </c>
      <c r="J7">
        <f ca="1">SUMIF(BangKeTru!$A:$A,$C7,BangKeTru!AF:AF)</f>
        <v>0</v>
      </c>
      <c r="K7">
        <f ca="1">SUMIF(BangKeTru!$A:$A,$C7,BangKeTru!AG:AG)</f>
        <v>0</v>
      </c>
      <c r="L7">
        <f ca="1">SUMIF(BangKeTru!$A:$A,$C7,BangKeTru!AH:AH)</f>
        <v>0</v>
      </c>
      <c r="M7">
        <f ca="1">SUMIF(BangKeTru!$A:$A,$C7,BangKeTru!AI:AI)</f>
        <v>0</v>
      </c>
      <c r="N7" s="11">
        <f ca="1">SUM($D$2:D7)</f>
        <v>15</v>
      </c>
      <c r="O7" s="11">
        <f ca="1">SUM(E$2:E7)</f>
        <v>14</v>
      </c>
      <c r="P7" s="11">
        <f ca="1">SUM(F$2:F7)</f>
        <v>4</v>
      </c>
      <c r="Q7" s="11">
        <f ca="1">SUM(G$2:G7)</f>
        <v>3</v>
      </c>
      <c r="R7" s="11">
        <f ca="1">SUM(M$2:M7)</f>
        <v>0</v>
      </c>
    </row>
    <row r="8" ht="25" customHeight="1" spans="3:18">
      <c r="C8" s="9">
        <v>43711</v>
      </c>
      <c r="D8">
        <f ca="1">SUMIF(BangKeTru!$A:$A,$C8,BangKeTru!Z:Z)</f>
        <v>1</v>
      </c>
      <c r="E8">
        <f ca="1">SUMIF(BangKeTru!$A:$A,$C8,BangKeTru!AA:AA)</f>
        <v>1</v>
      </c>
      <c r="F8">
        <f ca="1">SUMIF(BangKeTru!$A:$A,$C8,BangKeTru!AB:AB)</f>
        <v>1</v>
      </c>
      <c r="G8">
        <f ca="1">SUMIF(BangKeTru!$A:$A,$C8,BangKeTru!AC:AC)</f>
        <v>1</v>
      </c>
      <c r="H8">
        <f ca="1">SUMIF(BangKeTru!$A:$A,$C8,BangKeTru!AD:AD)</f>
        <v>0</v>
      </c>
      <c r="I8">
        <f ca="1">SUMIF(BangKeTru!$A:$A,$C8,BangKeTru!AE:AE)</f>
        <v>0</v>
      </c>
      <c r="J8">
        <f ca="1">SUMIF(BangKeTru!$A:$A,$C8,BangKeTru!AF:AF)</f>
        <v>0</v>
      </c>
      <c r="K8">
        <f ca="1">SUMIF(BangKeTru!$A:$A,$C8,BangKeTru!AG:AG)</f>
        <v>0</v>
      </c>
      <c r="L8">
        <f ca="1">SUMIF(BangKeTru!$A:$A,$C8,BangKeTru!AH:AH)</f>
        <v>0</v>
      </c>
      <c r="M8">
        <f ca="1">SUMIF(BangKeTru!$A:$A,$C8,BangKeTru!AI:AI)</f>
        <v>0</v>
      </c>
      <c r="N8" s="11">
        <f ca="1">SUM($D$2:D8)</f>
        <v>16</v>
      </c>
      <c r="O8" s="11">
        <f ca="1">SUM(E$2:E8)</f>
        <v>15</v>
      </c>
      <c r="P8" s="11">
        <f ca="1">SUM(F$2:F8)</f>
        <v>5</v>
      </c>
      <c r="Q8" s="11">
        <f ca="1">SUM(G$2:G8)</f>
        <v>4</v>
      </c>
      <c r="R8" s="11">
        <f ca="1">SUM(M$2:M8)</f>
        <v>0</v>
      </c>
    </row>
    <row r="9" ht="25" customHeight="1" spans="3:18">
      <c r="C9" s="9">
        <v>43712</v>
      </c>
      <c r="D9">
        <f ca="1">SUMIF(BangKeTru!$A:$A,$C9,BangKeTru!Z:Z)</f>
        <v>3</v>
      </c>
      <c r="E9">
        <f ca="1">SUMIF(BangKeTru!$A:$A,$C9,BangKeTru!AA:AA)</f>
        <v>2</v>
      </c>
      <c r="F9">
        <f ca="1">SUMIF(BangKeTru!$A:$A,$C9,BangKeTru!AB:AB)</f>
        <v>0</v>
      </c>
      <c r="G9">
        <f ca="1">SUMIF(BangKeTru!$A:$A,$C9,BangKeTru!AC:AC)</f>
        <v>1</v>
      </c>
      <c r="H9">
        <f ca="1">SUMIF(BangKeTru!$A:$A,$C9,BangKeTru!AD:AD)</f>
        <v>0</v>
      </c>
      <c r="I9">
        <f ca="1">SUMIF(BangKeTru!$A:$A,$C9,BangKeTru!AE:AE)</f>
        <v>0</v>
      </c>
      <c r="J9">
        <f ca="1">SUMIF(BangKeTru!$A:$A,$C9,BangKeTru!AF:AF)</f>
        <v>0</v>
      </c>
      <c r="K9">
        <f ca="1">SUMIF(BangKeTru!$A:$A,$C9,BangKeTru!AG:AG)</f>
        <v>0</v>
      </c>
      <c r="L9">
        <f ca="1">SUMIF(BangKeTru!$A:$A,$C9,BangKeTru!AH:AH)</f>
        <v>0</v>
      </c>
      <c r="M9">
        <f ca="1">SUMIF(BangKeTru!$A:$A,$C9,BangKeTru!AI:AI)</f>
        <v>0</v>
      </c>
      <c r="N9" s="11">
        <f ca="1">SUM($D$2:D9)</f>
        <v>19</v>
      </c>
      <c r="O9" s="11">
        <f ca="1">SUM(E$2:E9)</f>
        <v>17</v>
      </c>
      <c r="P9" s="11">
        <f ca="1">SUM(F$2:F9)</f>
        <v>5</v>
      </c>
      <c r="Q9" s="11">
        <f ca="1">SUM(G$2:G9)</f>
        <v>5</v>
      </c>
      <c r="R9" s="11">
        <f ca="1">SUM(M$2:M9)</f>
        <v>0</v>
      </c>
    </row>
    <row r="10" ht="25" customHeight="1" spans="3:18">
      <c r="C10" s="9">
        <v>43713</v>
      </c>
      <c r="D10">
        <f ca="1">SUMIF(BangKeTru!$A:$A,$C10,BangKeTru!Z:Z)</f>
        <v>2</v>
      </c>
      <c r="E10">
        <f ca="1">SUMIF(BangKeTru!$A:$A,$C10,BangKeTru!AA:AA)</f>
        <v>3</v>
      </c>
      <c r="F10">
        <f ca="1">SUMIF(BangKeTru!$A:$A,$C10,BangKeTru!AB:AB)</f>
        <v>1</v>
      </c>
      <c r="G10">
        <f ca="1">SUMIF(BangKeTru!$A:$A,$C10,BangKeTru!AC:AC)</f>
        <v>0</v>
      </c>
      <c r="H10">
        <f ca="1">SUMIF(BangKeTru!$A:$A,$C10,BangKeTru!AD:AD)</f>
        <v>2</v>
      </c>
      <c r="I10">
        <f ca="1">SUMIF(BangKeTru!$A:$A,$C10,BangKeTru!AE:AE)</f>
        <v>0</v>
      </c>
      <c r="J10">
        <f ca="1">SUMIF(BangKeTru!$A:$A,$C10,BangKeTru!AF:AF)</f>
        <v>0</v>
      </c>
      <c r="K10">
        <f ca="1">SUMIF(BangKeTru!$A:$A,$C10,BangKeTru!AG:AG)</f>
        <v>0</v>
      </c>
      <c r="L10">
        <f ca="1">SUMIF(BangKeTru!$A:$A,$C10,BangKeTru!AH:AH)</f>
        <v>0</v>
      </c>
      <c r="M10">
        <f ca="1">SUMIF(BangKeTru!$A:$A,$C10,BangKeTru!AI:AI)</f>
        <v>0</v>
      </c>
      <c r="N10" s="11">
        <f ca="1">SUM($D$2:D10)</f>
        <v>21</v>
      </c>
      <c r="O10" s="11">
        <f ca="1">SUM(E$2:E10)</f>
        <v>20</v>
      </c>
      <c r="P10" s="11">
        <f ca="1">SUM(F$2:F10)</f>
        <v>6</v>
      </c>
      <c r="Q10" s="11">
        <f ca="1">SUM(G$2:G10)</f>
        <v>5</v>
      </c>
      <c r="R10" s="11">
        <f ca="1">SUM(M$2:M10)</f>
        <v>0</v>
      </c>
    </row>
    <row r="11" ht="25" customHeight="1" spans="3:18">
      <c r="C11" s="9">
        <v>43714</v>
      </c>
      <c r="D11">
        <f ca="1">SUMIF(BangKeTru!$A:$A,$C11,BangKeTru!Z:Z)</f>
        <v>1</v>
      </c>
      <c r="E11">
        <f ca="1">SUMIF(BangKeTru!$A:$A,$C11,BangKeTru!AA:AA)</f>
        <v>2</v>
      </c>
      <c r="F11">
        <f ca="1">SUMIF(BangKeTru!$A:$A,$C11,BangKeTru!AB:AB)</f>
        <v>1</v>
      </c>
      <c r="G11">
        <f ca="1">SUMIF(BangKeTru!$A:$A,$C11,BangKeTru!AC:AC)</f>
        <v>0</v>
      </c>
      <c r="H11">
        <f ca="1">SUMIF(BangKeTru!$A:$A,$C11,BangKeTru!AD:AD)</f>
        <v>1</v>
      </c>
      <c r="I11">
        <f ca="1">SUMIF(BangKeTru!$A:$A,$C11,BangKeTru!AE:AE)</f>
        <v>0</v>
      </c>
      <c r="J11">
        <f ca="1">SUMIF(BangKeTru!$A:$A,$C11,BangKeTru!AF:AF)</f>
        <v>0</v>
      </c>
      <c r="K11">
        <f ca="1">SUMIF(BangKeTru!$A:$A,$C11,BangKeTru!AG:AG)</f>
        <v>0</v>
      </c>
      <c r="L11">
        <f ca="1">SUMIF(BangKeTru!$A:$A,$C11,BangKeTru!AH:AH)</f>
        <v>0</v>
      </c>
      <c r="M11">
        <f ca="1">SUMIF(BangKeTru!$A:$A,$C11,BangKeTru!AI:AI)</f>
        <v>0</v>
      </c>
      <c r="N11" s="11">
        <f ca="1">SUM($D$2:D11)</f>
        <v>22</v>
      </c>
      <c r="O11" s="11">
        <f ca="1">SUM(E$2:E11)</f>
        <v>22</v>
      </c>
      <c r="P11" s="11">
        <f ca="1">SUM(F$2:F11)</f>
        <v>7</v>
      </c>
      <c r="Q11" s="11">
        <f ca="1">SUM(G$2:G11)</f>
        <v>5</v>
      </c>
      <c r="R11" s="11">
        <f ca="1">SUM(M$2:M11)</f>
        <v>0</v>
      </c>
    </row>
    <row r="12" ht="25" customHeight="1" spans="2:18">
      <c r="B12" s="1">
        <v>43717</v>
      </c>
      <c r="C12">
        <f>SUM(C3:C11)</f>
        <v>393375</v>
      </c>
      <c r="D12">
        <f ca="1" t="shared" ref="D12:M12" si="0">SUM(D3:D11)</f>
        <v>22</v>
      </c>
      <c r="E12">
        <f ca="1" t="shared" si="0"/>
        <v>22</v>
      </c>
      <c r="F12">
        <f ca="1" t="shared" si="0"/>
        <v>7</v>
      </c>
      <c r="G12">
        <f ca="1" t="shared" si="0"/>
        <v>5</v>
      </c>
      <c r="H12">
        <f ca="1" t="shared" si="0"/>
        <v>5</v>
      </c>
      <c r="I12">
        <f ca="1" t="shared" si="0"/>
        <v>2</v>
      </c>
      <c r="J12">
        <f ca="1" t="shared" si="0"/>
        <v>0</v>
      </c>
      <c r="K12">
        <f ca="1" t="shared" si="0"/>
        <v>0</v>
      </c>
      <c r="L12">
        <f ca="1" t="shared" si="0"/>
        <v>1</v>
      </c>
      <c r="M12">
        <f ca="1" t="shared" si="0"/>
        <v>0</v>
      </c>
      <c r="N12" s="11">
        <f ca="1">SUM($D$2:D12)</f>
        <v>44</v>
      </c>
      <c r="O12" s="11">
        <f ca="1">SUM(E$2:E12)</f>
        <v>44</v>
      </c>
      <c r="P12" s="11">
        <f ca="1">SUM(F$2:F12)</f>
        <v>14</v>
      </c>
      <c r="Q12" s="11">
        <f ca="1">SUM(G$2:G12)</f>
        <v>10</v>
      </c>
      <c r="R12" s="11">
        <f ca="1">SUM(M$2:M12)</f>
        <v>0</v>
      </c>
    </row>
    <row r="13" ht="25" customHeight="1" spans="3:18">
      <c r="C13" s="9">
        <v>43718</v>
      </c>
      <c r="D13">
        <f ca="1">SUMIF(BangKeTru!$A:$A,$C13,BangKeTru!Z:Z)</f>
        <v>0</v>
      </c>
      <c r="E13">
        <f ca="1">SUMIF(BangKeTru!$A:$A,$C13,BangKeTru!AA:AA)</f>
        <v>3</v>
      </c>
      <c r="F13">
        <f ca="1">SUMIF(BangKeTru!$A:$A,$C13,BangKeTru!AB:AB)</f>
        <v>0</v>
      </c>
      <c r="G13">
        <f ca="1">SUMIF(BangKeTru!$A:$A,$C13,BangKeTru!AC:AC)</f>
        <v>1</v>
      </c>
      <c r="H13">
        <f ca="1">SUMIF(BangKeTru!$A:$A,$C13,BangKeTru!AD:AD)</f>
        <v>0</v>
      </c>
      <c r="I13">
        <f ca="1">SUMIF(BangKeTru!$A:$A,$C13,BangKeTru!AE:AE)</f>
        <v>0</v>
      </c>
      <c r="J13">
        <f ca="1">SUMIF(BangKeTru!$A:$A,$C13,BangKeTru!AF:AF)</f>
        <v>0</v>
      </c>
      <c r="K13">
        <f ca="1">SUMIF(BangKeTru!$A:$A,$C13,BangKeTru!AG:AG)</f>
        <v>0</v>
      </c>
      <c r="L13">
        <f ca="1">SUMIF(BangKeTru!$A:$A,$C13,BangKeTru!AH:AH)</f>
        <v>0</v>
      </c>
      <c r="M13">
        <f ca="1">SUMIF(BangKeTru!$A:$A,$C13,BangKeTru!AI:AI)</f>
        <v>0</v>
      </c>
      <c r="N13" s="11">
        <f ca="1">SUM($D$2:D13)</f>
        <v>44</v>
      </c>
      <c r="O13" s="11">
        <f ca="1">SUM(E$2:E13)</f>
        <v>47</v>
      </c>
      <c r="P13" s="11">
        <f ca="1">SUM(F$2:F13)</f>
        <v>14</v>
      </c>
      <c r="Q13" s="11">
        <f ca="1">SUM(G$2:G13)</f>
        <v>11</v>
      </c>
      <c r="R13" s="11">
        <f ca="1">SUM(M$2:M13)</f>
        <v>0</v>
      </c>
    </row>
    <row r="14" ht="25" customHeight="1" spans="3:18">
      <c r="C14" s="9">
        <v>43719</v>
      </c>
      <c r="D14">
        <f ca="1">SUMIF(BangKeTru!$A:$A,$C14,BangKeTru!Z:Z)</f>
        <v>5</v>
      </c>
      <c r="E14">
        <f ca="1">SUMIF(BangKeTru!$A:$A,$C14,BangKeTru!AA:AA)</f>
        <v>0</v>
      </c>
      <c r="F14">
        <f ca="1">SUMIF(BangKeTru!$A:$A,$C14,BangKeTru!AB:AB)</f>
        <v>1</v>
      </c>
      <c r="G14">
        <f ca="1">SUMIF(BangKeTru!$A:$A,$C14,BangKeTru!AC:AC)</f>
        <v>0</v>
      </c>
      <c r="H14">
        <f ca="1">SUMIF(BangKeTru!$A:$A,$C14,BangKeTru!AD:AD)</f>
        <v>1</v>
      </c>
      <c r="I14">
        <f ca="1">SUMIF(BangKeTru!$A:$A,$C14,BangKeTru!AE:AE)</f>
        <v>0</v>
      </c>
      <c r="J14">
        <f ca="1">SUMIF(BangKeTru!$A:$A,$C14,BangKeTru!AF:AF)</f>
        <v>0</v>
      </c>
      <c r="K14">
        <f ca="1">SUMIF(BangKeTru!$A:$A,$C14,BangKeTru!AG:AG)</f>
        <v>0</v>
      </c>
      <c r="L14">
        <f ca="1">SUMIF(BangKeTru!$A:$A,$C14,BangKeTru!AH:AH)</f>
        <v>0</v>
      </c>
      <c r="M14">
        <f ca="1">SUMIF(BangKeTru!$A:$A,$C14,BangKeTru!AI:AI)</f>
        <v>0</v>
      </c>
      <c r="N14" s="11">
        <f ca="1">SUM($D$2:D14)</f>
        <v>49</v>
      </c>
      <c r="O14" s="11">
        <f ca="1">SUM(E$2:E14)</f>
        <v>47</v>
      </c>
      <c r="P14" s="11">
        <f ca="1">SUM(F$2:F14)</f>
        <v>15</v>
      </c>
      <c r="Q14" s="11">
        <f ca="1">SUM(G$2:G14)</f>
        <v>11</v>
      </c>
      <c r="R14" s="11">
        <f ca="1">SUM(M$2:M14)</f>
        <v>0</v>
      </c>
    </row>
    <row r="15" ht="25" customHeight="1" spans="3:18">
      <c r="C15" s="9">
        <v>43720</v>
      </c>
      <c r="D15">
        <f ca="1">SUMIF(BangKeTru!$A:$A,$C15,BangKeTru!Z:Z)</f>
        <v>1</v>
      </c>
      <c r="E15">
        <f ca="1">SUMIF(BangKeTru!$A:$A,$C15,BangKeTru!AA:AA)</f>
        <v>3</v>
      </c>
      <c r="F15">
        <f ca="1">SUMIF(BangKeTru!$A:$A,$C15,BangKeTru!AB:AB)</f>
        <v>0</v>
      </c>
      <c r="G15">
        <f ca="1">SUMIF(BangKeTru!$A:$A,$C15,BangKeTru!AC:AC)</f>
        <v>2</v>
      </c>
      <c r="H15">
        <f ca="1">SUMIF(BangKeTru!$A:$A,$C15,BangKeTru!AD:AD)</f>
        <v>0</v>
      </c>
      <c r="I15">
        <f ca="1">SUMIF(BangKeTru!$A:$A,$C15,BangKeTru!AE:AE)</f>
        <v>0</v>
      </c>
      <c r="J15">
        <f ca="1">SUMIF(BangKeTru!$A:$A,$C15,BangKeTru!AF:AF)</f>
        <v>0</v>
      </c>
      <c r="K15">
        <f ca="1">SUMIF(BangKeTru!$A:$A,$C15,BangKeTru!AG:AG)</f>
        <v>0</v>
      </c>
      <c r="L15">
        <f ca="1">SUMIF(BangKeTru!$A:$A,$C15,BangKeTru!AH:AH)</f>
        <v>0</v>
      </c>
      <c r="M15">
        <f ca="1">SUMIF(BangKeTru!$A:$A,$C15,BangKeTru!AI:AI)</f>
        <v>0</v>
      </c>
      <c r="N15" s="11">
        <f ca="1">SUM($D$2:D15)</f>
        <v>50</v>
      </c>
      <c r="O15" s="11">
        <f ca="1">SUM(E$2:E15)</f>
        <v>50</v>
      </c>
      <c r="P15" s="11">
        <f ca="1">SUM(F$2:F15)</f>
        <v>15</v>
      </c>
      <c r="Q15" s="11">
        <f ca="1">SUM(G$2:G15)</f>
        <v>13</v>
      </c>
      <c r="R15" s="11">
        <f ca="1">SUM(M$2:M15)</f>
        <v>0</v>
      </c>
    </row>
    <row r="16" ht="25" customHeight="1" spans="3:18">
      <c r="C16" s="9">
        <v>43724</v>
      </c>
      <c r="D16">
        <f ca="1">SUMIF(BangKeTru!$A:$A,$C16,BangKeTru!Z:Z)</f>
        <v>3</v>
      </c>
      <c r="E16">
        <f ca="1">SUMIF(BangKeTru!$A:$A,$C16,BangKeTru!AA:AA)</f>
        <v>1</v>
      </c>
      <c r="F16">
        <f ca="1">SUMIF(BangKeTru!$A:$A,$C16,BangKeTru!AB:AB)</f>
        <v>0</v>
      </c>
      <c r="G16">
        <f ca="1">SUMIF(BangKeTru!$A:$A,$C16,BangKeTru!AC:AC)</f>
        <v>1</v>
      </c>
      <c r="H16">
        <f ca="1">SUMIF(BangKeTru!$A:$A,$C16,BangKeTru!AD:AD)</f>
        <v>1</v>
      </c>
      <c r="I16">
        <f ca="1">SUMIF(BangKeTru!$A:$A,$C16,BangKeTru!AE:AE)</f>
        <v>0</v>
      </c>
      <c r="J16">
        <f ca="1">SUMIF(BangKeTru!$A:$A,$C16,BangKeTru!AF:AF)</f>
        <v>1</v>
      </c>
      <c r="K16">
        <f ca="1">SUMIF(BangKeTru!$A:$A,$C16,BangKeTru!AG:AG)</f>
        <v>0</v>
      </c>
      <c r="L16">
        <f ca="1">SUMIF(BangKeTru!$A:$A,$C16,BangKeTru!AH:AH)</f>
        <v>0</v>
      </c>
      <c r="M16">
        <f ca="1">SUMIF(BangKeTru!$A:$A,$C16,BangKeTru!AI:AI)</f>
        <v>0</v>
      </c>
      <c r="N16" s="11">
        <f ca="1">SUM($D$2:D16)</f>
        <v>53</v>
      </c>
      <c r="O16" s="11">
        <f ca="1">SUM(E$2:E16)</f>
        <v>51</v>
      </c>
      <c r="P16" s="11">
        <f ca="1">SUM(F$2:F16)</f>
        <v>15</v>
      </c>
      <c r="Q16" s="11">
        <f ca="1">SUM(G$2:G16)</f>
        <v>14</v>
      </c>
      <c r="R16" s="11">
        <f ca="1">SUM(M$2:M16)</f>
        <v>0</v>
      </c>
    </row>
    <row r="17" ht="25" customHeight="1" spans="3:18">
      <c r="C17" s="9">
        <v>43725</v>
      </c>
      <c r="D17">
        <f ca="1">SUMIF(BangKeTru!$A:$A,$C17,BangKeTru!Z:Z)</f>
        <v>1</v>
      </c>
      <c r="E17">
        <f ca="1">SUMIF(BangKeTru!$A:$A,$C17,BangKeTru!AA:AA)</f>
        <v>2</v>
      </c>
      <c r="F17">
        <f ca="1">SUMIF(BangKeTru!$A:$A,$C17,BangKeTru!AB:AB)</f>
        <v>1</v>
      </c>
      <c r="G17">
        <f ca="1">SUMIF(BangKeTru!$A:$A,$C17,BangKeTru!AC:AC)</f>
        <v>0</v>
      </c>
      <c r="H17">
        <f ca="1">SUMIF(BangKeTru!$A:$A,$C17,BangKeTru!AD:AD)</f>
        <v>0</v>
      </c>
      <c r="I17">
        <f ca="1">SUMIF(BangKeTru!$A:$A,$C17,BangKeTru!AE:AE)</f>
        <v>0</v>
      </c>
      <c r="J17">
        <f ca="1">SUMIF(BangKeTru!$A:$A,$C17,BangKeTru!AF:AF)</f>
        <v>0</v>
      </c>
      <c r="K17">
        <f ca="1">SUMIF(BangKeTru!$A:$A,$C17,BangKeTru!AG:AG)</f>
        <v>0</v>
      </c>
      <c r="L17">
        <f ca="1">SUMIF(BangKeTru!$A:$A,$C17,BangKeTru!AH:AH)</f>
        <v>0</v>
      </c>
      <c r="M17">
        <f ca="1">SUMIF(BangKeTru!$A:$A,$C17,BangKeTru!AI:AI)</f>
        <v>0</v>
      </c>
      <c r="N17" s="11">
        <f ca="1">SUM($D$2:D17)</f>
        <v>54</v>
      </c>
      <c r="O17" s="11">
        <f ca="1">SUM(E$2:E17)</f>
        <v>53</v>
      </c>
      <c r="P17" s="11">
        <f ca="1">SUM(F$2:F17)</f>
        <v>16</v>
      </c>
      <c r="Q17" s="11">
        <f ca="1">SUM(G$2:G17)</f>
        <v>14</v>
      </c>
      <c r="R17" s="11">
        <f ca="1">SUM(M$2:M17)</f>
        <v>0</v>
      </c>
    </row>
    <row r="18" ht="25" customHeight="1" spans="3:18">
      <c r="C18" s="9">
        <v>43726</v>
      </c>
      <c r="D18">
        <f ca="1">SUMIF(BangKeTru!$A:$A,$C18,BangKeTru!Z:Z)</f>
        <v>2</v>
      </c>
      <c r="E18">
        <f ca="1">SUMIF(BangKeTru!$A:$A,$C18,BangKeTru!AA:AA)</f>
        <v>2</v>
      </c>
      <c r="F18">
        <f ca="1">SUMIF(BangKeTru!$A:$A,$C18,BangKeTru!AB:AB)</f>
        <v>0</v>
      </c>
      <c r="G18">
        <f ca="1">SUMIF(BangKeTru!$A:$A,$C18,BangKeTru!AC:AC)</f>
        <v>1</v>
      </c>
      <c r="H18">
        <f ca="1">SUMIF(BangKeTru!$A:$A,$C18,BangKeTru!AD:AD)</f>
        <v>0</v>
      </c>
      <c r="I18">
        <f ca="1">SUMIF(BangKeTru!$A:$A,$C18,BangKeTru!AE:AE)</f>
        <v>0</v>
      </c>
      <c r="J18">
        <f ca="1">SUMIF(BangKeTru!$A:$A,$C18,BangKeTru!AF:AF)</f>
        <v>0</v>
      </c>
      <c r="K18">
        <f ca="1">SUMIF(BangKeTru!$A:$A,$C18,BangKeTru!AG:AG)</f>
        <v>0</v>
      </c>
      <c r="L18">
        <f ca="1">SUMIF(BangKeTru!$A:$A,$C18,BangKeTru!AH:AH)</f>
        <v>0</v>
      </c>
      <c r="M18">
        <f ca="1">SUMIF(BangKeTru!$A:$A,$C18,BangKeTru!AI:AI)</f>
        <v>0</v>
      </c>
      <c r="N18" s="11">
        <f ca="1">SUM($D$2:D18)</f>
        <v>56</v>
      </c>
      <c r="O18" s="11">
        <f ca="1">SUM(E$2:E18)</f>
        <v>55</v>
      </c>
      <c r="P18" s="11">
        <f ca="1">SUM(F$2:F18)</f>
        <v>16</v>
      </c>
      <c r="Q18" s="11">
        <f ca="1">SUM(G$2:G18)</f>
        <v>15</v>
      </c>
      <c r="R18" s="11">
        <f ca="1">SUM(M$2:M18)</f>
        <v>0</v>
      </c>
    </row>
    <row r="19" ht="25" customHeight="1" spans="3:18">
      <c r="C19" s="9">
        <v>43731</v>
      </c>
      <c r="D19">
        <f ca="1">SUMIF(BangKeTru!$A:$A,$C19,BangKeTru!Z:Z)</f>
        <v>1</v>
      </c>
      <c r="E19">
        <f ca="1">SUMIF(BangKeTru!$A:$A,$C19,BangKeTru!AA:AA)</f>
        <v>2</v>
      </c>
      <c r="F19">
        <f ca="1">SUMIF(BangKeTru!$A:$A,$C19,BangKeTru!AB:AB)</f>
        <v>1</v>
      </c>
      <c r="G19">
        <f ca="1">SUMIF(BangKeTru!$A:$A,$C19,BangKeTru!AC:AC)</f>
        <v>1</v>
      </c>
      <c r="H19">
        <f ca="1">SUMIF(BangKeTru!$A:$A,$C19,BangKeTru!AD:AD)</f>
        <v>0</v>
      </c>
      <c r="I19">
        <f ca="1">SUMIF(BangKeTru!$A:$A,$C19,BangKeTru!AE:AE)</f>
        <v>0</v>
      </c>
      <c r="J19">
        <f ca="1">SUMIF(BangKeTru!$A:$A,$C19,BangKeTru!AF:AF)</f>
        <v>0</v>
      </c>
      <c r="K19">
        <f ca="1">SUMIF(BangKeTru!$A:$A,$C19,BangKeTru!AG:AG)</f>
        <v>0</v>
      </c>
      <c r="L19">
        <f ca="1">SUMIF(BangKeTru!$A:$A,$C19,BangKeTru!AH:AH)</f>
        <v>0</v>
      </c>
      <c r="M19">
        <f ca="1">SUMIF(BangKeTru!$A:$A,$C19,BangKeTru!AI:AI)</f>
        <v>0</v>
      </c>
      <c r="N19" s="11">
        <f ca="1">SUM($D$2:D19)</f>
        <v>57</v>
      </c>
      <c r="O19" s="11">
        <f ca="1">SUM(E$2:E19)</f>
        <v>57</v>
      </c>
      <c r="P19" s="11">
        <f ca="1">SUM(F$2:F19)</f>
        <v>17</v>
      </c>
      <c r="Q19" s="11">
        <f ca="1">SUM(G$2:G19)</f>
        <v>16</v>
      </c>
      <c r="R19" s="11">
        <f ca="1">SUM(M$2:M19)</f>
        <v>0</v>
      </c>
    </row>
    <row r="20" ht="25" customHeight="1" spans="3:18">
      <c r="C20" s="9">
        <v>43732</v>
      </c>
      <c r="D20">
        <f ca="1">SUMIF(BangKeTru!$A:$A,$C20,BangKeTru!Z:Z)</f>
        <v>1</v>
      </c>
      <c r="E20">
        <f ca="1">SUMIF(BangKeTru!$A:$A,$C20,BangKeTru!AA:AA)</f>
        <v>2</v>
      </c>
      <c r="F20">
        <f ca="1">SUMIF(BangKeTru!$A:$A,$C20,BangKeTru!AB:AB)</f>
        <v>0</v>
      </c>
      <c r="G20">
        <f ca="1">SUMIF(BangKeTru!$A:$A,$C20,BangKeTru!AC:AC)</f>
        <v>1</v>
      </c>
      <c r="H20">
        <f ca="1">SUMIF(BangKeTru!$A:$A,$C20,BangKeTru!AD:AD)</f>
        <v>0</v>
      </c>
      <c r="I20">
        <f ca="1">SUMIF(BangKeTru!$A:$A,$C20,BangKeTru!AE:AE)</f>
        <v>0</v>
      </c>
      <c r="J20">
        <f ca="1">SUMIF(BangKeTru!$A:$A,$C20,BangKeTru!AF:AF)</f>
        <v>0</v>
      </c>
      <c r="K20">
        <f ca="1">SUMIF(BangKeTru!$A:$A,$C20,BangKeTru!AG:AG)</f>
        <v>0</v>
      </c>
      <c r="L20">
        <f ca="1">SUMIF(BangKeTru!$A:$A,$C20,BangKeTru!AH:AH)</f>
        <v>0</v>
      </c>
      <c r="M20">
        <f ca="1">SUMIF(BangKeTru!$A:$A,$C20,BangKeTru!AI:AI)</f>
        <v>0</v>
      </c>
      <c r="N20" s="11">
        <f ca="1">SUM($D$2:D20)</f>
        <v>58</v>
      </c>
      <c r="O20" s="11">
        <f ca="1">SUM(E$2:E20)</f>
        <v>59</v>
      </c>
      <c r="P20" s="11">
        <f ca="1">SUM(F$2:F20)</f>
        <v>17</v>
      </c>
      <c r="Q20" s="11">
        <f ca="1">SUM(G$2:G20)</f>
        <v>17</v>
      </c>
      <c r="R20" s="11">
        <f ca="1">SUM(M$2:M20)</f>
        <v>0</v>
      </c>
    </row>
    <row r="21" ht="25" customHeight="1" spans="3:18">
      <c r="C21" s="9">
        <v>43733</v>
      </c>
      <c r="D21">
        <f ca="1">SUMIF(BangKeTru!$A:$A,$C21,BangKeTru!Z:Z)</f>
        <v>0</v>
      </c>
      <c r="E21">
        <f ca="1">SUMIF(BangKeTru!$A:$A,$C21,BangKeTru!AA:AA)</f>
        <v>2</v>
      </c>
      <c r="F21">
        <f ca="1">SUMIF(BangKeTru!$A:$A,$C21,BangKeTru!AB:AB)</f>
        <v>0</v>
      </c>
      <c r="G21">
        <f ca="1">SUMIF(BangKeTru!$A:$A,$C21,BangKeTru!AC:AC)</f>
        <v>3</v>
      </c>
      <c r="H21">
        <f ca="1">SUMIF(BangKeTru!$A:$A,$C21,BangKeTru!AD:AD)</f>
        <v>0</v>
      </c>
      <c r="I21">
        <f ca="1">SUMIF(BangKeTru!$A:$A,$C21,BangKeTru!AE:AE)</f>
        <v>0</v>
      </c>
      <c r="J21">
        <f ca="1">SUMIF(BangKeTru!$A:$A,$C21,BangKeTru!AF:AF)</f>
        <v>1</v>
      </c>
      <c r="K21">
        <f ca="1">SUMIF(BangKeTru!$A:$A,$C21,BangKeTru!AG:AG)</f>
        <v>1</v>
      </c>
      <c r="L21">
        <f ca="1">SUMIF(BangKeTru!$A:$A,$C21,BangKeTru!AH:AH)</f>
        <v>0</v>
      </c>
      <c r="M21">
        <f ca="1">SUMIF(BangKeTru!$A:$A,$C21,BangKeTru!AI:AI)</f>
        <v>2</v>
      </c>
      <c r="N21" s="11">
        <f ca="1">SUM($D$2:D21)</f>
        <v>58</v>
      </c>
      <c r="O21" s="11">
        <f ca="1">SUM(E$2:E21)</f>
        <v>61</v>
      </c>
      <c r="P21" s="11">
        <f ca="1">SUM(F$2:F21)</f>
        <v>17</v>
      </c>
      <c r="Q21" s="11">
        <f ca="1">SUM(G$2:G21)</f>
        <v>20</v>
      </c>
      <c r="R21" s="11">
        <f ca="1">SUM(M$2:M21)</f>
        <v>2</v>
      </c>
    </row>
    <row r="22" customFormat="1" ht="25" customHeight="1" spans="2:18">
      <c r="B22" s="1">
        <v>43740</v>
      </c>
      <c r="C22" s="9"/>
      <c r="D22">
        <f ca="1" t="shared" ref="D22:M22" si="1">SUM(D13:D21)</f>
        <v>14</v>
      </c>
      <c r="E22">
        <f ca="1" t="shared" si="1"/>
        <v>17</v>
      </c>
      <c r="F22">
        <f ca="1" t="shared" si="1"/>
        <v>3</v>
      </c>
      <c r="G22">
        <f ca="1" t="shared" si="1"/>
        <v>10</v>
      </c>
      <c r="H22">
        <f ca="1" t="shared" si="1"/>
        <v>2</v>
      </c>
      <c r="I22">
        <f ca="1" t="shared" si="1"/>
        <v>0</v>
      </c>
      <c r="J22">
        <f ca="1" t="shared" si="1"/>
        <v>2</v>
      </c>
      <c r="K22">
        <f ca="1" t="shared" si="1"/>
        <v>1</v>
      </c>
      <c r="L22">
        <f ca="1" t="shared" si="1"/>
        <v>0</v>
      </c>
      <c r="M22">
        <f ca="1" t="shared" si="1"/>
        <v>2</v>
      </c>
      <c r="N22" s="11">
        <f ca="1">SUM($D$2:D22)</f>
        <v>72</v>
      </c>
      <c r="O22" s="11"/>
      <c r="P22" s="11"/>
      <c r="Q22" s="11"/>
      <c r="R22" s="11"/>
    </row>
    <row r="24" spans="4:13">
      <c r="D24">
        <f ca="1">D22+D12</f>
        <v>36</v>
      </c>
      <c r="E24">
        <f ca="1" t="shared" ref="E24:M24" si="2">E22+E12</f>
        <v>39</v>
      </c>
      <c r="F24">
        <f ca="1" t="shared" si="2"/>
        <v>10</v>
      </c>
      <c r="G24">
        <f ca="1" t="shared" si="2"/>
        <v>15</v>
      </c>
      <c r="H24">
        <f ca="1" t="shared" si="2"/>
        <v>7</v>
      </c>
      <c r="I24">
        <f ca="1" t="shared" si="2"/>
        <v>2</v>
      </c>
      <c r="J24">
        <f ca="1" t="shared" si="2"/>
        <v>2</v>
      </c>
      <c r="K24">
        <f ca="1" t="shared" si="2"/>
        <v>1</v>
      </c>
      <c r="L24">
        <f ca="1" t="shared" si="2"/>
        <v>1</v>
      </c>
      <c r="M24">
        <f ca="1" t="shared" si="2"/>
        <v>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L14"/>
  <sheetViews>
    <sheetView workbookViewId="0">
      <selection activeCell="I9" sqref="I9"/>
    </sheetView>
  </sheetViews>
  <sheetFormatPr defaultColWidth="8.72727272727273" defaultRowHeight="16.8"/>
  <cols>
    <col min="4" max="4" width="7.27272727272727" customWidth="1"/>
    <col min="5" max="5" width="32.6363636363636" customWidth="1"/>
    <col min="6" max="7" width="11.2727272727273" customWidth="1"/>
    <col min="8" max="8" width="12.4545454545455" customWidth="1"/>
    <col min="9" max="9" width="17.0909090909091" style="2" customWidth="1"/>
    <col min="10" max="10" width="17.0909090909091" customWidth="1"/>
  </cols>
  <sheetData>
    <row r="3" ht="33.6" spans="4:9">
      <c r="D3" s="3" t="s">
        <v>3561</v>
      </c>
      <c r="E3" s="3" t="s">
        <v>3597</v>
      </c>
      <c r="F3" s="3" t="s">
        <v>3547</v>
      </c>
      <c r="G3" s="3" t="s">
        <v>3548</v>
      </c>
      <c r="H3" s="3" t="s">
        <v>3598</v>
      </c>
      <c r="I3" s="2" t="s">
        <v>3599</v>
      </c>
    </row>
    <row r="4" spans="4:12">
      <c r="D4" s="4">
        <f>COUNTIF($I$3:I4,I4)</f>
        <v>1</v>
      </c>
      <c r="E4" s="4" t="str">
        <f>"Tháo lắp trạm biến áp 1 pha "&amp;L4&amp;"kVA tại trụ số "&amp;K4</f>
        <v>Tháo lắp trạm biến áp 1 pha 100kVA tại trụ số 101</v>
      </c>
      <c r="F4" s="5">
        <v>1</v>
      </c>
      <c r="G4" s="5">
        <v>1</v>
      </c>
      <c r="H4" s="4" t="s">
        <v>3572</v>
      </c>
      <c r="I4" s="2">
        <v>43757</v>
      </c>
      <c r="K4">
        <v>101</v>
      </c>
      <c r="L4">
        <v>100</v>
      </c>
    </row>
    <row r="5" spans="4:12">
      <c r="D5" s="4">
        <f>COUNTIF($I$3:I5,I5)</f>
        <v>2</v>
      </c>
      <c r="E5" s="4" t="str">
        <f t="shared" ref="E5:E14" si="0">"Tháo lắp trạm biến áp 1 pha "&amp;L5&amp;"kVA tại trụ số "&amp;K5</f>
        <v>Tháo lắp trạm biến áp 1 pha 100kVA tại trụ số 106</v>
      </c>
      <c r="F5" s="5">
        <v>1</v>
      </c>
      <c r="G5" s="5">
        <v>1</v>
      </c>
      <c r="H5" s="4" t="s">
        <v>3572</v>
      </c>
      <c r="I5" s="2">
        <v>43757</v>
      </c>
      <c r="K5">
        <v>106</v>
      </c>
      <c r="L5">
        <v>100</v>
      </c>
    </row>
    <row r="6" spans="4:12">
      <c r="D6" s="4">
        <f>COUNTIF($I$3:I6,I6)</f>
        <v>3</v>
      </c>
      <c r="E6" s="4" t="str">
        <f t="shared" si="0"/>
        <v>Tháo lắp trạm biến áp 1 pha 100kVA tại trụ số 116</v>
      </c>
      <c r="F6" s="5">
        <v>1</v>
      </c>
      <c r="G6" s="5">
        <v>1</v>
      </c>
      <c r="H6" s="4" t="s">
        <v>3572</v>
      </c>
      <c r="I6" s="2">
        <v>43757</v>
      </c>
      <c r="K6">
        <v>116</v>
      </c>
      <c r="L6">
        <v>100</v>
      </c>
    </row>
    <row r="7" spans="4:12">
      <c r="D7" s="4">
        <f>COUNTIF($I$3:I7,I7)</f>
        <v>4</v>
      </c>
      <c r="E7" s="4" t="str">
        <f t="shared" si="0"/>
        <v>Tháo lắp trạm biến áp 1 pha 100kVA tại trụ số 123</v>
      </c>
      <c r="F7" s="5">
        <v>1</v>
      </c>
      <c r="G7" s="5">
        <v>1</v>
      </c>
      <c r="H7" s="4" t="s">
        <v>3572</v>
      </c>
      <c r="I7" s="2">
        <v>43757</v>
      </c>
      <c r="K7">
        <v>123</v>
      </c>
      <c r="L7">
        <v>100</v>
      </c>
    </row>
    <row r="8" spans="4:12">
      <c r="D8" s="4">
        <f>COUNTIF($I$3:I8,I8)</f>
        <v>5</v>
      </c>
      <c r="E8" s="4" t="str">
        <f t="shared" si="0"/>
        <v>Tháo lắp trạm biến áp 1 pha 100kVA tại trụ số 127</v>
      </c>
      <c r="F8" s="5">
        <v>1</v>
      </c>
      <c r="G8" s="5">
        <v>1</v>
      </c>
      <c r="H8" s="4" t="s">
        <v>3572</v>
      </c>
      <c r="I8" s="2">
        <v>43757</v>
      </c>
      <c r="K8">
        <v>127</v>
      </c>
      <c r="L8">
        <v>100</v>
      </c>
    </row>
    <row r="9" spans="4:12">
      <c r="D9" s="4">
        <f>COUNTIF($I$3:I9,I9)</f>
        <v>1</v>
      </c>
      <c r="E9" s="4" t="str">
        <f t="shared" si="0"/>
        <v>Tháo lắp trạm biến áp 1 pha 75kVA tại trụ số 137</v>
      </c>
      <c r="F9" s="5">
        <v>1</v>
      </c>
      <c r="G9" s="5">
        <v>1</v>
      </c>
      <c r="H9" s="4" t="s">
        <v>3572</v>
      </c>
      <c r="I9" s="2">
        <v>43778</v>
      </c>
      <c r="K9">
        <v>137</v>
      </c>
      <c r="L9">
        <v>75</v>
      </c>
    </row>
    <row r="10" spans="4:12">
      <c r="D10" s="4">
        <f>COUNTIF($I$3:I10,I10)</f>
        <v>1</v>
      </c>
      <c r="E10" s="4" t="str">
        <f t="shared" si="0"/>
        <v>Tháo lắp trạm biến áp 1 pha 100kVA tại trụ số 147</v>
      </c>
      <c r="F10" s="5">
        <v>1</v>
      </c>
      <c r="G10" s="5">
        <v>1</v>
      </c>
      <c r="H10" s="4" t="s">
        <v>3572</v>
      </c>
      <c r="I10" s="2">
        <v>43765</v>
      </c>
      <c r="K10">
        <v>147</v>
      </c>
      <c r="L10">
        <v>100</v>
      </c>
    </row>
    <row r="11" spans="4:12">
      <c r="D11" s="4">
        <f>COUNTIF($I$3:I11,I11)</f>
        <v>2</v>
      </c>
      <c r="E11" s="4" t="str">
        <f t="shared" si="0"/>
        <v>Tháo lắp trạm biến áp 1 pha 75kVA tại trụ số 156</v>
      </c>
      <c r="F11" s="5">
        <v>1</v>
      </c>
      <c r="G11" s="5">
        <v>1</v>
      </c>
      <c r="H11" s="4" t="s">
        <v>3572</v>
      </c>
      <c r="I11" s="2">
        <v>43765</v>
      </c>
      <c r="K11">
        <v>156</v>
      </c>
      <c r="L11">
        <v>75</v>
      </c>
    </row>
    <row r="12" spans="4:12">
      <c r="D12" s="4">
        <f>COUNTIF($I$3:I12,I12)</f>
        <v>3</v>
      </c>
      <c r="E12" s="4" t="str">
        <f t="shared" si="0"/>
        <v>Tháo lắp trạm biến áp 1 pha 100kVA tại trụ số 161</v>
      </c>
      <c r="F12" s="5">
        <v>1</v>
      </c>
      <c r="G12" s="5">
        <v>1</v>
      </c>
      <c r="H12" s="4" t="s">
        <v>3572</v>
      </c>
      <c r="I12" s="2">
        <v>43765</v>
      </c>
      <c r="K12">
        <v>161</v>
      </c>
      <c r="L12">
        <v>100</v>
      </c>
    </row>
    <row r="13" spans="4:12">
      <c r="D13" s="4">
        <f>COUNTIF($I$3:I13,I13)</f>
        <v>4</v>
      </c>
      <c r="E13" s="4" t="str">
        <f t="shared" si="0"/>
        <v>Tháo lắp trạm biến áp 1 pha 100kVA tại trụ số 164</v>
      </c>
      <c r="F13" s="5">
        <v>1</v>
      </c>
      <c r="G13" s="5">
        <v>1</v>
      </c>
      <c r="H13" s="4" t="s">
        <v>3572</v>
      </c>
      <c r="I13" s="2">
        <v>43765</v>
      </c>
      <c r="K13">
        <v>164</v>
      </c>
      <c r="L13">
        <v>100</v>
      </c>
    </row>
    <row r="14" ht="16" customHeight="1" spans="4:12">
      <c r="D14" s="4">
        <f>COUNTIF($I$3:I14,I14)</f>
        <v>5</v>
      </c>
      <c r="E14" s="4" t="str">
        <f t="shared" si="0"/>
        <v>Tháo lắp trạm biến áp 1 pha 100kVA tại trụ số 169</v>
      </c>
      <c r="F14" s="5">
        <v>1</v>
      </c>
      <c r="G14" s="5">
        <v>1</v>
      </c>
      <c r="H14" s="4" t="s">
        <v>3572</v>
      </c>
      <c r="I14" s="2">
        <v>43765</v>
      </c>
      <c r="K14">
        <v>169</v>
      </c>
      <c r="L14">
        <v>100</v>
      </c>
    </row>
  </sheetData>
  <autoFilter ref="D3:L14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7"/>
  <sheetViews>
    <sheetView workbookViewId="0">
      <selection activeCell="I2" sqref="I2:I7"/>
    </sheetView>
  </sheetViews>
  <sheetFormatPr defaultColWidth="8.72727272727273" defaultRowHeight="16.8" outlineLevelRow="6"/>
  <cols>
    <col min="3" max="4" width="10.5454545454545" customWidth="1"/>
    <col min="5" max="5" width="14.2727272727273" customWidth="1"/>
  </cols>
  <sheetData>
    <row r="1" spans="5:5">
      <c r="E1" s="1">
        <v>43744</v>
      </c>
    </row>
    <row r="2" spans="3:9">
      <c r="C2" t="s">
        <v>3029</v>
      </c>
      <c r="D2">
        <f t="shared" ref="D2:D7" si="0">SUM(E2:M2)</f>
        <v>4</v>
      </c>
      <c r="E2">
        <v>2</v>
      </c>
      <c r="F2">
        <v>2</v>
      </c>
      <c r="G2">
        <v>0</v>
      </c>
      <c r="H2">
        <v>0</v>
      </c>
      <c r="I2">
        <v>0</v>
      </c>
    </row>
    <row r="3" spans="3:9">
      <c r="C3" t="s">
        <v>3310</v>
      </c>
      <c r="D3">
        <f t="shared" si="0"/>
        <v>10</v>
      </c>
      <c r="E3">
        <v>7</v>
      </c>
      <c r="F3">
        <v>3</v>
      </c>
      <c r="G3">
        <v>0</v>
      </c>
      <c r="H3">
        <v>0</v>
      </c>
      <c r="I3">
        <v>0</v>
      </c>
    </row>
    <row r="4" spans="3:9">
      <c r="C4" t="s">
        <v>3052</v>
      </c>
      <c r="D4">
        <f t="shared" si="0"/>
        <v>151</v>
      </c>
      <c r="E4">
        <v>48</v>
      </c>
      <c r="F4">
        <v>37</v>
      </c>
      <c r="G4">
        <v>28</v>
      </c>
      <c r="H4">
        <v>24</v>
      </c>
      <c r="I4">
        <v>14</v>
      </c>
    </row>
    <row r="5" spans="3:9">
      <c r="C5" t="s">
        <v>3054</v>
      </c>
      <c r="D5">
        <f t="shared" si="0"/>
        <v>8</v>
      </c>
      <c r="E5">
        <v>1</v>
      </c>
      <c r="F5">
        <v>2</v>
      </c>
      <c r="G5">
        <v>2</v>
      </c>
      <c r="H5">
        <v>2</v>
      </c>
      <c r="I5">
        <v>1</v>
      </c>
    </row>
    <row r="6" spans="3:9">
      <c r="C6" t="s">
        <v>3205</v>
      </c>
      <c r="D6">
        <f t="shared" si="0"/>
        <v>583</v>
      </c>
      <c r="E6">
        <v>200</v>
      </c>
      <c r="F6">
        <v>153</v>
      </c>
      <c r="G6">
        <v>96</v>
      </c>
      <c r="H6">
        <v>86</v>
      </c>
      <c r="I6">
        <v>48</v>
      </c>
    </row>
    <row r="7" spans="3:9">
      <c r="C7" t="s">
        <v>3215</v>
      </c>
      <c r="D7">
        <f t="shared" si="0"/>
        <v>87</v>
      </c>
      <c r="E7">
        <v>54</v>
      </c>
      <c r="F7">
        <v>30</v>
      </c>
      <c r="G7">
        <v>3</v>
      </c>
      <c r="H7">
        <v>0</v>
      </c>
      <c r="I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WORD</vt:lpstr>
      <vt:lpstr>DG</vt:lpstr>
      <vt:lpstr>BangKeTru</vt:lpstr>
      <vt:lpstr>2Mong</vt:lpstr>
      <vt:lpstr>3Tru</vt:lpstr>
      <vt:lpstr>04BT</vt:lpstr>
      <vt:lpstr>05Neo</vt:lpstr>
      <vt:lpstr>6PK</vt:lpstr>
      <vt:lpstr>TiepDia</vt:lpstr>
      <vt:lpstr>TiepDia2</vt:lpstr>
      <vt:lpstr>7day</vt:lpstr>
      <vt:lpstr>Day2</vt:lpstr>
      <vt:lpstr>DoVong</vt:lpstr>
      <vt:lpstr>Sheet1</vt:lpstr>
      <vt:lpstr>Sheet2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</dc:creator>
  <cp:lastModifiedBy>THUCSPC</cp:lastModifiedBy>
  <dcterms:created xsi:type="dcterms:W3CDTF">2019-11-14T01:52:00Z</dcterms:created>
  <dcterms:modified xsi:type="dcterms:W3CDTF">2019-12-09T10:54:34Z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