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864"/>
  </bookViews>
  <sheets>
    <sheet name="2Mong" sheetId="1" r:id="rId1"/>
    <sheet name="03Tru" sheetId="2" r:id="rId2"/>
    <sheet name="4BT" sheetId="3" r:id="rId3"/>
    <sheet name="5Neo" sheetId="4" r:id="rId4"/>
    <sheet name="06PK" sheetId="5" r:id="rId5"/>
    <sheet name="7day" sheetId="6" r:id="rId6"/>
    <sheet name="8TB" sheetId="7" r:id="rId7"/>
    <sheet name="9TD" sheetId="8" r:id="rId8"/>
    <sheet name="10DN" sheetId="9" r:id="rId9"/>
    <sheet name="BangKeTru" sheetId="10" r:id="rId10"/>
    <sheet name="Sheet12" sheetId="12" r:id="rId11"/>
    <sheet name="Sheet14" sheetId="14" r:id="rId12"/>
  </sheets>
  <externalReferences>
    <externalReference r:id="rId13"/>
  </externalReferences>
  <definedNames>
    <definedName name="_xlnm._FilterDatabase" localSheetId="0" hidden="1">'2Mong'!$A$1:$V$187</definedName>
    <definedName name="_xlnm._FilterDatabase" localSheetId="1" hidden="1">'03Tru'!$A$1:$L$187</definedName>
    <definedName name="_xlnm._FilterDatabase" localSheetId="2" hidden="1">'4BT'!$I$3:$I$11</definedName>
    <definedName name="_xlnm._FilterDatabase" localSheetId="3" hidden="1">'5Neo'!$I$3:$I$33</definedName>
    <definedName name="_xlnm._FilterDatabase" localSheetId="4" hidden="1">'06PK'!$A$1:$L$187</definedName>
    <definedName name="_xlnm._FilterDatabase" localSheetId="5" hidden="1">'7day'!$I$3:$I$15</definedName>
    <definedName name="_xlnm._FilterDatabase" localSheetId="6" hidden="1">'8TB'!$B$1:$I$31</definedName>
    <definedName name="_xlnm._FilterDatabase" localSheetId="7" hidden="1">'9TD'!$C$8:$G$21</definedName>
    <definedName name="_xlnm._FilterDatabase" localSheetId="8" hidden="1">'10DN'!$G$6:$G$20</definedName>
    <definedName name="_xlnm._FilterDatabase" localSheetId="9" hidden="1">BangKeTru!$A$5:$BO$186</definedName>
    <definedName name="_Builtin155" hidden="1">#N/A</definedName>
    <definedName name="_Fill" localSheetId="1" hidden="1">#REF!</definedName>
    <definedName name="_Fill" localSheetId="4" hidden="1">#REF!</definedName>
    <definedName name="_Fill" hidden="1">#REF!</definedName>
    <definedName name="BangKeTru">BangKeTru!$M:$BN</definedName>
    <definedName name="BTLT3p1m">[1]pp3p1m!$W$6:$AC$6</definedName>
    <definedName name="BTLT3pm">'[1]pp3p2m '!$I$6:$L$82</definedName>
    <definedName name="BTLTct">[1]pp_NC!$N$5:$W$184</definedName>
    <definedName name="BTLTHTCS">[1]PPHTCS!$M$5:$Q$69</definedName>
    <definedName name="BTLTHTDL">[1]ppht!$R$5:$V$338</definedName>
    <definedName name="BTLTHTHH">[1]ppht!$R$5:$V$340</definedName>
    <definedName name="chang3p1m">[1]pp3p1m!$BP$6:$CB$6</definedName>
    <definedName name="chang3pm">'[1]pp3p2m '!$AO$6:$BA$82</definedName>
    <definedName name="changct">[1]pp_NC!$BB$5:$BP$184</definedName>
    <definedName name="changHTDL">[1]ppht!$AX$5:$BF$338</definedName>
    <definedName name="changHTHH">[1]ppht!$AX$5:$BF$340</definedName>
    <definedName name="CLVC3">0.1</definedName>
    <definedName name="DSPK3p1m">[1]chitiet!$B$1714:$G$1910</definedName>
    <definedName name="DSPK3pct">[1]chitiet!$B$1455:$G$1592</definedName>
    <definedName name="DSPKhtdl">[1]chitiet!$B$2005:$G$2113</definedName>
    <definedName name="DSPKhthh">[1]chitiet!$B$2114:$G$2146</definedName>
    <definedName name="Heä_soá_laép_xaø_H">1.7</definedName>
    <definedName name="Hinh_thuc">"bangtra"</definedName>
    <definedName name="HSCT3">0.1</definedName>
    <definedName name="HSDN">2.5</definedName>
    <definedName name="mong1pm">[1]pp1p!$N$5:$AJ$90</definedName>
    <definedName name="mong3p1m">[1]pp3p1m!$AD$6:$BO$6</definedName>
    <definedName name="mong3pm">'[1]pp3p2m '!$M$6:$AN$82</definedName>
    <definedName name="mongct">[1]pp_NC!$X$5:$BA$184</definedName>
    <definedName name="mongHTCS">[1]PPHTCS!$R$5:$Y$69</definedName>
    <definedName name="mongHTDL">[1]ppht!$W$5:$AW$338</definedName>
    <definedName name="mongHTHH">[1]ppht!$W$5:$AW$340</definedName>
    <definedName name="mongneo1pm">[1]pp1p!$AW$5:$BB$90</definedName>
    <definedName name="mongneo3p1m">[1]pp3p1m!$CC$6:$CN$6</definedName>
    <definedName name="mongneo3pm">'[1]pp3p2m '!$BB$6:$BN$82</definedName>
    <definedName name="mongneoct">[1]pp_NC!$BQ$5:$CB$184</definedName>
    <definedName name="mongneoHTDL">[1]ppht!$BG$5:$BP$338</definedName>
    <definedName name="mongneoHTHH">[1]ppht!$BG$5:$BP$340</definedName>
    <definedName name="slBTLT3p1m">[1]pp3p1m!$W$111:$Z$111</definedName>
    <definedName name="slBTLT3pm">'[1]pp3p2m '!$I$82:$L$82</definedName>
    <definedName name="slBTLTct">[1]pp_NC!$N$95:$W$95</definedName>
    <definedName name="slBTLTHTCS">[1]PPHTCS!$M$69:$Q$69</definedName>
    <definedName name="slBTLTHTDL">[1]ppht!$R$338:$V$338</definedName>
    <definedName name="slBTLTHTHH">[1]ppht!$R$340:$V$340</definedName>
    <definedName name="slchang3p1m">[1]pp3p1m!$BP$111:$BT$111</definedName>
    <definedName name="slchang3pm">'[1]pp3p2m '!$AO$82:$BA$82</definedName>
    <definedName name="slchangct">[1]pp_NC!$BB$184:$BP$184</definedName>
    <definedName name="slchangHTDL">[1]ppht!$AX$338:$BF$338</definedName>
    <definedName name="slchangHTHH">[1]ppht!$AX$340:$BF$340</definedName>
    <definedName name="slmong1pm">[1]pp1p!$N$90:$AJ$90</definedName>
    <definedName name="slmong3p1m">[1]pp3p1m!$AD$111:$BO$111</definedName>
    <definedName name="slmong3pm">'[1]pp3p2m '!$M$82:$AN$82</definedName>
    <definedName name="slmongct">[1]pp_NC!$X$95:$BA$95</definedName>
    <definedName name="slmongHTCS">[1]PPHTCS!$R$69:$Y$69</definedName>
    <definedName name="slmongHTDL">[1]ppht!$W$338:$AW$338</definedName>
    <definedName name="slmongHTHH">[1]ppht!$W$340:$AW$340</definedName>
    <definedName name="slmongneo1pm">[1]pp1p!$AW$90:$BB$90</definedName>
    <definedName name="slmongneo3p1m">[1]pp3p1m!$CC$111:$CD$111</definedName>
    <definedName name="slmongneo3pm">'[1]pp3p2m '!$BB$82:$BN$82</definedName>
    <definedName name="slmongneoct">[1]pp_NC!$BQ$95:$CB$95</definedName>
    <definedName name="slmongneoHTDL">[1]ppht!$BG$338:$BP$338</definedName>
    <definedName name="slmongneoHTHH">[1]ppht!$BG$340:$BP$340</definedName>
    <definedName name="sltdll3p1m">[1]pp3p1m!$CO$111:$CV$111</definedName>
    <definedName name="sltdll3pm">'[1]pp3p2m '!$BO$82:$BR$82</definedName>
    <definedName name="sltdllct">[1]pp_NC!$CC$184:$CH$184</definedName>
    <definedName name="sltdllHTCS">[1]PPHTCS!$AE$69:$AH$69</definedName>
    <definedName name="sltdllHTDL">[1]ppht!$BQ$338:$BU$338</definedName>
    <definedName name="sltdllHTHH">[1]ppht!$BQ$340:$BU$340</definedName>
    <definedName name="slxa3p1m">[1]pp3p1m!$CW$111:$DT$111</definedName>
    <definedName name="slxa3pm">'[1]pp3p2m '!$BS$82:$CM$82</definedName>
    <definedName name="slxact">[1]pp_NC!$CI$184:$DE$184</definedName>
    <definedName name="tdll3p1m">[1]pp3p1m!$CO$5:$CV$6</definedName>
    <definedName name="tdll3pm">'[1]pp3p2m '!$BO$5:$BR$82</definedName>
    <definedName name="tdllct">[1]pp_NC!$CC$4:$CH$184</definedName>
    <definedName name="tdllHTCS">[1]PPHTCS!$AE$4:$AH$69</definedName>
    <definedName name="tdllHTDL">[1]ppht!$BQ$4:$BU$338</definedName>
    <definedName name="tdllHTHH">[1]ppht!$BQ$4:$BU$340</definedName>
    <definedName name="wrn.chi._.tiÆt." hidden="1">{#N/A,#N/A,FALSE,"Chi tiÆt"}</definedName>
    <definedName name="xa3p1m">[1]pp3p1m!$CW$6:$DY$6</definedName>
    <definedName name="xa3pm">'[1]pp3p2m '!$BS$6:$CM$82</definedName>
    <definedName name="xact">[1]pp_NC!$CI$5:$DE$184</definedName>
    <definedName name="XCCT">0.5</definedName>
  </definedNames>
  <calcPr calcId="144525" calcMode="manual" concurrentManualCount="4"/>
</workbook>
</file>

<file path=xl/sharedStrings.xml><?xml version="1.0" encoding="utf-8"?>
<sst xmlns="http://schemas.openxmlformats.org/spreadsheetml/2006/main" count="1274" uniqueCount="629">
  <si>
    <t>x</t>
  </si>
  <si>
    <t>STT</t>
  </si>
  <si>
    <t>Vị trí móng</t>
  </si>
  <si>
    <t>Thiết kế</t>
  </si>
  <si>
    <t>Thi công</t>
  </si>
  <si>
    <t>Bản vẽ thiết kế số</t>
  </si>
  <si>
    <t>Ghi chú</t>
  </si>
  <si>
    <t>Ngày thi công</t>
  </si>
  <si>
    <t>trụ</t>
  </si>
  <si>
    <t>Ngày nghiệm thu</t>
  </si>
  <si>
    <t>M12</t>
  </si>
  <si>
    <t>M12a</t>
  </si>
  <si>
    <t>M12BT ĐÔI</t>
  </si>
  <si>
    <t>M14a</t>
  </si>
  <si>
    <t>CX12-B</t>
  </si>
  <si>
    <t>CL12-B</t>
  </si>
  <si>
    <t>CX14-B</t>
  </si>
  <si>
    <t>CXX14-B</t>
  </si>
  <si>
    <t>CK-B</t>
  </si>
  <si>
    <t>NXX</t>
  </si>
  <si>
    <t>19, 20, 22, 26</t>
  </si>
  <si>
    <t xml:space="preserve">Đào Móng bê tông trụ đôi 12m tại các vị trí: </t>
  </si>
  <si>
    <t xml:space="preserve">Đào Móng bê tông trụ 14m M14a tại các vị trí: </t>
  </si>
  <si>
    <t xml:space="preserve">Đào Bộ chằng xuống đơn cho trụ 12m: CX12-B tại các vị trí: </t>
  </si>
  <si>
    <t xml:space="preserve">Đào Bộ chằng lệch đơn cho trụ 12m: CL12-B tại các vị trí: </t>
  </si>
  <si>
    <t xml:space="preserve">Đào Bộ chằng xuống đơn cho trụ 14m: CX14-B tại các vị trí: </t>
  </si>
  <si>
    <t xml:space="preserve">Đào Bộ chằng xuống kép cho trụ 14m: CXX14-B tại các vị trí: </t>
  </si>
  <si>
    <t xml:space="preserve">Đào Bộ chằng vượt đơn: CK-B tại các vị trí: </t>
  </si>
  <si>
    <t xml:space="preserve">Đào Bộ móng neo xòe cho chằng xuống: NXX tại các vị trí: </t>
  </si>
  <si>
    <t>Tổng cộng:</t>
  </si>
  <si>
    <t>Vị trí trồng trụ</t>
  </si>
  <si>
    <t>BTLT 12 F540</t>
  </si>
  <si>
    <t>Trồng Trụ bê tông ly tâm 12m tại các vị trí: 89A, 90A, 91A, 92A, 93A, 94A, 95A, 96A, 97A, 98A, 99A, 100A, 101A, 102, 102A, 103A, 104A, 105A, 106A, 107, 107A, 108A, 109A, 110A, 111A, 111B, 112A, 113A, 114A, 115, 115A, 116A, 117A, 118A, 119A, 120A, 121A, 122A, 123A, 124A, 125A, 126A, 127A, 128</t>
  </si>
  <si>
    <t>89A, 90A, 91A, 92A, 93A, 94A, 95A, 96A, 97A, 98A, 99A, 100A, 101A, 102, 102A, 103A, 104A, 105A, 106A, 107, 107A, 108A, 109A, 110A, 111A, 111B, 112A, 113A, 114A, 115, 115A, 116A, 117A, 118A, 119A, 120A, 121A, 122A, 123A, 124A, 125A, 126A, 127A, 128</t>
  </si>
  <si>
    <t>BTLT 14 F650</t>
  </si>
  <si>
    <t>Trồng Trụ bê tông ly tâm 14m tại các vị trí: 101, 106, 116, 123, 127</t>
  </si>
  <si>
    <t>101, 106, 116, 123, 127</t>
  </si>
  <si>
    <t>NXL</t>
  </si>
  <si>
    <t>Móng bê tông trụ đơn 8,4m</t>
  </si>
  <si>
    <t>M8BT Đơn</t>
  </si>
  <si>
    <t>26</t>
  </si>
  <si>
    <t>Bê tông</t>
  </si>
  <si>
    <t>Móng bê tông trụ đôi 8,5m</t>
  </si>
  <si>
    <t>M7BT Đôi</t>
  </si>
  <si>
    <t>89A, 95A, 101A, 113A, 120A, 129, 136A</t>
  </si>
  <si>
    <t>Móng bê tông trụ đơn 10.5m</t>
  </si>
  <si>
    <t>M10BT ĐƠN</t>
  </si>
  <si>
    <t>Móng bê tông trụ đơn 12m</t>
  </si>
  <si>
    <t>M12BT ĐƠN</t>
  </si>
  <si>
    <t>142A, 157A, 164A</t>
  </si>
  <si>
    <t>Móng bê tông trụ đôi 12m</t>
  </si>
  <si>
    <t>Móng bê tông trụ đôi 12m tại vị trí: 142A, 157A, 164A</t>
  </si>
  <si>
    <t>Móng bê tông trụ đôi 12m tim 500</t>
  </si>
  <si>
    <t>M12BT P500</t>
  </si>
  <si>
    <t>Móng bê tông trụ đơn 14m</t>
  </si>
  <si>
    <t>M14BT ĐƠN</t>
  </si>
  <si>
    <t>Neo</t>
  </si>
  <si>
    <t>Loại neo</t>
  </si>
  <si>
    <t>CODE th-Þ240</t>
  </si>
  <si>
    <t>Bộ CODE lắp néo trung hòa: CODE th-Þ240 tại các vị trí: 0</t>
  </si>
  <si>
    <t>22, 26</t>
  </si>
  <si>
    <t>CX-ht</t>
  </si>
  <si>
    <t>Bộ chằng xuống đơn cho trụ hạ thế: CX.ht tại các vị trí: 0</t>
  </si>
  <si>
    <t>107, 128, 134</t>
  </si>
  <si>
    <t>90, 110</t>
  </si>
  <si>
    <t>T CL-ht</t>
  </si>
  <si>
    <t>Tháo bộ chằng lệch đơn cho trụ hạ thế: CL.ht tại các vị trí: 0</t>
  </si>
  <si>
    <t>CL-ht</t>
  </si>
  <si>
    <t>Bộ chằng lệch đơn cho trụ hạ thế: CL.ht tại các vị trí: 0</t>
  </si>
  <si>
    <t>145, 153</t>
  </si>
  <si>
    <t>CX10-B</t>
  </si>
  <si>
    <t>Bộ chằng xuống đơn cho trụ 10,5m: CX10-B tại các vị trí: 0</t>
  </si>
  <si>
    <t>CL10-B</t>
  </si>
  <si>
    <t>Bộ chằng lệch đơn cho trụ 10,5m: CL10-B tại các vị trí: 0</t>
  </si>
  <si>
    <t>CXX10-B</t>
  </si>
  <si>
    <t>Bộ chằng xuống kép cho trụ 10,5m: CXX10-B tại các vị trí: 0</t>
  </si>
  <si>
    <t>T CX12-B</t>
  </si>
  <si>
    <t>Tháo bộ chằng xuống đơn cho trụ 12m: CX12-B tại các vị trí: 0</t>
  </si>
  <si>
    <t>Bộ chằng xuống đơn cho trụ 12m: CX12-B tại các vị trí: 145, 153</t>
  </si>
  <si>
    <t>T CL12-B</t>
  </si>
  <si>
    <t>Tháo bộ chằng lệch đơn cho trụ 12m: CL12-B tại các vị trí: 0</t>
  </si>
  <si>
    <t>Bộ chằng lệch đơn cho trụ 12m: CL12-B tại các vị trí: 167</t>
  </si>
  <si>
    <t>CXX12-B</t>
  </si>
  <si>
    <t>Bộ chằng xuống kép cho trụ 12m: CXX12-B tại các vị trí: 0</t>
  </si>
  <si>
    <t>Bộ chằng xuống đơn cho trụ 14m: CX14-B tại các vị trí: 150</t>
  </si>
  <si>
    <t>CL14-B</t>
  </si>
  <si>
    <t>Bộ chằng lệch đơn cho trụ 14m: CL14-B tại các vị trí: 0</t>
  </si>
  <si>
    <t>Bộ chằng xuống kép cho trụ 14m: CXX14-B tại các vị trí: 171</t>
  </si>
  <si>
    <t>Bộ chằng vượt đơn: CK-B tại các vị trí: 0</t>
  </si>
  <si>
    <t>CKK-B</t>
  </si>
  <si>
    <t>Bộ chằng vượt kép: CKK-B tại các vị trí: 0</t>
  </si>
  <si>
    <t>CX10-C</t>
  </si>
  <si>
    <t>Bộ chằng xuống đơn cho trụ 10,5m: CX10-C tại các vị trí: 0</t>
  </si>
  <si>
    <t>CL10-C</t>
  </si>
  <si>
    <t>Bộ chằng lệch đơn cho trụ 10,5m: CL10-C tại các vị trí: 0</t>
  </si>
  <si>
    <t>CXX10-C</t>
  </si>
  <si>
    <t>Bộ chằng xuống kép cho trụ 10,5m: CXX10-C tại các vị trí: 0</t>
  </si>
  <si>
    <t>CX12-C</t>
  </si>
  <si>
    <t>Bộ chằng xuống đơn cho trụ 12m: CX12-C tại các vị trí: 0</t>
  </si>
  <si>
    <t>CL12-C</t>
  </si>
  <si>
    <t>Bộ chằng lệch đơn cho trụ 12m: CL12-C tại các vị trí: 0</t>
  </si>
  <si>
    <t>CXX12-C</t>
  </si>
  <si>
    <t>Bộ chằng xuống kép cho trụ 12m: CXX12-C tại các vị trí: 0</t>
  </si>
  <si>
    <t>CX14-C</t>
  </si>
  <si>
    <t>Bộ chằng xuống đơn cho trụ 14m: CX14-C tại các vị trí: 0</t>
  </si>
  <si>
    <t>CL14-C</t>
  </si>
  <si>
    <t>Bộ chằng lệch đơn cho trụ 14m: CL14-C tại các vị trí: 0</t>
  </si>
  <si>
    <t>CXX14-C</t>
  </si>
  <si>
    <t>Bộ chằng xuống kép cho trụ 14m: CXX14-C tại các vị trí: 0</t>
  </si>
  <si>
    <t>CX20-C</t>
  </si>
  <si>
    <t>Bộ chằng xuống đơn cho trụ 20m: CX20-C tại các vị trí: 0</t>
  </si>
  <si>
    <t>CK-C</t>
  </si>
  <si>
    <t>Bộ chằng vượt đơn: CK-C tại các vị trí: 0</t>
  </si>
  <si>
    <t>CKK-C</t>
  </si>
  <si>
    <t>Bộ chằng vượt kép: CKK-C tại các vị trí: 0</t>
  </si>
  <si>
    <t>X-22K-Đ</t>
  </si>
  <si>
    <t>Lắp Bộ xà kép L75x75x8 dài 2.2m: X-22K-Đ - C810 (lắp trụ đơn) tại các vị trí: 0</t>
  </si>
  <si>
    <t>002, 003</t>
  </si>
  <si>
    <t>X-22K-K</t>
  </si>
  <si>
    <t>Lắp Bộ xà kép L75x75x8 dài 2.2m: X-22K-K - C810 (lắp theo hướng trụ ghép) tại các vị trí: 0</t>
  </si>
  <si>
    <t>X-20ĐL2/3</t>
  </si>
  <si>
    <t>Lắp Bộ xà lệch đơn L75x75x8 dài 2m: X-20ĐL2/3 tại các vị trí: 91, 92, 93, 94, 95, 96, 97, 98, 99, 100, 103, 104, 105, 108, 109, 111, 112, 113, 114, 117, 118, 119, 120, 121, 122, 124, 125, 126</t>
  </si>
  <si>
    <t>91, 92, 93, 94, 95, 96, 97, 98, 99, 100, 103, 104, 105, 108, 109, 111, 112, 113, 114, 117, 118, 119, 120, 121, 122, 124, 125, 126</t>
  </si>
  <si>
    <t>X-20KL2/3</t>
  </si>
  <si>
    <t>Lắp Bộ xà lệch kép L75x75x8 dài 2m: X-20KL2/3 tại các vị trí: 90, 110</t>
  </si>
  <si>
    <t>SĐU</t>
  </si>
  <si>
    <t>Lắp Bộ cách điện đứng+ty sứ : SĐU tại các vị trí: 90, 91, 92, 93, 94, 95, 96, 97, 98, 99, 100, 103, 104, 105, 108, 109, 110, 111, 112, 113, 114, 117, 118, 119, 120, 121, 122, 124, 125, 126</t>
  </si>
  <si>
    <t>90, 91, 92, 93, 94, 95, 96, 97, 98, 99, 100, 103, 104, 105, 108, 109, 110, 111, 112, 113, 114, 117, 118, 119, 120, 121, 122, 124, 125, 126</t>
  </si>
  <si>
    <t>CĐT ply-X</t>
  </si>
  <si>
    <t>Lắp Chuỗi sứ treo Polymer 25kV lắp vào xà : CĐT ply-X tại các vị trí: 89</t>
  </si>
  <si>
    <t>89</t>
  </si>
  <si>
    <t>Khoảng néo</t>
  </si>
  <si>
    <t>Loại dây</t>
  </si>
  <si>
    <t>Chiều dài (m)</t>
  </si>
  <si>
    <t>Hợp đồng</t>
  </si>
  <si>
    <t>Từ trụ 089A đến trụ 126</t>
  </si>
  <si>
    <t>3ACX185+AC120</t>
  </si>
  <si>
    <t>Từ trụ 142A đến trụ 174</t>
  </si>
  <si>
    <t>3ACX185+AC121</t>
  </si>
  <si>
    <t>3ACX185+AC122</t>
  </si>
  <si>
    <t>3ACX185+AC123</t>
  </si>
  <si>
    <t>3ACX185+AC124</t>
  </si>
  <si>
    <t>3ACX185+AC125</t>
  </si>
  <si>
    <t>3ACX185+AC126</t>
  </si>
  <si>
    <t>3ACX185+AC127</t>
  </si>
  <si>
    <t>3ACX185+AC128</t>
  </si>
  <si>
    <t>3ACX185+AC129</t>
  </si>
  <si>
    <t>3ACX185+AC130</t>
  </si>
  <si>
    <t>Tên thiết bị</t>
  </si>
  <si>
    <t>ĐVT</t>
  </si>
  <si>
    <t>Số lượng</t>
  </si>
  <si>
    <t>Số biên bản thí nghiệm</t>
  </si>
  <si>
    <t>i</t>
  </si>
  <si>
    <t>T12540</t>
  </si>
  <si>
    <t>Trụ BTLT 12m F540 dự ứng lực (k=2)</t>
  </si>
  <si>
    <t>T14</t>
  </si>
  <si>
    <t>Trụ BTLT 14m F650 dự ứng lực</t>
  </si>
  <si>
    <t>SD</t>
  </si>
  <si>
    <t xml:space="preserve">Sứ đứng 24KV </t>
  </si>
  <si>
    <t>cái</t>
  </si>
  <si>
    <t>19/4021/TN2-10</t>
  </si>
  <si>
    <t>Stply</t>
  </si>
  <si>
    <t>Sứ treo polymer</t>
  </si>
  <si>
    <t>chuỗi</t>
  </si>
  <si>
    <t>LTD6</t>
  </si>
  <si>
    <t>LTD 1P 24KV - 600A</t>
  </si>
  <si>
    <t>06006/BB-WVN</t>
  </si>
  <si>
    <t>XLPE150</t>
  </si>
  <si>
    <t>Cáp 24KV C/XLPE/PVC 150mm2</t>
  </si>
  <si>
    <t>mét</t>
  </si>
  <si>
    <t>XLPE25</t>
  </si>
  <si>
    <t>Cáp 24KV C/XLPE/PVC 25mm2</t>
  </si>
  <si>
    <t>m25</t>
  </si>
  <si>
    <t>Cáp đồng trần M25mm2</t>
  </si>
  <si>
    <t>kg</t>
  </si>
  <si>
    <t>AC120</t>
  </si>
  <si>
    <t>Cáp nhôm lõi thép AC-120/19</t>
  </si>
  <si>
    <t>XLPE185A</t>
  </si>
  <si>
    <t>Cáp 24KV A/XLPE/PVC 185mm2</t>
  </si>
  <si>
    <t>C3/8</t>
  </si>
  <si>
    <t>Cáp thép 3/8"</t>
  </si>
  <si>
    <t>C5/8</t>
  </si>
  <si>
    <t>Cáp thép 5/8"</t>
  </si>
  <si>
    <t>DINH</t>
  </si>
  <si>
    <t>Đinh các loại</t>
  </si>
  <si>
    <t>B16250</t>
  </si>
  <si>
    <t>Boulon 16x250+ 2 long đền vuông D18-50x50x3/Zn</t>
  </si>
  <si>
    <t>bộ</t>
  </si>
  <si>
    <t>B16300</t>
  </si>
  <si>
    <t>Boulon 16x300+ 2 long đền vuông D18-50x50x3/Zn</t>
  </si>
  <si>
    <t>KT3-03645ACK9/2</t>
  </si>
  <si>
    <t>B16300v</t>
  </si>
  <si>
    <t>Boulon 16x300VRS+ 4 long đền vuông D18-50x50x3/Zn</t>
  </si>
  <si>
    <t>B1650</t>
  </si>
  <si>
    <t>Boulon 16x50+ 2 long đền vuông D18-50x50x3/Zn</t>
  </si>
  <si>
    <t>B16500</t>
  </si>
  <si>
    <t>Boulon 16x500+ 2 long đền vuông D18-50x50x3/Zn</t>
  </si>
  <si>
    <t>B16500V</t>
  </si>
  <si>
    <t>Boulon 16x500VRS+ 4 long đền vuông D18-50x50x3/Zn</t>
  </si>
  <si>
    <t>B16550V</t>
  </si>
  <si>
    <t>Boulon 16x550VRS+ 4 long đền vuông D18-50x50x3/Zn</t>
  </si>
  <si>
    <t>B16650V</t>
  </si>
  <si>
    <t>Boulon 16x650VRS+ 4 long đền vuông D18-50x50x3/Zn</t>
  </si>
  <si>
    <t>B16750V</t>
  </si>
  <si>
    <t>Boulon 16x750VRS+ 4 long đền vuông D18-50x50x3/Zn</t>
  </si>
  <si>
    <t>b22650</t>
  </si>
  <si>
    <t>Boulon 22x650+ 2 long đền vuông D24-50x50x3/Zn</t>
  </si>
  <si>
    <t>X</t>
  </si>
  <si>
    <t>015/002</t>
  </si>
  <si>
    <t>015</t>
  </si>
  <si>
    <t>Nội dung kiểm tra</t>
  </si>
  <si>
    <t>Bản vẽ thi công số</t>
  </si>
  <si>
    <t>Kết quả kiểm tra</t>
  </si>
  <si>
    <t>Tiếp địa</t>
  </si>
  <si>
    <t>M25</t>
  </si>
  <si>
    <t xml:space="preserve"> (45m)</t>
  </si>
  <si>
    <t>CTD+K</t>
  </si>
  <si>
    <t>02</t>
  </si>
  <si>
    <t>Đạt</t>
  </si>
  <si>
    <t>cọc</t>
  </si>
  <si>
    <t xml:space="preserve">       Độ chôn sâu đầu cọc đến mặt đất: 0,5 m </t>
  </si>
  <si>
    <t xml:space="preserve">       Khoảng cách cọc cách cọc: 3 m.</t>
  </si>
  <si>
    <t>Lắp đặt hệ thống lưới tiếp địa lặp lại lưới trung thế (01 hệ thống).</t>
  </si>
  <si>
    <t>Ke50</t>
  </si>
  <si>
    <t xml:space="preserve">       Lắp đặt hệ thống lưới tiếp địa lặp lại lưới hạ thế:</t>
  </si>
  <si>
    <t xml:space="preserve"> bộ</t>
  </si>
  <si>
    <t>cọc.</t>
  </si>
  <si>
    <t>Đấu nối trung thế vào đường dây trung thế hiện hữu:</t>
  </si>
  <si>
    <t>18</t>
  </si>
  <si>
    <t>chfco</t>
  </si>
  <si>
    <t>ke50</t>
  </si>
  <si>
    <t xml:space="preserve">KQ2/0 </t>
  </si>
  <si>
    <t>KH2/0</t>
  </si>
  <si>
    <t>Đấu nối hạ thế vào đường dây hạ thế hiện hữu:</t>
  </si>
  <si>
    <t>ke95</t>
  </si>
  <si>
    <t>cosE95</t>
  </si>
  <si>
    <t>HopCBpd</t>
  </si>
  <si>
    <t>ATM125.</t>
  </si>
  <si>
    <t>Đào lỗ</t>
  </si>
  <si>
    <t>Nghiệm thu Đào lỗ</t>
  </si>
  <si>
    <t>Dựng trụ</t>
  </si>
  <si>
    <t>Lắp neo</t>
  </si>
  <si>
    <t>Đổ bê tông</t>
  </si>
  <si>
    <t>Lắp đà cản</t>
  </si>
  <si>
    <t>Gắn xà sứ, phụ kiện</t>
  </si>
  <si>
    <t>Kéo dây</t>
  </si>
  <si>
    <t>Lắp trạm</t>
  </si>
  <si>
    <t>Mã</t>
  </si>
  <si>
    <t>ACX50</t>
  </si>
  <si>
    <t>ON50</t>
  </si>
  <si>
    <t>Đầu Cosse 150 (2 bulon)</t>
  </si>
  <si>
    <t>Hình thức trụ HH</t>
  </si>
  <si>
    <t>Hình thức trụ TK</t>
  </si>
  <si>
    <t>BTLT 12HH</t>
  </si>
  <si>
    <t>TDLL12</t>
  </si>
  <si>
    <t>TDLL12hh</t>
  </si>
  <si>
    <t>TDDD12</t>
  </si>
  <si>
    <t>X-22K</t>
  </si>
  <si>
    <t>X-22KK</t>
  </si>
  <si>
    <t xml:space="preserve">Chuỗi Polymer lắp vào trụ CĐT </t>
  </si>
  <si>
    <t>GNIU50</t>
  </si>
  <si>
    <t>GNIU 185</t>
  </si>
  <si>
    <t>Nth-T</t>
  </si>
  <si>
    <t>Đth-U</t>
  </si>
  <si>
    <t>KQ4/0</t>
  </si>
  <si>
    <t>KH4/0</t>
  </si>
  <si>
    <t>KE50</t>
  </si>
  <si>
    <t>KE95</t>
  </si>
  <si>
    <t>KE120</t>
  </si>
  <si>
    <t>KE185</t>
  </si>
  <si>
    <t>Dbsssf</t>
  </si>
  <si>
    <t>Dbsttf</t>
  </si>
  <si>
    <t xml:space="preserve">Bass LI </t>
  </si>
  <si>
    <t>BMoc16300</t>
  </si>
  <si>
    <t>Bu long 16x300 bắt rack</t>
  </si>
  <si>
    <t>Bảng độ cao băng đường</t>
  </si>
  <si>
    <t>Số dây Dupplex trên trụ</t>
  </si>
  <si>
    <t>Ghip 95(70)/35 2 bulon</t>
  </si>
  <si>
    <t>Ong co nhiệt F95/25 (m)</t>
  </si>
  <si>
    <t>GHI CHÚ</t>
  </si>
  <si>
    <t>Colume</t>
  </si>
  <si>
    <t>Sum</t>
  </si>
  <si>
    <t>Số trụ</t>
  </si>
  <si>
    <t xml:space="preserve">Kh.cách </t>
  </si>
  <si>
    <t xml:space="preserve">Cáp 24kV ACX 50mm2 </t>
  </si>
  <si>
    <t>ống nối dây AC 50</t>
  </si>
  <si>
    <t>Cáp CXV150mm2 - 24KV</t>
  </si>
  <si>
    <t>Cáp CXV 25 mm2 - 24KV</t>
  </si>
  <si>
    <t>Phần trụ</t>
  </si>
  <si>
    <t>Móng néo</t>
  </si>
  <si>
    <t>Tiếp địa lặp lại XDM (trụ 12m)</t>
  </si>
  <si>
    <t>Tiếp địa lặp lại hiện hữu</t>
  </si>
  <si>
    <t>Tiếp địa trụ LBS khí + TBA</t>
  </si>
  <si>
    <t>Loại xà</t>
  </si>
  <si>
    <t>Bộ sứ đứng</t>
  </si>
  <si>
    <t>Chuỗi Polymer lắp vào xà</t>
  </si>
  <si>
    <t>Giáp níu cỡ dây50mm2</t>
  </si>
  <si>
    <t>Giáp níu cỡ dây 185mm2</t>
  </si>
  <si>
    <t>Bộ dừng trung hoà</t>
  </si>
  <si>
    <t>Bộ đỡ dây T.H</t>
  </si>
  <si>
    <t xml:space="preserve">Kẹp quai 4/0 đấu nóng + Chụp </t>
  </si>
  <si>
    <t>Hotline 4/0</t>
  </si>
  <si>
    <t>Kẹp ép cỡ 50mm2</t>
  </si>
  <si>
    <t>Kẹp ép cỡ 95mm2</t>
  </si>
  <si>
    <t>Kẹp ép cỡ 120mm2</t>
  </si>
  <si>
    <t>Kẹp ép cỡ 185mm2</t>
  </si>
  <si>
    <t>Dây cổ sứ dây 185</t>
  </si>
  <si>
    <t>Dây đầu sứ dây 185</t>
  </si>
  <si>
    <t>LTD</t>
  </si>
  <si>
    <t xml:space="preserve">Bu long móc 16x300 </t>
  </si>
  <si>
    <t>CĐTply-X</t>
  </si>
  <si>
    <t>CÔNG TRÌNH: NÂNG CẤP ĐƯỜNG DÂY TRUNG THẾ TỪ RECLOSER XUÂN BẮC ĐẾN LBS KHÍ CHẾ BIẾN TUYẾN 480 XUÂN BẮC</t>
  </si>
  <si>
    <t>2DT</t>
  </si>
  <si>
    <t>RECLOSER</t>
  </si>
  <si>
    <t>89a</t>
  </si>
  <si>
    <t/>
  </si>
  <si>
    <t>IG</t>
  </si>
  <si>
    <t>90a</t>
  </si>
  <si>
    <t>I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</si>
  <si>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</si>
  <si>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</si>
  <si>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</si>
  <si>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</si>
  <si>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</si>
  <si>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</si>
  <si>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</si>
  <si>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</si>
  <si>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</si>
  <si>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</si>
  <si>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Tụ bù</t>
  </si>
  <si>
    <t>TBA</t>
  </si>
  <si>
    <t>101a</t>
  </si>
  <si>
    <t>Thay trụ</t>
  </si>
  <si>
    <t>102a</t>
  </si>
  <si>
    <t>103a</t>
  </si>
  <si>
    <t>104a</t>
  </si>
  <si>
    <t>I-DT</t>
  </si>
  <si>
    <t>NR 1P</t>
  </si>
  <si>
    <t>105a</t>
  </si>
  <si>
    <t>106a</t>
  </si>
  <si>
    <t>107a</t>
  </si>
  <si>
    <t>108a</t>
  </si>
  <si>
    <t>109a</t>
  </si>
  <si>
    <t>110a</t>
  </si>
  <si>
    <t>NR 3P</t>
  </si>
  <si>
    <t>111a</t>
  </si>
  <si>
    <t>111b</t>
  </si>
  <si>
    <t>112a</t>
  </si>
  <si>
    <t>113a</t>
  </si>
  <si>
    <t>114a</t>
  </si>
  <si>
    <t>Dời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</si>
  <si>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</si>
  <si>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</si>
  <si>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</si>
  <si>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</si>
  <si>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</si>
  <si>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</si>
  <si>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</si>
  <si>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</si>
  <si>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</si>
  <si>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</si>
  <si>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</si>
  <si>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</si>
  <si>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IDT</t>
  </si>
  <si>
    <t>NR 1P+TBA</t>
  </si>
  <si>
    <t>127a</t>
  </si>
  <si>
    <t>128a</t>
  </si>
  <si>
    <t>F</t>
  </si>
  <si>
    <t>129a</t>
  </si>
  <si>
    <t>130a</t>
  </si>
  <si>
    <t>131a</t>
  </si>
  <si>
    <t>132A</t>
  </si>
  <si>
    <t>132B</t>
  </si>
  <si>
    <t>133a</t>
  </si>
  <si>
    <t>134a</t>
  </si>
  <si>
    <t>135a</t>
  </si>
  <si>
    <t>136a</t>
  </si>
  <si>
    <t>137a</t>
  </si>
  <si>
    <t>138a</t>
  </si>
  <si>
    <t>139B</t>
  </si>
  <si>
    <t>139A</t>
  </si>
  <si>
    <t>NR3P</t>
  </si>
  <si>
    <t>140a</t>
  </si>
  <si>
    <t>141a</t>
  </si>
  <si>
    <t>142a</t>
  </si>
  <si>
    <t>143a</t>
  </si>
  <si>
    <t>144a</t>
  </si>
  <si>
    <t>145B</t>
  </si>
  <si>
    <t>145A</t>
  </si>
  <si>
    <t>146a</t>
  </si>
  <si>
    <t>147a</t>
  </si>
  <si>
    <t>148a</t>
  </si>
  <si>
    <t>149a</t>
  </si>
  <si>
    <t>3DT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</si>
  <si>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</si>
  <si>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</si>
  <si>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</si>
  <si>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</si>
  <si>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</si>
  <si>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</si>
  <si>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</si>
  <si>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</si>
  <si>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</si>
  <si>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</si>
  <si>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</si>
  <si>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</si>
  <si>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</si>
  <si>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</si>
  <si>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</si>
  <si>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</si>
  <si>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</si>
  <si>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</si>
  <si>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</si>
  <si>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</si>
  <si>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Tbu</t>
  </si>
  <si>
    <t>170a</t>
  </si>
  <si>
    <t>171a</t>
  </si>
  <si>
    <t>172a</t>
  </si>
  <si>
    <t>173a</t>
  </si>
  <si>
    <t>174A</t>
  </si>
  <si>
    <t>Dự toán</t>
  </si>
  <si>
    <t>CỘNG</t>
  </si>
  <si>
    <t>Nâng cấp ĐZTT AC95+AC70 thành 3ACX185 + AC120</t>
  </si>
  <si>
    <t>Nâng cấp ĐZTT 2AC50 thành 3ACX50 + AC50HH</t>
  </si>
  <si>
    <t>3xACX50 + AC50</t>
  </si>
  <si>
    <t>Cáp CV 150mm2 - 600V</t>
  </si>
  <si>
    <t>Cáp CV 120mm2 - 600V</t>
  </si>
  <si>
    <t>Cáp CV 95mm2 - 600V</t>
  </si>
  <si>
    <t>Oáng nối dây AC 50</t>
  </si>
  <si>
    <t>Loại trụ</t>
  </si>
  <si>
    <t>BTLT 10,5HH</t>
  </si>
  <si>
    <t>BTLT 10.5HH</t>
  </si>
  <si>
    <t>BTLT 8.5HH</t>
  </si>
  <si>
    <t>BTLT 14HH</t>
  </si>
  <si>
    <t>BTLT 12SDL</t>
  </si>
  <si>
    <t>BTLT 8,5</t>
  </si>
  <si>
    <t>BTLT 12 F450</t>
  </si>
  <si>
    <t>BTLT 20</t>
  </si>
  <si>
    <t>Móng trụ</t>
  </si>
  <si>
    <t>M10</t>
  </si>
  <si>
    <t>M10b</t>
  </si>
  <si>
    <t>M8</t>
  </si>
  <si>
    <t>M10BT Đơn</t>
  </si>
  <si>
    <t>M8BT ĐÔI</t>
  </si>
  <si>
    <t>M10BT ĐÔI</t>
  </si>
  <si>
    <t>M10aa</t>
  </si>
  <si>
    <t>M10ba</t>
  </si>
  <si>
    <t>M10bb</t>
  </si>
  <si>
    <t>M10-2a</t>
  </si>
  <si>
    <t>M10-2b</t>
  </si>
  <si>
    <t>M10-2bn</t>
  </si>
  <si>
    <t>M12b</t>
  </si>
  <si>
    <t>M12aa</t>
  </si>
  <si>
    <t>M12ba</t>
  </si>
  <si>
    <t>M12bb</t>
  </si>
  <si>
    <t>M12-2a</t>
  </si>
  <si>
    <t>M12-2b</t>
  </si>
  <si>
    <t>M12-2bn</t>
  </si>
  <si>
    <t>M12b-aa(hh)</t>
  </si>
  <si>
    <t>M12 CN</t>
  </si>
  <si>
    <t>M12 PĐ</t>
  </si>
  <si>
    <t>M14</t>
  </si>
  <si>
    <t>M14b</t>
  </si>
  <si>
    <t>M14BT ĐÔI</t>
  </si>
  <si>
    <t>M14-2a</t>
  </si>
  <si>
    <t>M14aa</t>
  </si>
  <si>
    <t>M14ba</t>
  </si>
  <si>
    <t>M14bb</t>
  </si>
  <si>
    <t>M14-2b</t>
  </si>
  <si>
    <t>M14-2bn</t>
  </si>
  <si>
    <t>M14-4b</t>
  </si>
  <si>
    <t>BTCL-14-500</t>
  </si>
  <si>
    <t>M20-4b</t>
  </si>
  <si>
    <t>Loại chằng</t>
  </si>
  <si>
    <t>CX20-B</t>
  </si>
  <si>
    <t>Khoảng cách</t>
  </si>
  <si>
    <t xml:space="preserve">MNX12-2 </t>
  </si>
  <si>
    <t>MNL12-2</t>
  </si>
  <si>
    <t xml:space="preserve">MNX12-4 </t>
  </si>
  <si>
    <t xml:space="preserve">MNL12-4 </t>
  </si>
  <si>
    <t xml:space="preserve">MNX15-4 </t>
  </si>
  <si>
    <t>MNL15-4</t>
  </si>
  <si>
    <t xml:space="preserve">MNX15-6 </t>
  </si>
  <si>
    <t xml:space="preserve">MNL15-6 </t>
  </si>
  <si>
    <t xml:space="preserve">MNX18-6 </t>
  </si>
  <si>
    <t xml:space="preserve">MNL18-6 </t>
  </si>
  <si>
    <t>Tiếp địa lặp lại (trụ 10.5m)</t>
  </si>
  <si>
    <t>Tiếp địa bổ sung cho hiện hữu</t>
  </si>
  <si>
    <t>Tiếp địa chống sét LA vào hệ thống tiếp địa hiện hữu</t>
  </si>
  <si>
    <t xml:space="preserve">Tiếp địa dây chống sét </t>
  </si>
  <si>
    <t>Tiếp địa lặp lại (trụ 14m)</t>
  </si>
  <si>
    <t>Tiếp địa lặp lại (trụ 20m)</t>
  </si>
  <si>
    <t>X-22Đ</t>
  </si>
  <si>
    <t>X-22Đ - C920</t>
  </si>
  <si>
    <t>X-22K-Đ-C920</t>
  </si>
  <si>
    <t>X-22K-K-C920</t>
  </si>
  <si>
    <t>X-22K - C920</t>
  </si>
  <si>
    <t>X-1,66K</t>
  </si>
  <si>
    <t>Bộ bulong cho X1,66K</t>
  </si>
  <si>
    <t>X-1,66Đ</t>
  </si>
  <si>
    <t>Bộ bulong cho X1,66Đ</t>
  </si>
  <si>
    <t>X-21KL</t>
  </si>
  <si>
    <t>X-21ĐL</t>
  </si>
  <si>
    <t>Bộ bulong cho X-20ĐL2/3</t>
  </si>
  <si>
    <t>Bộ bulong cho X-20KL2/3</t>
  </si>
  <si>
    <t>X-25ĐL-T</t>
  </si>
  <si>
    <t>X-25ĐL-D</t>
  </si>
  <si>
    <t>X-24Đ</t>
  </si>
  <si>
    <t>X-24K</t>
  </si>
  <si>
    <t>X-8ĐL</t>
  </si>
  <si>
    <t>X-8KL</t>
  </si>
  <si>
    <t>X-24ĐP</t>
  </si>
  <si>
    <t>X-24KP</t>
  </si>
  <si>
    <t>X-COMPOSITE2,4</t>
  </si>
  <si>
    <t xml:space="preserve"> chống sét</t>
  </si>
  <si>
    <t>Bộ dừng dây chống sét 1 mặt</t>
  </si>
  <si>
    <t>Bộ dừng dây chống sét 2 mặt</t>
  </si>
  <si>
    <t xml:space="preserve">Bộ đỡ dây chống sét </t>
  </si>
  <si>
    <t>X-U200- Tháp đầu trụ</t>
  </si>
  <si>
    <t>X-24KP500</t>
  </si>
  <si>
    <t>G-20KP</t>
  </si>
  <si>
    <t>G-23KP</t>
  </si>
  <si>
    <t>G-720</t>
  </si>
  <si>
    <t>Cổ dê bắt xà</t>
  </si>
  <si>
    <t>Bộ sứ đỉnh SĐI</t>
  </si>
  <si>
    <t>Bộ sứ đỉnh SĐG</t>
  </si>
  <si>
    <t>Bộ sứ đứng SĐU</t>
  </si>
  <si>
    <t>Chuỗi Polymer lắp vào xà CĐX</t>
  </si>
  <si>
    <t>Khánh lắp chuỗi kép</t>
  </si>
  <si>
    <t>Bộ đỡ dây T.H : Đth-U</t>
  </si>
  <si>
    <t>Bộ đỡ dây T.H  trụ ghép: Đth-U-g</t>
  </si>
  <si>
    <t>Bộ đỡ dây T.H : Đth-UX</t>
  </si>
  <si>
    <t>Bộ néo dây T.H : Nthõ U</t>
  </si>
  <si>
    <t>Bộ néo dây T.H vao xa: Nthõ X</t>
  </si>
  <si>
    <t>Bộ khoá néo dây T.H vao xa: Nthõ X</t>
  </si>
  <si>
    <t>Bộ khóa néo T.H vào trụ : Nth-T-g</t>
  </si>
  <si>
    <t>Bộ khóa néo T.H vào trụ : Nth-T</t>
  </si>
  <si>
    <t>Rack 2 sứ hạ thế + bulon</t>
  </si>
  <si>
    <t>Rack 3 sứ hạ thế + bulon</t>
  </si>
  <si>
    <t>Rack 4 sứ hạ thế + bulon</t>
  </si>
  <si>
    <t>Kẹp quai 2/0</t>
  </si>
  <si>
    <t>Hotline 2/0</t>
  </si>
  <si>
    <t>Kẹp ép cỡ 70mm2</t>
  </si>
  <si>
    <t>FCO200</t>
  </si>
  <si>
    <t>FCO100</t>
  </si>
  <si>
    <t>Dây cổ sứ dây 50</t>
  </si>
  <si>
    <t>Dây đầu sứ dây 50</t>
  </si>
  <si>
    <t>LA 12kV 10kA</t>
  </si>
  <si>
    <t>LA 18kV 10kA</t>
  </si>
  <si>
    <t>Bu long móc 16x300 ø</t>
  </si>
  <si>
    <t>Rack 4 + sứ ống chỉ</t>
  </si>
  <si>
    <t>Oáng co nhieät F95/25 (m)</t>
  </si>
  <si>
    <t xml:space="preserve">PHẦN VẬT TƯ HiỆN HỮU THÁO THU HỒI </t>
  </si>
  <si>
    <t>Nhổ trụ 10,5m</t>
  </si>
  <si>
    <t>Nhổ trụ 8,5 m</t>
  </si>
  <si>
    <t>Tháo dây AC95</t>
  </si>
  <si>
    <t>Tháo dây AC70</t>
  </si>
  <si>
    <t>Tháo dây AC50</t>
  </si>
  <si>
    <t>Nhổ trụ 12m</t>
  </si>
  <si>
    <t>Nhổ trụ 7,5m</t>
  </si>
  <si>
    <t>Nhổ trụ 8,4m</t>
  </si>
  <si>
    <t>Tháo đà cản 1,2m</t>
  </si>
  <si>
    <t>Tháo X-0.8Đ</t>
  </si>
  <si>
    <t>Tháo X- 0,8m</t>
  </si>
  <si>
    <t>Tháo X-composite 0,8m</t>
  </si>
  <si>
    <t>Tháo X-2,0ĐL</t>
  </si>
  <si>
    <t>Tháo X-2,0KL</t>
  </si>
  <si>
    <t>Tháo X-1,66Đ</t>
  </si>
  <si>
    <t>Tháo X-1,66K</t>
  </si>
  <si>
    <t>Tháo X-2,2Đ</t>
  </si>
  <si>
    <t>Tháo X-2,2K</t>
  </si>
  <si>
    <t>Tháo X-2,1ĐL</t>
  </si>
  <si>
    <t>Tháo X-2,1KL</t>
  </si>
  <si>
    <t>Tháo bộ chằng lệch</t>
  </si>
  <si>
    <t>Tháo bộ chằng xuống</t>
  </si>
  <si>
    <t>Tháo sứ treo thủy tinh</t>
  </si>
  <si>
    <t>Tháo sứ treo Polymer</t>
  </si>
  <si>
    <t>Tháo sứ đứng</t>
  </si>
  <si>
    <t>Tháo sứ đỉnh</t>
  </si>
  <si>
    <t>Tháo R3 sứ</t>
  </si>
  <si>
    <t>Tháo R4 sứ</t>
  </si>
  <si>
    <t>Tháo hộp Domino</t>
  </si>
  <si>
    <t>Tháo kẹp dừng ABC</t>
  </si>
  <si>
    <t>Tháo hộp Kẹp treo ABC</t>
  </si>
  <si>
    <t>Tháo tủ hạ thế</t>
  </si>
  <si>
    <t>Tháo FCO</t>
  </si>
  <si>
    <t>Tháo LBS khí</t>
  </si>
  <si>
    <t>Tháo LTD</t>
  </si>
  <si>
    <t>Tháo LA</t>
  </si>
  <si>
    <t>Tháo TBA 1P 50KVA</t>
  </si>
  <si>
    <t>Tháo TBA 1P 75KVA</t>
  </si>
  <si>
    <t>Tháo TBA 1P: 100KVA</t>
  </si>
  <si>
    <t>Tháo bộ đỡ trung hòa</t>
  </si>
  <si>
    <t>Tháo bộ dừng trung hòa</t>
  </si>
  <si>
    <t>PHẦN LẮP</t>
  </si>
  <si>
    <t>Trồng trụ 10,5m</t>
  </si>
  <si>
    <t>Trồng trụ 12m</t>
  </si>
  <si>
    <t>Trồng trụ 14m</t>
  </si>
  <si>
    <t>Lắp mới  ACXV240</t>
  </si>
  <si>
    <t>Lắp lại dây AC50</t>
  </si>
  <si>
    <t>Trồng trụ 8,4m</t>
  </si>
  <si>
    <t>Lắp đà cản 1,2m</t>
  </si>
  <si>
    <t>Lắp X-1,66K</t>
  </si>
  <si>
    <t>Lắp X-2,0ĐL</t>
  </si>
  <si>
    <t>Lắp X-2,0KL</t>
  </si>
  <si>
    <t>Lắp X-1,66Đ</t>
  </si>
  <si>
    <t>Lắp X-2,2Đ</t>
  </si>
  <si>
    <t>Lắp X-2,2K</t>
  </si>
  <si>
    <t>Lắp X-2,1ĐL</t>
  </si>
  <si>
    <t>Lắp X-2,1KL</t>
  </si>
  <si>
    <t xml:space="preserve"> Lắp X-composite 0,8m</t>
  </si>
  <si>
    <t>Lắp sứ treo Polymer</t>
  </si>
  <si>
    <t>Lắp sứ đứng</t>
  </si>
  <si>
    <t>Lắp sứ đỉnh</t>
  </si>
  <si>
    <t>Lắp R3 sứ</t>
  </si>
  <si>
    <t>Lắp R4 sứ</t>
  </si>
  <si>
    <t>Lắp hộïp Domino</t>
  </si>
  <si>
    <t>Lắp kẹp dừng ABC</t>
  </si>
  <si>
    <t>Lắp Kẹp treo ABC</t>
  </si>
  <si>
    <t>Lắp FCO</t>
  </si>
  <si>
    <t>Lắp LBS khí</t>
  </si>
  <si>
    <t>Lắp LTD</t>
  </si>
  <si>
    <t>Lắp LA</t>
  </si>
  <si>
    <t>Lắp TBA 1P 75KVA</t>
  </si>
  <si>
    <t>Lắp TBA 1P 100KVA</t>
  </si>
  <si>
    <t>Lắp bộ dừngõ trung hòa</t>
  </si>
  <si>
    <t>Bulon 16x200 thu hồi</t>
  </si>
  <si>
    <t>Bulon móc 16x200 thu hồi</t>
  </si>
  <si>
    <t>Kẹp dừng 3U thu hồi</t>
  </si>
</sst>
</file>

<file path=xl/styles.xml><?xml version="1.0" encoding="utf-8"?>
<styleSheet xmlns="http://schemas.openxmlformats.org/spreadsheetml/2006/main">
  <numFmts count="41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&quot;$&quot;* #,##0.00_-;\-&quot;$&quot;* #,##0.00_-;_-&quot;$&quot;* &quot;-&quot;&quot;?&quot;&quot;?&quot;_-;_-@_-"/>
    <numFmt numFmtId="178" formatCode="#,##0.00\ &quot;F&quot;;[Red]\-#,##0.00\ &quot;F&quot;"/>
    <numFmt numFmtId="179" formatCode="_-&quot;ñ&quot;* #,##0_-;\-&quot;ñ&quot;* #,##0_-;_-&quot;ñ&quot;* &quot;-&quot;_-;_-@_-"/>
    <numFmt numFmtId="180" formatCode="_-&quot;$&quot;* #,##0_-;\-&quot;$&quot;* #,##0_-;_-&quot;$&quot;* &quot;-&quot;_-;_-@_-"/>
    <numFmt numFmtId="181" formatCode="_-* #,##0\ _F_-;\-* #,##0\ _F_-;_-* &quot;-&quot;\ _F_-;_-@_-"/>
    <numFmt numFmtId="182" formatCode="_-* #,##0\ _F_-;\-* #,##0\ _F_-;_-* &quot;-&quot;\ _F_-;[Red]_-@_-"/>
    <numFmt numFmtId="183" formatCode="_-* #,##0\ _ñ_-;\-* #,##0\ _ñ_-;_-* &quot;-&quot;\ _ñ_-;_-@_-"/>
    <numFmt numFmtId="184" formatCode="&quot;£&quot;#,##0.00;\-&quot;£&quot;#,##0.00"/>
    <numFmt numFmtId="185" formatCode="_-* #,##0.00\ _F_-;\-* #,##0.00\ _F_-;_-* &quot;-&quot;&quot;?&quot;&quot;?&quot;\ _F_-;_-@_-"/>
    <numFmt numFmtId="186" formatCode="_-* #,##0\ &quot;ñ&quot;_-;\-* #,##0\ &quot;ñ&quot;_-;_-* &quot;-&quot;\ &quot;ñ&quot;_-;_-@_-"/>
    <numFmt numFmtId="187" formatCode="_ * #,##0_)\ &quot;F&quot;_ ;_ * \(#,##0\)\ &quot;F&quot;_ ;_ * &quot;-&quot;_)\ &quot;F&quot;_ ;_ @_ "/>
    <numFmt numFmtId="188" formatCode="#,##0\ &quot;$&quot;_);[Red]\(#,##0\ &quot;$&quot;\)"/>
    <numFmt numFmtId="189" formatCode="_-* #,##0.00\ &quot;F&quot;_-;\-* #,##0.00\ &quot;F&quot;_-;_-* &quot;-&quot;&quot;?&quot;&quot;?&quot;\ &quot;F&quot;_-;_-@_-"/>
    <numFmt numFmtId="190" formatCode="_-* #,##0.00\ _₫_-;\-* #,##0.00\ _₫_-;_-* &quot;-&quot;&quot;?&quot;&quot;?&quot;\ _₫_-;_-@_-"/>
    <numFmt numFmtId="191" formatCode="_-&quot;$&quot;\ * #,##0_-;\-&quot;$&quot;\ * #,##0_-;_-&quot;$&quot;\ * &quot;-&quot;_-;_-@_-"/>
    <numFmt numFmtId="192" formatCode="dd/mm/yyyy"/>
    <numFmt numFmtId="193" formatCode="_ * #,##0.00_ ;_ * \-#,##0.00_ ;_ * &quot;-&quot;&quot;?&quot;&quot;?&quot;_ ;_ @_ "/>
    <numFmt numFmtId="194" formatCode="_-* #,##0.000\ _F_-;\-* #,##0.000\ _F_-;_-* &quot;-&quot;&quot;?&quot;&quot;?&quot;\ _F_-;_-@_-"/>
    <numFmt numFmtId="195" formatCode="_-* #,##0.00_-;\-* #,##0.00_-;_-* &quot;-&quot;&quot;?&quot;&quot;?&quot;_-;_-@_-"/>
    <numFmt numFmtId="196" formatCode="#,##0\ &quot;F&quot;;[Red]\-#,##0\ &quot;F&quot;"/>
    <numFmt numFmtId="197" formatCode="_-* #,##0.00\ _ñ_-;\-* #,##0.00\ _ñ_-;_-* &quot;-&quot;&quot;?&quot;&quot;?&quot;\ _ñ_-;_-@_-"/>
    <numFmt numFmtId="198" formatCode="_-* #,##0_-;\-* #,##0_-;_-* &quot;-&quot;_-;_-@_-"/>
    <numFmt numFmtId="199" formatCode="&quot;$&quot;###,0&quot;.&quot;00_);[Red]\(&quot;$&quot;###,0&quot;.&quot;00\)"/>
    <numFmt numFmtId="200" formatCode="_ * #,##0_)\ _$_ ;_ * \(#,##0\)\ _$_ ;_ * &quot;-&quot;_)\ _$_ ;_ @_ "/>
    <numFmt numFmtId="201" formatCode="#,##0.00\ &quot;F&quot;;\-#,##0.00\ &quot;F&quot;"/>
    <numFmt numFmtId="202" formatCode="_-* #,##0\ &quot;F&quot;_-;\-* #,##0\ &quot;F&quot;_-;_-* &quot;-&quot;\ &quot;F&quot;_-;_-@_-"/>
    <numFmt numFmtId="203" formatCode="_-&quot;F&quot;* #,##0_-;\-&quot;F&quot;* #,##0_-;_-&quot;F&quot;* &quot;-&quot;_-;_-@_-"/>
    <numFmt numFmtId="204" formatCode="0\ \ \ \ "/>
    <numFmt numFmtId="205" formatCode="#.##0"/>
    <numFmt numFmtId="206" formatCode="_-* #,##0\ _F_-;\-* #,##0\ _F_-;_-* &quot;-&quot;&quot;?&quot;&quot;?&quot;\ _F_-;_-@_-"/>
    <numFmt numFmtId="207" formatCode="_(* #,##0.00_);_(* \(#,##0.00\);_(* &quot;-&quot;&quot;?&quot;&quot;?&quot;_);_(@_)"/>
    <numFmt numFmtId="208" formatCode="_(* #,##0_);_(* \(#,##0\);_(* &quot;-&quot;&quot;?&quot;&quot;?&quot;_);_(@_)"/>
    <numFmt numFmtId="209" formatCode="\ \ \-\ @"/>
    <numFmt numFmtId="210" formatCode="m/d/yyyy;@"/>
    <numFmt numFmtId="211" formatCode="_-* #,##0.0\ _F_-;\-* #,##0.0\ _F_-;_-* &quot;-&quot;&quot;?&quot;\ _F_-;_-@_-"/>
    <numFmt numFmtId="212" formatCode="00"/>
    <numFmt numFmtId="213" formatCode="_-* #,##0.0\ _F_-;\-* #,##0.0\ _F_-;_-* &quot;-&quot;&quot;?&quot;&quot;?&quot;\ _F_-;_-@_-"/>
  </numFmts>
  <fonts count="78">
    <font>
      <sz val="13"/>
      <name val="Times New Roman"/>
      <charset val="134"/>
    </font>
    <font>
      <sz val="13"/>
      <color rgb="FFFF000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3"/>
      <color rgb="FF000099"/>
      <name val="Times New Roman"/>
      <charset val="134"/>
    </font>
    <font>
      <b/>
      <sz val="13"/>
      <name val="Times New Roman"/>
      <charset val="134"/>
    </font>
    <font>
      <b/>
      <sz val="9"/>
      <name val="Times New Roman"/>
      <charset val="134"/>
    </font>
    <font>
      <b/>
      <sz val="13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3"/>
      <color rgb="FF000000"/>
      <name val="Times New Roman"/>
      <charset val="134"/>
    </font>
    <font>
      <sz val="10"/>
      <color indexed="10"/>
      <name val="Times New Roman"/>
      <charset val="134"/>
    </font>
    <font>
      <sz val="12"/>
      <color rgb="FF000000"/>
      <name val="Times New Roman"/>
      <charset val="134"/>
    </font>
    <font>
      <sz val="10"/>
      <name val="Times New Roman"/>
      <charset val="134"/>
    </font>
    <font>
      <i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sz val="13"/>
      <color theme="0"/>
      <name val="Times New Roman"/>
      <charset val="134"/>
    </font>
    <font>
      <sz val="12"/>
      <name val="Times New Roman"/>
      <charset val="134"/>
    </font>
    <font>
      <b/>
      <sz val="11"/>
      <color rgb="FF000000"/>
      <name val="Times New Roman"/>
      <charset val="134"/>
    </font>
    <font>
      <sz val="10"/>
      <name val="Times New Roman"/>
      <charset val="163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VNI-Time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name val="VNI-Times"/>
      <charset val="134"/>
    </font>
    <font>
      <sz val="12"/>
      <name val="???"/>
      <charset val="134"/>
    </font>
    <font>
      <sz val="12"/>
      <name val="¹UAAA¼"/>
      <charset val="129"/>
    </font>
    <font>
      <sz val="11"/>
      <name val="VNI-Times"/>
      <charset val="134"/>
    </font>
    <font>
      <sz val="11"/>
      <name val="µ¸¿ò"/>
      <charset val="129"/>
    </font>
    <font>
      <sz val="12"/>
      <name val="Courier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63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0"/>
      <name val="VnBookman"/>
      <charset val="134"/>
    </font>
    <font>
      <b/>
      <sz val="12"/>
      <name val="Arial"/>
      <charset val="134"/>
    </font>
    <font>
      <sz val="13"/>
      <name val=".VnTime"/>
      <charset val="134"/>
    </font>
    <font>
      <sz val="8"/>
      <name val="Arial"/>
      <charset val="163"/>
    </font>
    <font>
      <sz val="10"/>
      <name val="???"/>
      <charset val="129"/>
    </font>
    <font>
      <sz val="12"/>
      <name val="Arial"/>
      <charset val="134"/>
    </font>
    <font>
      <b/>
      <sz val="18"/>
      <name val="Arial"/>
      <charset val="134"/>
    </font>
    <font>
      <b/>
      <sz val="12"/>
      <name val="Helv"/>
      <charset val="134"/>
    </font>
    <font>
      <sz val="10"/>
      <name val=" "/>
      <charset val="136"/>
    </font>
    <font>
      <sz val="14"/>
      <name val="VNI-Times"/>
      <charset val="134"/>
    </font>
    <font>
      <sz val="14"/>
      <name val="뼻뮝"/>
      <charset val="129"/>
    </font>
    <font>
      <sz val="12"/>
      <name val="¹ÙÅÁÃ¼"/>
      <charset val="129"/>
    </font>
    <font>
      <sz val="10"/>
      <name val="MS Sans Serif"/>
      <charset val="134"/>
    </font>
    <font>
      <b/>
      <sz val="10"/>
      <name val="VnBookman"/>
      <charset val="134"/>
    </font>
    <font>
      <sz val="12"/>
      <color theme="1"/>
      <name val="Times New Roman"/>
      <charset val="134"/>
    </font>
    <font>
      <sz val="10"/>
      <name val="Helvetica Condensed"/>
      <charset val="134"/>
    </font>
    <font>
      <b/>
      <sz val="11"/>
      <name val="Helv"/>
      <charset val="134"/>
    </font>
    <font>
      <sz val="12"/>
      <color indexed="8"/>
      <name val="¹ÙÅÁÃ¼"/>
      <charset val="129"/>
    </font>
    <font>
      <sz val="11"/>
      <name val="VNtimes new roman"/>
      <charset val="134"/>
    </font>
    <font>
      <sz val="10"/>
      <name val="VNI-Helve-Condense"/>
      <charset val="134"/>
    </font>
    <font>
      <sz val="12"/>
      <name val=".VnTime"/>
      <charset val="134"/>
    </font>
    <font>
      <sz val="12"/>
      <name val="新細明體"/>
      <charset val="136"/>
    </font>
    <font>
      <u/>
      <sz val="12"/>
      <color indexed="12"/>
      <name val="Times New Roman"/>
      <charset val="134"/>
    </font>
    <font>
      <i/>
      <sz val="12"/>
      <name val="VNI-Times"/>
      <charset val="134"/>
    </font>
    <font>
      <b/>
      <sz val="10"/>
      <name val="Helv"/>
      <charset val="134"/>
    </font>
    <font>
      <sz val="12"/>
      <name val="바탕체"/>
      <charset val="134"/>
    </font>
    <font>
      <sz val="12"/>
      <name val="뼻뮝"/>
      <charset val="129"/>
    </font>
    <font>
      <sz val="10"/>
      <name val="굴림체"/>
      <charset val="129"/>
    </font>
    <font>
      <b/>
      <sz val="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</fills>
  <borders count="3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27">
    <xf numFmtId="0" fontId="0" fillId="0" borderId="0">
      <alignment horizontal="center" vertical="center"/>
    </xf>
    <xf numFmtId="0" fontId="29" fillId="1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/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181" fontId="28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0" fontId="33" fillId="0" borderId="0" applyFont="0" applyFill="0" applyBorder="0" applyAlignment="0" applyProtection="0"/>
    <xf numFmtId="0" fontId="24" fillId="0" borderId="27" applyNumberFormat="0" applyFill="0" applyAlignment="0" applyProtection="0">
      <alignment vertical="center"/>
    </xf>
    <xf numFmtId="9" fontId="32" fillId="0" borderId="0" applyFont="0" applyFill="0" applyBorder="0" applyAlignment="0" applyProtection="0"/>
    <xf numFmtId="191" fontId="28" fillId="0" borderId="0" applyFont="0" applyFill="0" applyBorder="0" applyAlignment="0" applyProtection="0"/>
    <xf numFmtId="0" fontId="38" fillId="17" borderId="31" applyNumberFormat="0" applyAlignment="0" applyProtection="0">
      <alignment vertical="center"/>
    </xf>
    <xf numFmtId="0" fontId="22" fillId="6" borderId="3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84" fontId="34" fillId="0" borderId="0" applyFont="0" applyFill="0" applyBorder="0" applyAlignment="0" applyProtection="0"/>
    <xf numFmtId="0" fontId="30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181" fontId="28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180" fontId="3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5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43" fillId="26" borderId="28" applyNumberForma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35" fillId="0" borderId="0"/>
    <xf numFmtId="0" fontId="30" fillId="25" borderId="0" applyNumberFormat="0" applyBorder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180" fontId="31" fillId="0" borderId="0" applyFont="0" applyFill="0" applyBorder="0" applyAlignment="0" applyProtection="0"/>
    <xf numFmtId="0" fontId="25" fillId="5" borderId="28" applyNumberFormat="0" applyAlignment="0" applyProtection="0">
      <alignment vertical="center"/>
    </xf>
    <xf numFmtId="188" fontId="36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45" fillId="0" borderId="33" applyNumberFormat="0" applyFill="0" applyAlignment="0" applyProtection="0">
      <alignment vertical="center"/>
    </xf>
    <xf numFmtId="0" fontId="39" fillId="0" borderId="32" applyNumberFormat="0" applyFill="0" applyAlignment="0" applyProtection="0">
      <alignment vertical="center"/>
    </xf>
    <xf numFmtId="197" fontId="28" fillId="0" borderId="0" applyFont="0" applyFill="0" applyBorder="0" applyAlignment="0" applyProtection="0"/>
    <xf numFmtId="0" fontId="46" fillId="29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179" fontId="31" fillId="0" borderId="0" applyFont="0" applyFill="0" applyBorder="0" applyAlignment="0" applyProtection="0"/>
    <xf numFmtId="0" fontId="29" fillId="2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180" fontId="31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195" fontId="31" fillId="0" borderId="0" applyFont="0" applyFill="0" applyBorder="0" applyAlignment="0" applyProtection="0"/>
    <xf numFmtId="0" fontId="30" fillId="11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185" fontId="28" fillId="0" borderId="0" applyFont="0" applyFill="0" applyBorder="0" applyAlignment="0" applyProtection="0"/>
    <xf numFmtId="0" fontId="41" fillId="0" borderId="0"/>
    <xf numFmtId="0" fontId="29" fillId="27" borderId="0" applyNumberFormat="0" applyBorder="0" applyAlignment="0" applyProtection="0">
      <alignment vertical="center"/>
    </xf>
    <xf numFmtId="198" fontId="31" fillId="0" borderId="0" applyFont="0" applyFill="0" applyBorder="0" applyAlignment="0" applyProtection="0"/>
    <xf numFmtId="0" fontId="30" fillId="15" borderId="0" applyNumberFormat="0" applyBorder="0" applyAlignment="0" applyProtection="0">
      <alignment vertical="center"/>
    </xf>
    <xf numFmtId="180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185" fontId="28" fillId="0" borderId="0" applyFont="0" applyFill="0" applyBorder="0" applyAlignment="0" applyProtection="0"/>
    <xf numFmtId="0" fontId="30" fillId="33" borderId="0" applyNumberFormat="0" applyBorder="0" applyAlignment="0" applyProtection="0">
      <alignment vertical="center"/>
    </xf>
    <xf numFmtId="195" fontId="31" fillId="0" borderId="0" applyFont="0" applyFill="0" applyBorder="0" applyAlignment="0" applyProtection="0"/>
    <xf numFmtId="0" fontId="29" fillId="34" borderId="0" applyNumberFormat="0" applyBorder="0" applyAlignment="0" applyProtection="0">
      <alignment vertical="center"/>
    </xf>
    <xf numFmtId="178" fontId="51" fillId="0" borderId="23">
      <alignment horizontal="right" vertical="center"/>
    </xf>
    <xf numFmtId="0" fontId="30" fillId="35" borderId="0" applyNumberFormat="0" applyBorder="0" applyAlignment="0" applyProtection="0">
      <alignment vertical="center"/>
    </xf>
    <xf numFmtId="185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0" fontId="53" fillId="0" borderId="0"/>
    <xf numFmtId="191" fontId="28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49" fillId="0" borderId="0"/>
    <xf numFmtId="0" fontId="49" fillId="0" borderId="0"/>
    <xf numFmtId="185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76" fontId="60" fillId="0" borderId="0" applyFont="0" applyFill="0" applyBorder="0" applyAlignment="0" applyProtection="0"/>
    <xf numFmtId="197" fontId="28" fillId="0" borderId="0" applyFont="0" applyFill="0" applyBorder="0" applyAlignment="0" applyProtection="0"/>
    <xf numFmtId="195" fontId="31" fillId="0" borderId="0" applyFont="0" applyFill="0" applyBorder="0" applyAlignment="0" applyProtection="0"/>
    <xf numFmtId="0" fontId="50" fillId="0" borderId="35">
      <alignment horizontal="left" vertical="center"/>
    </xf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0" fontId="49" fillId="0" borderId="0"/>
    <xf numFmtId="181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98" fontId="31" fillId="0" borderId="0" applyFont="0" applyFill="0" applyBorder="0" applyAlignment="0" applyProtection="0"/>
    <xf numFmtId="195" fontId="31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34" fillId="0" borderId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98" fontId="70" fillId="0" borderId="0" applyFont="0" applyFill="0" applyBorder="0" applyAlignment="0" applyProtection="0"/>
    <xf numFmtId="183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198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1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48" fillId="0" borderId="0" applyFont="0" applyFill="0" applyBorder="0" applyAlignment="0" applyProtection="0"/>
    <xf numFmtId="198" fontId="31" fillId="0" borderId="0" applyFont="0" applyFill="0" applyBorder="0" applyAlignment="0" applyProtection="0"/>
    <xf numFmtId="181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179" fontId="31" fillId="0" borderId="0" applyFont="0" applyFill="0" applyBorder="0" applyAlignment="0" applyProtection="0"/>
    <xf numFmtId="43" fontId="72" fillId="0" borderId="0"/>
    <xf numFmtId="9" fontId="66" fillId="0" borderId="0" applyBorder="0" applyAlignment="0" applyProtection="0"/>
    <xf numFmtId="187" fontId="58" fillId="0" borderId="0" applyFont="0" applyFill="0" applyBorder="0" applyAlignment="0" applyProtection="0"/>
    <xf numFmtId="211" fontId="69" fillId="0" borderId="0" applyFont="0" applyFill="0" applyBorder="0" applyAlignment="0" applyProtection="0"/>
    <xf numFmtId="20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203" fontId="58" fillId="0" borderId="0" applyFont="0" applyFill="0" applyBorder="0" applyAlignment="0" applyProtection="0"/>
    <xf numFmtId="176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0" fontId="33" fillId="0" borderId="0" applyFont="0" applyFill="0" applyBorder="0" applyAlignment="0" applyProtection="0"/>
    <xf numFmtId="193" fontId="60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3" fillId="0" borderId="0"/>
    <xf numFmtId="0" fontId="13" fillId="0" borderId="0"/>
    <xf numFmtId="0" fontId="33" fillId="0" borderId="0"/>
    <xf numFmtId="0" fontId="49" fillId="0" borderId="0"/>
    <xf numFmtId="0" fontId="49" fillId="0" borderId="0"/>
    <xf numFmtId="0" fontId="73" fillId="0" borderId="0"/>
    <xf numFmtId="18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207" fontId="64" fillId="0" borderId="0" applyFont="0" applyFill="0" applyBorder="0" applyAlignment="0" applyProtection="0"/>
    <xf numFmtId="207" fontId="48" fillId="0" borderId="0" applyFont="0" applyFill="0" applyBorder="0" applyAlignment="0" applyProtection="0"/>
    <xf numFmtId="207" fontId="49" fillId="0" borderId="0" applyFont="0" applyFill="0" applyBorder="0" applyAlignment="0" applyProtection="0"/>
    <xf numFmtId="43" fontId="69" fillId="0" borderId="0" applyFont="0" applyFill="0" applyBorder="0" applyAlignment="0" applyProtection="0"/>
    <xf numFmtId="3" fontId="48" fillId="0" borderId="0" applyFont="0" applyFill="0" applyBorder="0" applyAlignment="0" applyProtection="0"/>
    <xf numFmtId="185" fontId="67" fillId="0" borderId="0" applyFont="0" applyFill="0" applyBorder="0" applyAlignment="0" applyProtection="0"/>
    <xf numFmtId="194" fontId="69" fillId="0" borderId="0" applyFont="0" applyFill="0" applyBorder="0" applyAlignment="0" applyProtection="0"/>
    <xf numFmtId="2" fontId="48" fillId="0" borderId="0" applyFont="0" applyFill="0" applyBorder="0" applyAlignment="0" applyProtection="0"/>
    <xf numFmtId="38" fontId="52" fillId="36" borderId="0" applyNumberFormat="0" applyBorder="0" applyAlignment="0" applyProtection="0"/>
    <xf numFmtId="0" fontId="56" fillId="0" borderId="0">
      <alignment horizontal="left"/>
    </xf>
    <xf numFmtId="0" fontId="50" fillId="0" borderId="34" applyNumberFormat="0" applyAlignment="0" applyProtection="0">
      <alignment horizontal="left" vertical="center"/>
    </xf>
    <xf numFmtId="0" fontId="5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3" fontId="28" fillId="0" borderId="0" applyFont="0" applyFill="0" applyBorder="0" applyAlignment="0" applyProtection="0"/>
    <xf numFmtId="10" fontId="52" fillId="36" borderId="4" applyNumberFormat="0" applyBorder="0" applyAlignment="0" applyProtection="0"/>
    <xf numFmtId="3" fontId="49" fillId="37" borderId="25">
      <alignment horizontal="right"/>
    </xf>
    <xf numFmtId="0" fontId="59" fillId="0" borderId="0" applyFont="0" applyFill="0" applyBorder="0" applyAlignment="0" applyProtection="0"/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81" fontId="28" fillId="0" borderId="0" applyFont="0" applyFill="0" applyBorder="0" applyAlignment="0" applyProtection="0"/>
    <xf numFmtId="0" fontId="65" fillId="0" borderId="37"/>
    <xf numFmtId="188" fontId="61" fillId="0" borderId="0" applyFont="0" applyFill="0" applyBorder="0" applyAlignment="0" applyProtection="0"/>
    <xf numFmtId="199" fontId="61" fillId="0" borderId="0" applyFont="0" applyFill="0" applyBorder="0" applyAlignment="0" applyProtection="0"/>
    <xf numFmtId="0" fontId="54" fillId="0" borderId="0" applyNumberFormat="0" applyFont="0" applyFill="0" applyAlignment="0"/>
    <xf numFmtId="40" fontId="59" fillId="0" borderId="0" applyFon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1" fontId="28" fillId="0" borderId="0" applyFont="0" applyFill="0" applyBorder="0" applyAlignment="0" applyProtection="0"/>
    <xf numFmtId="0" fontId="49" fillId="0" borderId="0"/>
    <xf numFmtId="0" fontId="49" fillId="0" borderId="0"/>
    <xf numFmtId="191" fontId="28" fillId="0" borderId="0" applyFont="0" applyFill="0" applyBorder="0" applyAlignment="0" applyProtection="0"/>
    <xf numFmtId="0" fontId="49" fillId="0" borderId="0"/>
    <xf numFmtId="0" fontId="49" fillId="0" borderId="0"/>
    <xf numFmtId="186" fontId="28" fillId="0" borderId="0" applyFont="0" applyFill="0" applyBorder="0" applyAlignment="0" applyProtection="0"/>
    <xf numFmtId="0" fontId="49" fillId="0" borderId="0"/>
    <xf numFmtId="0" fontId="49" fillId="0" borderId="0"/>
    <xf numFmtId="0" fontId="22" fillId="0" borderId="0"/>
    <xf numFmtId="0" fontId="49" fillId="0" borderId="0"/>
    <xf numFmtId="0" fontId="28" fillId="0" borderId="0"/>
    <xf numFmtId="0" fontId="63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10" fontId="4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205" fontId="62" fillId="0" borderId="19" applyFill="0" applyBorder="0" applyProtection="0"/>
    <xf numFmtId="0" fontId="71" fillId="0" borderId="0" applyNumberFormat="0" applyFill="0" applyBorder="0" applyAlignment="0" applyProtection="0">
      <alignment vertical="top"/>
      <protection locked="0"/>
    </xf>
    <xf numFmtId="191" fontId="28" fillId="0" borderId="0" applyFont="0" applyFill="0" applyBorder="0" applyAlignment="0" applyProtection="0"/>
    <xf numFmtId="180" fontId="70" fillId="0" borderId="0" applyFont="0" applyFill="0" applyBorder="0" applyAlignment="0" applyProtection="0"/>
    <xf numFmtId="181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58" fontId="34" fillId="0" borderId="0"/>
    <xf numFmtId="0" fontId="65" fillId="0" borderId="0"/>
    <xf numFmtId="196" fontId="69" fillId="0" borderId="23">
      <alignment horizontal="right" vertical="center"/>
    </xf>
    <xf numFmtId="209" fontId="34" fillId="0" borderId="25"/>
    <xf numFmtId="202" fontId="51" fillId="0" borderId="23">
      <alignment horizontal="center"/>
    </xf>
    <xf numFmtId="0" fontId="48" fillId="0" borderId="36" applyNumberFormat="0" applyFont="0" applyFill="0" applyAlignment="0" applyProtection="0"/>
    <xf numFmtId="204" fontId="68" fillId="0" borderId="0"/>
    <xf numFmtId="201" fontId="51" fillId="0" borderId="4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7" fillId="0" borderId="0">
      <alignment vertical="center"/>
    </xf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5" fillId="0" borderId="0"/>
    <xf numFmtId="208" fontId="69" fillId="0" borderId="0" applyFont="0" applyFill="0" applyBorder="0" applyAlignment="0" applyProtection="0"/>
    <xf numFmtId="206" fontId="69" fillId="0" borderId="0" applyFont="0" applyFill="0" applyBorder="0" applyAlignment="0" applyProtection="0"/>
    <xf numFmtId="213" fontId="69" fillId="0" borderId="0" applyFont="0" applyFill="0" applyBorder="0" applyAlignment="0" applyProtection="0"/>
    <xf numFmtId="0" fontId="76" fillId="0" borderId="0"/>
    <xf numFmtId="0" fontId="77" fillId="0" borderId="0" applyProtection="0"/>
    <xf numFmtId="40" fontId="36" fillId="0" borderId="0" applyFont="0" applyFill="0" applyBorder="0" applyAlignment="0" applyProtection="0"/>
    <xf numFmtId="177" fontId="70" fillId="0" borderId="0" applyFont="0" applyFill="0" applyBorder="0" applyAlignment="0" applyProtection="0"/>
  </cellStyleXfs>
  <cellXfs count="142">
    <xf numFmtId="0" fontId="0" fillId="0" borderId="0" xfId="0">
      <alignment horizontal="center" vertical="center"/>
    </xf>
    <xf numFmtId="58" fontId="0" fillId="0" borderId="0" xfId="0" applyNumberFormat="1">
      <alignment horizontal="center" vertical="center"/>
    </xf>
    <xf numFmtId="58" fontId="1" fillId="0" borderId="0" xfId="0" applyNumberFormat="1" applyFo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/>
    </xf>
    <xf numFmtId="0" fontId="2" fillId="2" borderId="2" xfId="191" applyNumberFormat="1" applyFont="1" applyFill="1" applyBorder="1" applyAlignment="1">
      <alignment horizontal="center" vertical="center"/>
    </xf>
    <xf numFmtId="0" fontId="3" fillId="2" borderId="3" xfId="2" applyNumberFormat="1" applyFont="1" applyFill="1" applyBorder="1" applyAlignment="1" applyProtection="1">
      <alignment horizontal="center" vertical="center"/>
    </xf>
    <xf numFmtId="0" fontId="3" fillId="2" borderId="4" xfId="191" applyNumberFormat="1" applyFont="1" applyFill="1" applyBorder="1" applyAlignment="1">
      <alignment horizontal="center" vertical="center"/>
    </xf>
    <xf numFmtId="3" fontId="3" fillId="2" borderId="3" xfId="2" applyNumberFormat="1" applyFont="1" applyFill="1" applyBorder="1" applyAlignment="1" applyProtection="1">
      <alignment horizontal="center" vertical="center" wrapText="1"/>
    </xf>
    <xf numFmtId="3" fontId="3" fillId="2" borderId="4" xfId="191" applyNumberFormat="1" applyFont="1" applyFill="1" applyBorder="1" applyAlignment="1">
      <alignment horizontal="center" vertical="center"/>
    </xf>
    <xf numFmtId="3" fontId="3" fillId="2" borderId="3" xfId="2" applyNumberFormat="1" applyFont="1" applyFill="1" applyBorder="1" applyAlignment="1" applyProtection="1">
      <alignment vertical="center" wrapText="1"/>
    </xf>
    <xf numFmtId="3" fontId="3" fillId="2" borderId="4" xfId="191" applyNumberFormat="1" applyFont="1" applyFill="1" applyBorder="1" applyAlignment="1">
      <alignment vertical="center"/>
    </xf>
    <xf numFmtId="0" fontId="3" fillId="2" borderId="4" xfId="2" applyNumberFormat="1" applyFont="1" applyFill="1" applyBorder="1" applyAlignment="1" applyProtection="1">
      <alignment horizontal="center" vertical="center"/>
    </xf>
    <xf numFmtId="0" fontId="2" fillId="2" borderId="3" xfId="2" applyNumberFormat="1" applyFont="1" applyFill="1" applyBorder="1" applyAlignment="1" applyProtection="1">
      <alignment horizontal="center" vertical="center"/>
    </xf>
    <xf numFmtId="0" fontId="2" fillId="2" borderId="4" xfId="2" applyNumberFormat="1" applyFont="1" applyFill="1" applyBorder="1" applyAlignment="1" applyProtection="1">
      <alignment horizontal="center" vertical="center"/>
    </xf>
    <xf numFmtId="0" fontId="2" fillId="2" borderId="5" xfId="2" applyNumberFormat="1" applyFont="1" applyFill="1" applyBorder="1" applyAlignment="1" applyProtection="1">
      <alignment horizontal="center" vertical="center"/>
    </xf>
    <xf numFmtId="0" fontId="2" fillId="2" borderId="6" xfId="2" applyNumberFormat="1" applyFont="1" applyFill="1" applyBorder="1" applyAlignment="1" applyProtection="1">
      <alignment horizontal="center" vertical="center"/>
    </xf>
    <xf numFmtId="0" fontId="4" fillId="2" borderId="4" xfId="2" applyNumberFormat="1" applyFont="1" applyFill="1" applyBorder="1" applyAlignment="1" applyProtection="1">
      <alignment horizontal="center" vertical="center"/>
    </xf>
    <xf numFmtId="0" fontId="2" fillId="2" borderId="7" xfId="2" applyNumberFormat="1" applyFont="1" applyFill="1" applyBorder="1" applyAlignment="1" applyProtection="1">
      <alignment horizontal="center" vertical="center"/>
    </xf>
    <xf numFmtId="0" fontId="2" fillId="2" borderId="3" xfId="2" applyNumberFormat="1" applyFont="1" applyFill="1" applyBorder="1" applyAlignment="1" applyProtection="1">
      <alignment horizontal="center" vertical="center" wrapText="1"/>
    </xf>
    <xf numFmtId="0" fontId="3" fillId="2" borderId="8" xfId="2" applyNumberFormat="1" applyFont="1" applyFill="1" applyBorder="1" applyAlignment="1" applyProtection="1">
      <alignment horizontal="center" vertical="center"/>
    </xf>
    <xf numFmtId="0" fontId="3" fillId="2" borderId="9" xfId="2" applyNumberFormat="1" applyFont="1" applyFill="1" applyBorder="1" applyAlignment="1" applyProtection="1">
      <alignment horizontal="center" vertical="center"/>
    </xf>
    <xf numFmtId="0" fontId="3" fillId="2" borderId="8" xfId="2" applyNumberFormat="1" applyFont="1" applyFill="1" applyBorder="1" applyAlignment="1" applyProtection="1">
      <alignment horizontal="center" vertical="center" wrapText="1"/>
    </xf>
    <xf numFmtId="0" fontId="3" fillId="2" borderId="9" xfId="2" applyNumberFormat="1" applyFont="1" applyFill="1" applyBorder="1" applyAlignment="1" applyProtection="1">
      <alignment horizontal="center" vertical="center" wrapText="1"/>
    </xf>
    <xf numFmtId="0" fontId="3" fillId="2" borderId="5" xfId="2" applyNumberFormat="1" applyFont="1" applyFill="1" applyBorder="1" applyAlignment="1" applyProtection="1"/>
    <xf numFmtId="0" fontId="3" fillId="2" borderId="6" xfId="2" applyNumberFormat="1" applyFont="1" applyFill="1" applyBorder="1" applyAlignment="1" applyProtection="1"/>
    <xf numFmtId="0" fontId="3" fillId="2" borderId="6" xfId="2" applyNumberFormat="1" applyFont="1" applyFill="1" applyBorder="1" applyAlignment="1" applyProtection="1">
      <alignment horizontal="center"/>
    </xf>
    <xf numFmtId="0" fontId="3" fillId="2" borderId="5" xfId="2" applyNumberFormat="1" applyFont="1" applyFill="1" applyBorder="1" applyAlignment="1" applyProtection="1">
      <alignment horizontal="center"/>
    </xf>
    <xf numFmtId="0" fontId="3" fillId="2" borderId="7" xfId="2" applyNumberFormat="1" applyFont="1" applyFill="1" applyBorder="1" applyAlignment="1" applyProtection="1">
      <alignment horizontal="center"/>
    </xf>
    <xf numFmtId="0" fontId="3" fillId="2" borderId="7" xfId="2" applyNumberFormat="1" applyFont="1" applyFill="1" applyBorder="1" applyAlignment="1" applyProtection="1"/>
    <xf numFmtId="0" fontId="3" fillId="3" borderId="8" xfId="2" applyNumberFormat="1" applyFont="1" applyFill="1" applyBorder="1" applyAlignment="1" applyProtection="1">
      <alignment horizontal="center" vertical="center"/>
    </xf>
    <xf numFmtId="0" fontId="3" fillId="3" borderId="9" xfId="2" applyNumberFormat="1" applyFont="1" applyFill="1" applyBorder="1" applyAlignment="1" applyProtection="1">
      <alignment horizontal="center" vertical="center"/>
    </xf>
    <xf numFmtId="0" fontId="3" fillId="2" borderId="10" xfId="2" applyNumberFormat="1" applyFont="1" applyFill="1" applyBorder="1" applyAlignment="1" applyProtection="1">
      <alignment horizontal="center" vertical="center"/>
    </xf>
    <xf numFmtId="0" fontId="3" fillId="2" borderId="11" xfId="2" applyNumberFormat="1" applyFont="1" applyFill="1" applyBorder="1" applyAlignment="1" applyProtection="1">
      <alignment horizontal="center" vertical="center"/>
    </xf>
    <xf numFmtId="0" fontId="2" fillId="2" borderId="12" xfId="2" applyNumberFormat="1" applyFont="1" applyFill="1" applyBorder="1" applyAlignment="1" applyProtection="1">
      <alignment horizontal="center" vertical="center"/>
    </xf>
    <xf numFmtId="0" fontId="2" fillId="2" borderId="13" xfId="2" applyNumberFormat="1" applyFont="1" applyFill="1" applyBorder="1" applyAlignment="1" applyProtection="1">
      <alignment horizontal="center" vertical="center"/>
    </xf>
    <xf numFmtId="0" fontId="1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10" fontId="0" fillId="0" borderId="0" xfId="0" applyNumberForma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210" fontId="1" fillId="0" borderId="0" xfId="0" applyNumberFormat="1" applyFont="1">
      <alignment horizontal="center" vertical="center"/>
    </xf>
    <xf numFmtId="210" fontId="5" fillId="0" borderId="0" xfId="0" applyNumberFormat="1" applyFont="1">
      <alignment horizontal="center" vertical="center"/>
    </xf>
    <xf numFmtId="58" fontId="5" fillId="0" borderId="0" xfId="0" applyNumberFormat="1" applyFont="1">
      <alignment horizontal="center" vertical="center"/>
    </xf>
    <xf numFmtId="210" fontId="6" fillId="0" borderId="0" xfId="0" applyNumberFormat="1" applyFont="1" applyAlignment="1">
      <alignment horizontal="center" vertical="center" wrapText="1"/>
    </xf>
    <xf numFmtId="58" fontId="6" fillId="0" borderId="0" xfId="0" applyNumberFormat="1" applyFont="1" applyAlignment="1">
      <alignment horizontal="center" vertical="center" wrapText="1"/>
    </xf>
    <xf numFmtId="210" fontId="7" fillId="0" borderId="0" xfId="0" applyNumberFormat="1" applyFont="1" applyAlignment="1">
      <alignment horizontal="center" vertical="center" wrapText="1"/>
    </xf>
    <xf numFmtId="58" fontId="7" fillId="0" borderId="0" xfId="0" applyNumberFormat="1" applyFont="1" applyAlignment="1">
      <alignment horizontal="center" vertical="center" wrapText="1"/>
    </xf>
    <xf numFmtId="192" fontId="0" fillId="0" borderId="0" xfId="0" applyNumberFormat="1">
      <alignment horizontal="center" vertical="center"/>
    </xf>
    <xf numFmtId="0" fontId="0" fillId="0" borderId="0" xfId="0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10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1" fillId="0" borderId="0" xfId="0" applyFont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43" fontId="11" fillId="0" borderId="0" xfId="2" applyFont="1" applyBorder="1" applyAlignment="1" applyProtection="1">
      <alignment horizontal="left" shrinkToFit="1"/>
    </xf>
    <xf numFmtId="0" fontId="11" fillId="0" borderId="0" xfId="0" applyFont="1" applyBorder="1" applyAlignment="1" applyProtection="1">
      <alignment horizontal="left" shrinkToFit="1"/>
    </xf>
    <xf numFmtId="0" fontId="0" fillId="0" borderId="0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shrinkToFit="1"/>
    </xf>
    <xf numFmtId="0" fontId="8" fillId="0" borderId="9" xfId="0" applyFont="1" applyBorder="1" applyAlignment="1">
      <alignment vertical="center" wrapText="1"/>
    </xf>
    <xf numFmtId="0" fontId="0" fillId="0" borderId="4" xfId="0" applyBorder="1">
      <alignment horizontal="center" vertical="center"/>
    </xf>
    <xf numFmtId="0" fontId="0" fillId="0" borderId="0" xfId="0" applyFo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8" fillId="0" borderId="17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4" fontId="0" fillId="4" borderId="4" xfId="0" applyNumberFormat="1" applyFont="1" applyFill="1" applyBorder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 wrapText="1"/>
    </xf>
    <xf numFmtId="4" fontId="0" fillId="4" borderId="21" xfId="0" applyNumberFormat="1" applyFont="1" applyFill="1" applyBorder="1">
      <alignment horizontal="center" vertical="center"/>
    </xf>
    <xf numFmtId="0" fontId="11" fillId="0" borderId="0" xfId="0" applyFont="1" applyBorder="1" applyAlignment="1" applyProtection="1">
      <alignment horizontal="center" shrinkToFit="1"/>
    </xf>
    <xf numFmtId="0" fontId="10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 wrapText="1"/>
    </xf>
    <xf numFmtId="3" fontId="0" fillId="0" borderId="0" xfId="0" applyNumberFormat="1" applyFont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10" fillId="0" borderId="22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37" fontId="0" fillId="0" borderId="4" xfId="2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justify" vertical="center" wrapText="1"/>
    </xf>
    <xf numFmtId="0" fontId="17" fillId="0" borderId="0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212" fontId="10" fillId="0" borderId="4" xfId="0" applyNumberFormat="1" applyFont="1" applyBorder="1" applyAlignment="1">
      <alignment horizontal="center" vertical="center"/>
    </xf>
    <xf numFmtId="212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justify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212" fontId="8" fillId="0" borderId="4" xfId="0" applyNumberFormat="1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" fontId="0" fillId="0" borderId="0" xfId="0" applyNumberForma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5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9" fillId="0" borderId="0" xfId="187" applyFont="1" applyAlignment="1">
      <alignment vertical="center"/>
    </xf>
    <xf numFmtId="0" fontId="8" fillId="0" borderId="4" xfId="0" applyFont="1" applyBorder="1" applyAlignment="1">
      <alignment vertical="center"/>
    </xf>
    <xf numFmtId="212" fontId="8" fillId="0" borderId="4" xfId="0" applyNumberFormat="1" applyFont="1" applyBorder="1" applyAlignment="1">
      <alignment horizontal="center" vertical="center"/>
    </xf>
    <xf numFmtId="0" fontId="8" fillId="0" borderId="15" xfId="0" applyFont="1" applyFill="1" applyBorder="1" applyAlignment="1">
      <alignment vertical="center"/>
    </xf>
    <xf numFmtId="58" fontId="0" fillId="0" borderId="0" xfId="0" applyNumberFormat="1" applyAlignment="1">
      <alignment vertical="center"/>
    </xf>
    <xf numFmtId="210" fontId="0" fillId="0" borderId="0" xfId="0" applyNumberFormat="1" applyAlignment="1">
      <alignment horizontal="center" vertical="center" wrapText="1"/>
    </xf>
    <xf numFmtId="210" fontId="8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92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92" fontId="0" fillId="0" borderId="0" xfId="0" applyNumberFormat="1" applyAlignment="1">
      <alignment horizontal="center" vertical="center"/>
    </xf>
    <xf numFmtId="0" fontId="0" fillId="0" borderId="0" xfId="0" applyFont="1" quotePrefix="1">
      <alignment horizontal="center" vertical="center"/>
    </xf>
    <xf numFmtId="0" fontId="3" fillId="2" borderId="4" xfId="2" applyNumberFormat="1" applyFont="1" applyFill="1" applyBorder="1" applyAlignment="1" applyProtection="1" quotePrefix="1">
      <alignment horizontal="center" vertical="center"/>
    </xf>
  </cellXfs>
  <cellStyles count="22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Style 6" xfId="6"/>
    <cellStyle name="Percent" xfId="7" builtinId="5"/>
    <cellStyle name="AÞ¸¶ [0]_INQUIRY ¿?¾÷AßAø " xfId="8"/>
    <cellStyle name="Heading 2" xfId="9" builtinId="17"/>
    <cellStyle name="???_95" xfId="10"/>
    <cellStyle name="_KT (2)_3_TG-TH" xfId="11"/>
    <cellStyle name="Check Cell" xfId="12" builtinId="23"/>
    <cellStyle name="Note" xfId="13" builtinId="10"/>
    <cellStyle name="Hyperlink" xfId="14" builtinId="8"/>
    <cellStyle name="Followed Hyperlink" xfId="15" builtinId="9"/>
    <cellStyle name="ÅëÈ­ [0]_L601CPT" xfId="16"/>
    <cellStyle name="60% - Accent4" xfId="17" builtinId="44"/>
    <cellStyle name="40% - Accent3" xfId="18" builtinId="39"/>
    <cellStyle name="_TG-TH_1" xfId="19"/>
    <cellStyle name="Warning Text" xfId="20" builtinId="11"/>
    <cellStyle name="40% - Accent2" xfId="21" builtinId="35"/>
    <cellStyle name="_TG-TH_3_Lora-tungchau" xfId="22"/>
    <cellStyle name="Title" xfId="23" builtinId="15"/>
    <cellStyle name="CExplanatory Text" xfId="24" builtinId="53"/>
    <cellStyle name="Heading 1" xfId="25" builtinId="16"/>
    <cellStyle name="Heading 3" xfId="26" builtinId="18"/>
    <cellStyle name="Heading 4" xfId="27" builtinId="19"/>
    <cellStyle name="_KT (2)_2_TG-TH_DAU NOI PL-CL TAI PHU LAMHC" xfId="28"/>
    <cellStyle name="_TG-TH_1_Lora-tungchau" xfId="29"/>
    <cellStyle name="_KT (2)_3_TG-TH_Qt-HT3PQ1(CauKho)" xfId="30"/>
    <cellStyle name="Input" xfId="31" builtinId="20"/>
    <cellStyle name="Good" xfId="32" builtinId="26"/>
    <cellStyle name="Ç¥ÁØ_±¸¹Ì´ëÃ¥" xfId="33"/>
    <cellStyle name="60% - Accent3" xfId="34" builtinId="40"/>
    <cellStyle name="Output" xfId="35" builtinId="21"/>
    <cellStyle name="20% - Accent1" xfId="36" builtinId="30"/>
    <cellStyle name="_KT_TG_4" xfId="37"/>
    <cellStyle name="Calculation" xfId="38" builtinId="22"/>
    <cellStyle name="貨幣[0]_BRE" xfId="39"/>
    <cellStyle name="_x0001_" xfId="40"/>
    <cellStyle name="Linked Cell" xfId="41" builtinId="24"/>
    <cellStyle name="Total" xfId="42" builtinId="25"/>
    <cellStyle name="_KT (2)_2_TG-TH_Qt-HT3PQ1(CauKho)" xfId="43"/>
    <cellStyle name="Bad" xfId="44" builtinId="27"/>
    <cellStyle name="Neutral" xfId="45" builtinId="28"/>
    <cellStyle name="Accent1" xfId="46" builtinId="29"/>
    <cellStyle name="_KT (2)_1_Qt-HT3PQ1(CauKho)" xfId="47"/>
    <cellStyle name="20% - Accent5" xfId="48" builtinId="46"/>
    <cellStyle name="60% - Accent1" xfId="49" builtinId="32"/>
    <cellStyle name="Accent2" xfId="50" builtinId="33"/>
    <cellStyle name="20% - Accent2" xfId="51" builtinId="34"/>
    <cellStyle name="20% - Accent6" xfId="52" builtinId="50"/>
    <cellStyle name="60% - Accent2" xfId="53" builtinId="36"/>
    <cellStyle name="_KT (2)_1" xfId="54"/>
    <cellStyle name="Accent3" xfId="55" builtinId="37"/>
    <cellStyle name="20% - Accent3" xfId="56" builtinId="38"/>
    <cellStyle name="_KT (2)_2" xfId="57"/>
    <cellStyle name="Accent4" xfId="58" builtinId="41"/>
    <cellStyle name="20% - Accent4" xfId="59" builtinId="42"/>
    <cellStyle name="_TG-TH_2" xfId="60"/>
    <cellStyle name="Normal - Style1" xfId="61"/>
    <cellStyle name="40% - Accent4" xfId="62" builtinId="43"/>
    <cellStyle name="_KT (2)_3" xfId="63"/>
    <cellStyle name="Accent5" xfId="64" builtinId="45"/>
    <cellStyle name="_TG-TH_3" xfId="65"/>
    <cellStyle name="AeE­ [0]_INQUIRY ¿μ¾÷AßAø " xfId="66"/>
    <cellStyle name="40% - Accent5" xfId="67" builtinId="47"/>
    <cellStyle name="60% - Accent5" xfId="68" builtinId="48"/>
    <cellStyle name="_KT (2)_4" xfId="69"/>
    <cellStyle name="Accent6" xfId="70" builtinId="49"/>
    <cellStyle name="_TG-TH_4" xfId="71"/>
    <cellStyle name="40% - Accent6" xfId="72" builtinId="51"/>
    <cellStyle name="T" xfId="73"/>
    <cellStyle name="60% - Accent6" xfId="74" builtinId="52"/>
    <cellStyle name="_KT (2)_2_TG-TH" xfId="75"/>
    <cellStyle name="_TG-TH_1_Qt-HT3PQ1(CauKho)" xfId="76"/>
    <cellStyle name="??_(????)??????" xfId="77"/>
    <cellStyle name="_KT (2)" xfId="78"/>
    <cellStyle name="_KT (2)_1_Lora-tungchau" xfId="79"/>
    <cellStyle name="Normal 18" xfId="80"/>
    <cellStyle name="Normal 23" xfId="81"/>
    <cellStyle name="_KT (2)_2_TG-TH_Lora-tungchau" xfId="82"/>
    <cellStyle name="_KT (2)_3_TG-TH_Lora-tungchau" xfId="83"/>
    <cellStyle name="_KT (2)_4_DAU NOI PL-CL TAI PHU LAMHC" xfId="84"/>
    <cellStyle name="_KT (2)_4_Lora-tungchau" xfId="85"/>
    <cellStyle name="ÄÞ¸¶ [0]_L601CPT" xfId="86"/>
    <cellStyle name="_KT (2)_4_Qt-HT3PQ1(CauKho)" xfId="87"/>
    <cellStyle name="_KT (2)_4_TG-TH" xfId="88"/>
    <cellStyle name="Header2" xfId="89"/>
    <cellStyle name="_KT (2)_5" xfId="90"/>
    <cellStyle name="_KT (2)_5_DAU NOI PL-CL TAI PHU LAMHC" xfId="91"/>
    <cellStyle name="Normal 7" xfId="92"/>
    <cellStyle name="_KT (2)_5_Lora-tungchau" xfId="93"/>
    <cellStyle name="_KT (2)_5_Qt-HT3PQ1(CauKho)" xfId="94"/>
    <cellStyle name="_KT (2)_Lora-tungchau" xfId="95"/>
    <cellStyle name="_KT (2)_Qt-HT3PQ1(CauKho)" xfId="96"/>
    <cellStyle name="_KT (2)_TG-TH" xfId="97"/>
    <cellStyle name="_KT_TG" xfId="98"/>
    <cellStyle name="_KT_TG_1" xfId="99"/>
    <cellStyle name="RedComma[0]" xfId="100"/>
    <cellStyle name="_KT_TG_1_DAU NOI PL-CL TAI PHU LAMHC" xfId="101"/>
    <cellStyle name="_KT_TG_1_Lora-tungchau" xfId="102"/>
    <cellStyle name="千分位[0]_Book1" xfId="103"/>
    <cellStyle name="_KT_TG_1_Qt-HT3PQ1(CauKho)" xfId="104"/>
    <cellStyle name="_KT_TG_2" xfId="105"/>
    <cellStyle name="_KT_TG_2_DAU NOI PL-CL TAI PHU LAMHC" xfId="106"/>
    <cellStyle name="_KT_TG_2_Lora-tungchau" xfId="107"/>
    <cellStyle name="_KT_TG_2_Qt-HT3PQ1(CauKho)" xfId="108"/>
    <cellStyle name="_KT_TG_3" xfId="109"/>
    <cellStyle name="_KT_TG_4_Lora-tungchau" xfId="110"/>
    <cellStyle name="_KT_TG_4_Qt-HT3PQ1(CauKho)" xfId="111"/>
    <cellStyle name="_Lora-tungchau" xfId="112"/>
    <cellStyle name="_Qt-HT3PQ1(CauKho)" xfId="113"/>
    <cellStyle name="Date" xfId="114"/>
    <cellStyle name="_TG-TH" xfId="115"/>
    <cellStyle name="_TG-TH_1_DAU NOI PL-CL TAI PHU LAMHC" xfId="116"/>
    <cellStyle name="_TG-TH_2_DAU NOI PL-CL TAI PHU LAMHC" xfId="117"/>
    <cellStyle name="_TG-TH_2_Lora-tungchau" xfId="118"/>
    <cellStyle name="Style 4" xfId="119"/>
    <cellStyle name="_TG-TH_2_Qt-HT3PQ1(CauKho)" xfId="120"/>
    <cellStyle name="_TG-TH_3_Qt-HT3PQ1(CauKho)" xfId="121"/>
    <cellStyle name="=" xfId="122"/>
    <cellStyle name="¹éºÐÀ²_      " xfId="123"/>
    <cellStyle name="ÅëÈ­ [0]_      " xfId="124"/>
    <cellStyle name="콤마 [0]_1202" xfId="125"/>
    <cellStyle name="ÅëÈ­_      " xfId="126"/>
    <cellStyle name="AeE­_INQUIRY ¿µ¾÷AßAø " xfId="127"/>
    <cellStyle name="ÅëÈ­_L601CPT" xfId="128"/>
    <cellStyle name="ÄÞ¸¶ [0]_      " xfId="129"/>
    <cellStyle name="ÄÞ¸¶_      " xfId="130"/>
    <cellStyle name="AÞ¸¶_INQUIRY ¿?¾÷AßAø " xfId="131"/>
    <cellStyle name="ÄÞ¸¶_L601CPT" xfId="132"/>
    <cellStyle name="AutoFormat Options" xfId="133"/>
    <cellStyle name="C?AØ_¿?¾÷CoE² " xfId="134"/>
    <cellStyle name="Ç¥ÁØ_      " xfId="135"/>
    <cellStyle name="C￥AØ_¿μ¾÷CoE² " xfId="136"/>
    <cellStyle name="Normal 17" xfId="137"/>
    <cellStyle name="Normal 22" xfId="138"/>
    <cellStyle name="category" xfId="139"/>
    <cellStyle name="Cerrency_Sheet2_XANGDAU" xfId="140"/>
    <cellStyle name="Comma 2" xfId="141"/>
    <cellStyle name="Comma 2 2" xfId="142"/>
    <cellStyle name="Comma 2 3" xfId="143"/>
    <cellStyle name="Comma 3" xfId="144"/>
    <cellStyle name="Comma 4" xfId="145"/>
    <cellStyle name="Comma 5" xfId="146"/>
    <cellStyle name="Comma0" xfId="147"/>
    <cellStyle name="Co聭ma_Sheet1" xfId="148"/>
    <cellStyle name="Currency0" xfId="149"/>
    <cellStyle name="Fixed" xfId="150"/>
    <cellStyle name="Grey" xfId="151"/>
    <cellStyle name="HEADER" xfId="152"/>
    <cellStyle name="Header1" xfId="153"/>
    <cellStyle name="Heading 1 2" xfId="154"/>
    <cellStyle name="Heading 2 2" xfId="155"/>
    <cellStyle name="i·0" xfId="156"/>
    <cellStyle name="Input [yellow]" xfId="157"/>
    <cellStyle name="k1" xfId="158"/>
    <cellStyle name="믅됞_PRODUCT DETAIL Q1" xfId="159"/>
    <cellStyle name="Millares [0]_Well Timing" xfId="160"/>
    <cellStyle name="Millares_Well Timing" xfId="161"/>
    <cellStyle name="Style 3" xfId="162"/>
    <cellStyle name="Model" xfId="163"/>
    <cellStyle name="Moneda [0]_Well Timing" xfId="164"/>
    <cellStyle name="Moneda_Well Timing" xfId="165"/>
    <cellStyle name="n" xfId="166"/>
    <cellStyle name="똿뗦먛귟 [0.00]_PRODUCT DETAIL Q1" xfId="167"/>
    <cellStyle name="Normal - Style1 2" xfId="168"/>
    <cellStyle name="Normal 10" xfId="169"/>
    <cellStyle name="Normal 11" xfId="170"/>
    <cellStyle name="Normal 12" xfId="171"/>
    <cellStyle name="Normal 13" xfId="172"/>
    <cellStyle name="Normal 14" xfId="173"/>
    <cellStyle name="Style 10" xfId="174"/>
    <cellStyle name="Normal 15" xfId="175"/>
    <cellStyle name="Normal 20" xfId="176"/>
    <cellStyle name="Style 11" xfId="177"/>
    <cellStyle name="Normal 16" xfId="178"/>
    <cellStyle name="Normal 21" xfId="179"/>
    <cellStyle name="Style 12" xfId="180"/>
    <cellStyle name="Normal 19" xfId="181"/>
    <cellStyle name="Normal 24" xfId="182"/>
    <cellStyle name="Normal 2" xfId="183"/>
    <cellStyle name="Normal 25" xfId="184"/>
    <cellStyle name="Normal 3" xfId="185"/>
    <cellStyle name="Normal 4" xfId="186"/>
    <cellStyle name="Normal 5" xfId="187"/>
    <cellStyle name="Normal 6" xfId="188"/>
    <cellStyle name="Normal 8" xfId="189"/>
    <cellStyle name="Normal 9" xfId="190"/>
    <cellStyle name="Normal_DTOAN_Tan Thanh 2" xfId="191"/>
    <cellStyle name="Percent [2]" xfId="192"/>
    <cellStyle name="Percent 2" xfId="193"/>
    <cellStyle name="Percent 3" xfId="194"/>
    <cellStyle name="S—_x0008_" xfId="195"/>
    <cellStyle name="S¬" xfId="196"/>
    <cellStyle name="Siêu nối kết_Book1" xfId="197"/>
    <cellStyle name="Style 1" xfId="198"/>
    <cellStyle name="貨幣 [0]_Book1" xfId="199"/>
    <cellStyle name="Style 2" xfId="200"/>
    <cellStyle name="Style 5" xfId="201"/>
    <cellStyle name="Style 7" xfId="202"/>
    <cellStyle name="Style 8" xfId="203"/>
    <cellStyle name="Style 9" xfId="204"/>
    <cellStyle name="Style Date" xfId="205"/>
    <cellStyle name="subhead" xfId="206"/>
    <cellStyle name="T_Ht-PTq1-03" xfId="207"/>
    <cellStyle name="Text" xfId="208"/>
    <cellStyle name="th" xfId="209"/>
    <cellStyle name="Total 2" xfId="210"/>
    <cellStyle name="viet" xfId="211"/>
    <cellStyle name="viet2" xfId="212"/>
    <cellStyle name=" [0.00]_ Att. 1- Cover" xfId="213"/>
    <cellStyle name="_ Att. 1- Cover" xfId="214"/>
    <cellStyle name="?_ Att. 1- Cover" xfId="215"/>
    <cellStyle name="똿뗦먛귟_PRODUCT DETAIL Q1" xfId="216"/>
    <cellStyle name="믅됞 [0.00]_PRODUCT DETAIL Q1" xfId="217"/>
    <cellStyle name="백분율_95" xfId="218"/>
    <cellStyle name="뷭?_BOOKSHIP" xfId="219"/>
    <cellStyle name="콤마_1202" xfId="220"/>
    <cellStyle name="통화 [0]_1202" xfId="221"/>
    <cellStyle name="통화_1202" xfId="222"/>
    <cellStyle name="표준_(정보부문)월별인원계획" xfId="223"/>
    <cellStyle name="一般_99Q3647-ALL-CAS2" xfId="224"/>
    <cellStyle name="千分位_99Q3647-ALL-CAS2" xfId="225"/>
    <cellStyle name="貨幣_Book1" xfId="226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oft\HoanCong\480XuanBac\201911-480XuanBa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D"/>
      <sheetName val="Solieu"/>
      <sheetName val="CT_tram"/>
      <sheetName val="DonGiaHD"/>
      <sheetName val="ChiTietDuToan"/>
      <sheetName val="BangKeTruDoc"/>
      <sheetName val="bkt-DuToan"/>
      <sheetName val="function"/>
      <sheetName val="BCTienDo"/>
      <sheetName val="chitiet"/>
      <sheetName val="DG"/>
      <sheetName val="kl3pct"/>
      <sheetName val="klHTHH"/>
      <sheetName val="pp_NC"/>
      <sheetName val="pp3p2m "/>
      <sheetName val="pp1p"/>
      <sheetName val="PPHTCS"/>
      <sheetName val="klHTDL"/>
      <sheetName val="ppht NC"/>
      <sheetName val="ppht"/>
      <sheetName val="pp3p1m"/>
      <sheetName val="kl3p1m"/>
      <sheetName val="kl1p"/>
      <sheetName val="KTCT"/>
      <sheetName val="TongHopKL"/>
      <sheetName val="NT-VT"/>
      <sheetName val="B_CAP"/>
      <sheetName val="PL-1"/>
      <sheetName val="PL-2"/>
      <sheetName val="PL-3"/>
      <sheetName val="PL-4"/>
      <sheetName val="chonCB"/>
      <sheetName val="2Mong"/>
      <sheetName val="03Tru"/>
      <sheetName val="4BT"/>
      <sheetName val="5Neo"/>
      <sheetName val="06PK"/>
      <sheetName val="7day"/>
      <sheetName val="8TB"/>
      <sheetName val="9TD"/>
      <sheetName val="10DN"/>
      <sheetName val="NK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2"/>
  <sheetViews>
    <sheetView showZeros="0" tabSelected="1" workbookViewId="0">
      <selection activeCell="D9" sqref="D9"/>
    </sheetView>
  </sheetViews>
  <sheetFormatPr defaultColWidth="9" defaultRowHeight="16.8"/>
  <cols>
    <col min="2" max="2" width="19.4545454545455" style="35" customWidth="1"/>
    <col min="3" max="3" width="6.81818181818182" customWidth="1"/>
    <col min="4" max="4" width="46.7272727272727" customWidth="1"/>
    <col min="5" max="6" width="9" customWidth="1"/>
    <col min="7" max="7" width="10.5454545454545" customWidth="1"/>
    <col min="8" max="8" width="6.36363636363636" customWidth="1"/>
    <col min="9" max="9" width="8.54545454545454" customWidth="1"/>
    <col min="10" max="10" width="11.2727272727273" customWidth="1"/>
    <col min="11" max="11" width="15.4545454545455" style="136" customWidth="1"/>
    <col min="12" max="12" width="10" customWidth="1"/>
    <col min="13" max="13" width="17.7272727272727" style="48" customWidth="1"/>
    <col min="14" max="14" width="11.4545454545455" customWidth="1"/>
    <col min="15" max="15" width="9.09090909090909" customWidth="1"/>
    <col min="16" max="16" width="14.7272727272727" customWidth="1"/>
    <col min="17" max="17" width="9.09090909090909" customWidth="1"/>
    <col min="18" max="18" width="11.0909090909091" customWidth="1"/>
    <col min="19" max="19" width="10.8181818181818" customWidth="1"/>
    <col min="20" max="20" width="11.0909090909091" customWidth="1"/>
    <col min="21" max="21" width="12.4545454545455" customWidth="1"/>
    <col min="22" max="22" width="9.09090909090909" customWidth="1"/>
    <col min="23" max="23" width="6.45454545454545" customWidth="1"/>
    <col min="24" max="24" width="17.2727272727273" customWidth="1"/>
  </cols>
  <sheetData>
    <row r="1" ht="36" customHeight="1" spans="1:23">
      <c r="A1" t="s">
        <v>0</v>
      </c>
      <c r="C1" s="50" t="s">
        <v>1</v>
      </c>
      <c r="D1" s="50" t="s">
        <v>2</v>
      </c>
      <c r="E1" s="115" t="s">
        <v>3</v>
      </c>
      <c r="F1" s="115" t="s">
        <v>4</v>
      </c>
      <c r="G1" s="50" t="s">
        <v>5</v>
      </c>
      <c r="H1" s="50" t="s">
        <v>6</v>
      </c>
      <c r="I1" s="122" t="s">
        <v>0</v>
      </c>
      <c r="J1" s="122"/>
      <c r="K1" s="137" t="s">
        <v>7</v>
      </c>
      <c r="L1" s="138" t="s">
        <v>8</v>
      </c>
      <c r="M1" s="139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1" t="s">
        <v>19</v>
      </c>
    </row>
    <row r="2" ht="35.4" customHeight="1" spans="2:23">
      <c r="B2" t="s">
        <v>10</v>
      </c>
      <c r="C2" s="111">
        <f ca="1">SUM($I$2:I2)</f>
        <v>1</v>
      </c>
      <c r="D2" s="120"/>
      <c r="E2" s="116">
        <v>36</v>
      </c>
      <c r="F2" s="116">
        <f ca="1">IFERROR((LEN(U2)-LEN(SUBSTITUTE(U2,", ","")))/2+1,0)</f>
        <v>1</v>
      </c>
      <c r="G2" s="117" t="s">
        <v>20</v>
      </c>
      <c r="H2" s="118"/>
      <c r="I2" s="92">
        <f ca="1">IF(F2&gt;0,1,"")</f>
        <v>1</v>
      </c>
      <c r="J2" s="92"/>
      <c r="K2" s="136">
        <v>43703</v>
      </c>
      <c r="L2" s="140" t="str">
        <f>UPPER(BangKeTru!M8)</f>
        <v>89A</v>
      </c>
      <c r="M2" s="141">
        <v>43717</v>
      </c>
      <c r="N2" s="49" t="str">
        <f t="array" ref="N2">_xlfn.TEXTJOIN(", ",TRUE,IF(($M2=BangKeTru!$B:$B)*(BangKeTru!Z:Z&gt;0),BangKeTru!$M:$M,""))</f>
        <v>90a, 91a, 97a, 98a, 99a, 102a, 105a, 106a, 107a, 108a, 111a, 111b, 114a, 115, 116a, 117a, 121a, 123a, 124a, 127a, 128a, 131a, 133a</v>
      </c>
      <c r="O2" s="49" t="str">
        <f ca="1" t="array" ref="O2">_xlfn.TEXTJOIN(", ",TRUE,IF(($M2=BangKeTru!$B:$B)*(BangKeTru!AA:AA&gt;0),BangKeTru!$M:$M,""))</f>
        <v>92a, 93a, 94a, 96a, 100a, 102, 103a, 104a, 107, 109a, 110a, 112a, 115a, 118a, 119a, 122a, 125a, 126a, 128, 129a, 130a, 134a, 135a</v>
      </c>
      <c r="P2" s="49" t="str">
        <f ca="1" t="array" ref="P2">_xlfn.TEXTJOIN(", ",TRUE,IF(($M2=BangKeTru!$B:$B)*(BangKeTru!AB:AB&gt;0),BangKeTru!$M:$M,""))</f>
        <v>89a, 95a, 101a, 113a, 120a, 129, 136a</v>
      </c>
      <c r="Q2" s="49" t="str">
        <f ca="1" t="array" ref="Q2">_xlfn.TEXTJOIN(", ",TRUE,IF(($M2=BangKeTru!$B:$B)*(BangKeTru!AC:AC&gt;0),BangKeTru!$M:$M,""))</f>
        <v>101, 106, 116, 123, 127</v>
      </c>
      <c r="R2" s="49" t="str">
        <f ca="1" t="array" ref="R2">_xlfn.TEXTJOIN(", ",TRUE,IF(($M2=BangKeTru!$B:$B)*(BangKeTru!AD:AD&gt;0),BangKeTru!$M:$M,""))</f>
        <v>107, 128, 134</v>
      </c>
      <c r="S2" s="49" t="str">
        <f ca="1" t="array" ref="S2">_xlfn.TEXTJOIN(", ",TRUE,IF(($M2=BangKeTru!$B:$B)*(BangKeTru!AE:AE&gt;0),BangKeTru!$M:$M,""))</f>
        <v>90, 110</v>
      </c>
      <c r="T2" s="49" t="str">
        <f ca="1" t="array" ref="T2">_xlfn.TEXTJOIN(", ",TRUE,IF(($M2=BangKeTru!$B:$B)*(BangKeTru!AF:AF&gt;0),BangKeTru!$M:$M,""))</f>
        <v/>
      </c>
      <c r="U2" s="49" t="str">
        <f ca="1" t="array" ref="U2">_xlfn.TEXTJOIN(", ",TRUE,IF(($M2=BangKeTru!$B:$B)*(BangKeTru!AG:AG&gt;0),BangKeTru!$M:$M,""))</f>
        <v/>
      </c>
      <c r="V2" s="49" t="str">
        <f ca="1" t="array" ref="V2">_xlfn.TEXTJOIN(", ",TRUE,IF(($M2=BangKeTru!$B:$B)*(BangKeTru!AH:AH&gt;0),BangKeTru!$M:$M,""))</f>
        <v>102</v>
      </c>
      <c r="W2" s="49" t="str">
        <f ca="1" t="array" ref="W2">_xlfn.TEXTJOIN(", ",TRUE,IF(($M2=BangKeTru!$B:$B)*(BangKeTru!AI:AI&gt;0),BangKeTru!$M:$M,""))</f>
        <v/>
      </c>
    </row>
    <row r="3" ht="35.4" customHeight="1" spans="2:23">
      <c r="B3" t="s">
        <v>11</v>
      </c>
      <c r="C3" s="111">
        <f ca="1">SUM($I$2:I3)</f>
        <v>2</v>
      </c>
      <c r="D3" s="120" t="e">
        <v>#N/A</v>
      </c>
      <c r="E3" s="116">
        <v>40</v>
      </c>
      <c r="F3" s="116">
        <f ca="1" t="shared" ref="F3:F11" si="0">IFERROR((LEN(U3)-LEN(SUBSTITUTE(U3,", ","")))/2+1,0)</f>
        <v>1</v>
      </c>
      <c r="G3" s="117" t="s">
        <v>20</v>
      </c>
      <c r="H3" s="118"/>
      <c r="I3" s="92">
        <f ca="1" t="shared" ref="I3:I11" si="1">IF(F3&gt;0,1,0)</f>
        <v>1</v>
      </c>
      <c r="J3" s="92"/>
      <c r="K3" s="136">
        <v>43703</v>
      </c>
      <c r="L3" s="140" t="str">
        <f>UPPER(BangKeTru!M9)</f>
        <v>90</v>
      </c>
      <c r="M3" s="141">
        <v>43506</v>
      </c>
      <c r="N3" s="49" t="str">
        <f t="array" ref="N3">_xlfn.TEXTJOIN(", ",TRUE,IF(($M3=BangKeTru!$B:$B)*(BangKeTru!Z:Z&gt;0),BangKeTru!$M:$M,""))</f>
        <v>140a, 141a, 143a, 144a, 145B, 146a, 150a, 151a, 152a, 154a, 159a, 162a, 163a, 168a</v>
      </c>
      <c r="O3" s="49" t="str">
        <f t="array" ref="O3">_xlfn.TEXTJOIN(", ",TRUE,IF(($M3=BangKeTru!$B:$B)*(BangKeTru!AA:AA&gt;0),BangKeTru!$M:$M,""))</f>
        <v>137a, 138a, 139B, 147a, 148a, 149a, 153a, 155a, 156a, 158a, 160a, 165a, 167a, 169a, 170a, 172a, 173a</v>
      </c>
      <c r="P3" s="49" t="str">
        <f t="array" ref="P3">_xlfn.TEXTJOIN(", ",TRUE,IF(($M3=BangKeTru!$B:$B)*(BangKeTru!AB:AB&gt;0),BangKeTru!$M:$M,""))</f>
        <v>142a, 157a, 164a</v>
      </c>
      <c r="Q3" s="49" t="str">
        <f t="array" ref="Q3">_xlfn.TEXTJOIN(", ",TRUE,IF(($M3=BangKeTru!$B:$B)*(BangKeTru!AC:AC&gt;0),BangKeTru!$M:$M,""))</f>
        <v>137, 147, 148, 150, 161, 164, 169, 171, 171a, 172</v>
      </c>
      <c r="R3" s="49" t="str">
        <f t="array" ref="R3">_xlfn.TEXTJOIN(", ",TRUE,IF(($M3=BangKeTru!$B:$B)*(BangKeTru!AD:AD&gt;0),BangKeTru!$M:$M,""))</f>
        <v>145, 153</v>
      </c>
      <c r="S3" s="49" t="str">
        <f t="array" ref="S3">_xlfn.TEXTJOIN(", ",TRUE,IF(($M3=BangKeTru!$B:$B)*(BangKeTru!AE:AE&gt;0),BangKeTru!$M:$M,""))</f>
        <v>167</v>
      </c>
      <c r="T3" s="49" t="str">
        <f t="array" ref="T3">_xlfn.TEXTJOIN(", ",TRUE,IF(($M3=BangKeTru!$B:$B)*(BangKeTru!AF:AF&gt;0),BangKeTru!$M:$M,""))</f>
        <v>150, 171a</v>
      </c>
      <c r="U3" s="49" t="str">
        <f t="array" ref="U3">_xlfn.TEXTJOIN(", ",TRUE,IF(($M3=BangKeTru!$B:$B)*(BangKeTru!AG:AG&gt;0),BangKeTru!$M:$M,""))</f>
        <v>171</v>
      </c>
      <c r="V3" s="49" t="str">
        <f t="array" ref="V3">_xlfn.TEXTJOIN(", ",TRUE,IF(($M3=BangKeTru!$B:$B)*(BangKeTru!AH:AH&gt;0),BangKeTru!$M:$M,""))</f>
        <v/>
      </c>
      <c r="W3" s="49" t="str">
        <f t="array" ref="W3">_xlfn.TEXTJOIN(", ",TRUE,IF(($M3=BangKeTru!$B:$B)*(BangKeTru!AI:AI&gt;0),BangKeTru!$M:$M,""))</f>
        <v>171, 171a</v>
      </c>
    </row>
    <row r="4" s="92" customFormat="1" ht="35.4" customHeight="1" spans="2:21">
      <c r="B4" t="s">
        <v>12</v>
      </c>
      <c r="C4" s="111">
        <f ca="1">SUM($I$2:I4)</f>
        <v>3</v>
      </c>
      <c r="D4" s="120" t="s">
        <v>21</v>
      </c>
      <c r="E4" s="116">
        <v>10</v>
      </c>
      <c r="F4" s="116">
        <f t="shared" si="0"/>
        <v>1</v>
      </c>
      <c r="G4" s="117" t="s">
        <v>20</v>
      </c>
      <c r="H4" s="118"/>
      <c r="I4" s="92">
        <f t="shared" si="1"/>
        <v>1</v>
      </c>
      <c r="K4" s="136">
        <v>43703</v>
      </c>
      <c r="L4" s="140" t="str">
        <f>UPPER(BangKeTru!M10)</f>
        <v>90A</v>
      </c>
      <c r="M4" s="141"/>
      <c r="N4" s="49" t="str">
        <f t="array" ref="N4">_xlfn.TEXTJOIN(", ",TRUE,IF((M4=BangKeTru!$B:$B)*(BangKeTru!Z:Z&gt;0),BangKeTru!$M:$M,""))</f>
        <v>Colume, Sum, 0, CỘNG, CỘNG</v>
      </c>
      <c r="U4" s="49"/>
    </row>
    <row r="5" s="92" customFormat="1" ht="35.4" customHeight="1" spans="2:21">
      <c r="B5" t="s">
        <v>13</v>
      </c>
      <c r="C5" s="111">
        <f ca="1">SUM($I$2:I5)</f>
        <v>4</v>
      </c>
      <c r="D5" s="120" t="s">
        <v>22</v>
      </c>
      <c r="E5" s="116">
        <v>15</v>
      </c>
      <c r="F5" s="116">
        <f t="shared" si="0"/>
        <v>1</v>
      </c>
      <c r="G5" s="117" t="s">
        <v>20</v>
      </c>
      <c r="H5" s="118"/>
      <c r="I5" s="92">
        <f t="shared" si="1"/>
        <v>1</v>
      </c>
      <c r="K5" s="136">
        <v>43703</v>
      </c>
      <c r="L5" s="140" t="str">
        <f>UPPER(BangKeTru!M11)</f>
        <v>91</v>
      </c>
      <c r="M5" s="141"/>
      <c r="N5" s="49" t="str">
        <f t="array" ref="N5">_xlfn.TEXTJOIN(", ",TRUE,IF((M5=BangKeTru!$B:$B)*(BangKeTru!Z:Z&gt;0),BangKeTru!$M:$M,""))</f>
        <v>Colume, Sum, 0, CỘNG, CỘNG</v>
      </c>
      <c r="U5" s="49"/>
    </row>
    <row r="6" s="92" customFormat="1" ht="35.4" customHeight="1" spans="2:21">
      <c r="B6" t="s">
        <v>14</v>
      </c>
      <c r="C6" s="119">
        <f ca="1">SUM($I$2:I6)</f>
        <v>5</v>
      </c>
      <c r="D6" s="120" t="s">
        <v>23</v>
      </c>
      <c r="E6" s="116">
        <v>7</v>
      </c>
      <c r="F6" s="116">
        <f t="shared" si="0"/>
        <v>1</v>
      </c>
      <c r="G6" s="117"/>
      <c r="H6" s="113"/>
      <c r="I6" s="92">
        <f t="shared" si="1"/>
        <v>1</v>
      </c>
      <c r="K6" s="136">
        <v>43703</v>
      </c>
      <c r="L6" s="140" t="str">
        <f>UPPER(BangKeTru!M12)</f>
        <v>91A</v>
      </c>
      <c r="M6" s="141"/>
      <c r="N6" s="49" t="str">
        <f t="array" ref="N6">_xlfn.TEXTJOIN(", ",TRUE,IF((M6=BangKeTru!$B:$B)*(BangKeTru!Z:Z&gt;0),BangKeTru!$M:$M,""))</f>
        <v>Colume, Sum, 0, CỘNG, CỘNG</v>
      </c>
      <c r="U6" s="49"/>
    </row>
    <row r="7" s="92" customFormat="1" ht="35.4" customHeight="1" spans="2:21">
      <c r="B7" t="s">
        <v>15</v>
      </c>
      <c r="C7" s="119">
        <f ca="1">SUM($I$2:I7)</f>
        <v>6</v>
      </c>
      <c r="D7" s="120" t="s">
        <v>24</v>
      </c>
      <c r="E7" s="116">
        <v>3</v>
      </c>
      <c r="F7" s="116">
        <f t="shared" si="0"/>
        <v>1</v>
      </c>
      <c r="G7" s="117"/>
      <c r="H7" s="113"/>
      <c r="I7" s="92">
        <f t="shared" si="1"/>
        <v>1</v>
      </c>
      <c r="K7" s="136">
        <v>43703</v>
      </c>
      <c r="L7" s="140" t="str">
        <f>UPPER(BangKeTru!M13)</f>
        <v>92</v>
      </c>
      <c r="M7" s="141"/>
      <c r="N7" s="49" t="str">
        <f t="array" ref="N7">_xlfn.TEXTJOIN(", ",TRUE,IF((M7=BangKeTru!$B:$B)*(BangKeTru!Z:Z&gt;0),BangKeTru!$M:$M,""))</f>
        <v>Colume, Sum, 0, CỘNG, CỘNG</v>
      </c>
      <c r="U7" s="49"/>
    </row>
    <row r="8" ht="35.4" customHeight="1" spans="2:22">
      <c r="B8" t="s">
        <v>16</v>
      </c>
      <c r="C8" s="119">
        <f ca="1">SUM($I$2:I8)</f>
        <v>7</v>
      </c>
      <c r="D8" s="120" t="s">
        <v>25</v>
      </c>
      <c r="E8" s="116">
        <v>2</v>
      </c>
      <c r="F8" s="116">
        <f t="shared" si="0"/>
        <v>1</v>
      </c>
      <c r="G8" s="117"/>
      <c r="H8" s="113"/>
      <c r="I8" s="92">
        <f t="shared" si="1"/>
        <v>1</v>
      </c>
      <c r="J8" s="92"/>
      <c r="K8" s="136">
        <v>43703</v>
      </c>
      <c r="L8" s="140" t="str">
        <f>UPPER(BangKeTru!M14)</f>
        <v>92A</v>
      </c>
      <c r="M8" s="141"/>
      <c r="N8" s="49" t="str">
        <f t="array" ref="N8">_xlfn.TEXTJOIN(", ",TRUE,IF((M8=BangKeTru!$B:$B)*(BangKeTru!Z:Z&gt;0),BangKeTru!$M:$M,""))</f>
        <v>Colume, Sum, 0, CỘNG, CỘNG</v>
      </c>
      <c r="U8" s="49"/>
      <c r="V8" s="92"/>
    </row>
    <row r="9" ht="35.4" customHeight="1" spans="2:22">
      <c r="B9" t="s">
        <v>17</v>
      </c>
      <c r="C9" s="119">
        <f ca="1">SUM($I$2:I9)</f>
        <v>8</v>
      </c>
      <c r="D9" s="120" t="s">
        <v>26</v>
      </c>
      <c r="E9" s="116">
        <v>2</v>
      </c>
      <c r="F9" s="116">
        <f t="shared" si="0"/>
        <v>1</v>
      </c>
      <c r="G9" s="117"/>
      <c r="H9" s="113"/>
      <c r="I9" s="92">
        <f t="shared" si="1"/>
        <v>1</v>
      </c>
      <c r="J9" s="92"/>
      <c r="K9" s="136">
        <v>43703</v>
      </c>
      <c r="L9" s="140" t="str">
        <f>UPPER(BangKeTru!M15)</f>
        <v>93</v>
      </c>
      <c r="M9" s="141"/>
      <c r="N9" s="49" t="str">
        <f t="array" ref="N9">_xlfn.TEXTJOIN(", ",TRUE,IF((M9=BangKeTru!$B:$B)*(BangKeTru!Z:Z&gt;0),BangKeTru!$M:$M,""))</f>
        <v>Colume, Sum, 0, CỘNG, CỘNG</v>
      </c>
      <c r="U9" s="49"/>
      <c r="V9" s="92"/>
    </row>
    <row r="10" ht="35.4" customHeight="1" spans="2:22">
      <c r="B10" t="s">
        <v>18</v>
      </c>
      <c r="C10" s="119">
        <f ca="1">SUM($I$2:I10)</f>
        <v>9</v>
      </c>
      <c r="D10" s="120" t="s">
        <v>27</v>
      </c>
      <c r="E10" s="116">
        <v>1</v>
      </c>
      <c r="F10" s="116">
        <f t="shared" si="0"/>
        <v>1</v>
      </c>
      <c r="G10" s="117"/>
      <c r="H10" s="113"/>
      <c r="I10" s="92">
        <f t="shared" si="1"/>
        <v>1</v>
      </c>
      <c r="J10" s="92"/>
      <c r="K10" s="136">
        <v>43703</v>
      </c>
      <c r="L10" s="140" t="str">
        <f>UPPER(BangKeTru!M16)</f>
        <v>93A</v>
      </c>
      <c r="M10" s="141"/>
      <c r="N10" s="49" t="str">
        <f t="array" ref="N10">_xlfn.TEXTJOIN(", ",TRUE,IF((M10=BangKeTru!$B:$B)*(BangKeTru!Z:Z&gt;0),BangKeTru!$M:$M,""))</f>
        <v>Colume, Sum, 0, CỘNG, CỘNG</v>
      </c>
      <c r="U10" s="49"/>
      <c r="V10" s="92"/>
    </row>
    <row r="11" ht="35.4" customHeight="1" spans="2:22">
      <c r="B11" s="1" t="s">
        <v>19</v>
      </c>
      <c r="C11" s="119">
        <f ca="1">SUM($I$2:I11)</f>
        <v>10</v>
      </c>
      <c r="D11" s="120" t="s">
        <v>28</v>
      </c>
      <c r="E11" s="116">
        <v>2</v>
      </c>
      <c r="F11" s="116">
        <f t="shared" si="0"/>
        <v>1</v>
      </c>
      <c r="G11" s="117"/>
      <c r="H11" s="113"/>
      <c r="I11" s="92">
        <f t="shared" si="1"/>
        <v>1</v>
      </c>
      <c r="J11" s="92"/>
      <c r="K11" s="136">
        <v>43703</v>
      </c>
      <c r="L11" s="140" t="str">
        <f>UPPER(BangKeTru!M17)</f>
        <v>94</v>
      </c>
      <c r="M11" s="141"/>
      <c r="N11" s="49" t="str">
        <f t="array" ref="N11">_xlfn.TEXTJOIN(", ",TRUE,IF((M11=BangKeTru!$B:$B)*(BangKeTru!Z:Z&gt;0),BangKeTru!$M:$M,""))</f>
        <v>Colume, Sum, 0, CỘNG, CỘNG</v>
      </c>
      <c r="U11" s="49"/>
      <c r="V11" s="92"/>
    </row>
    <row r="12" ht="29.4" customHeight="1" spans="3:14">
      <c r="C12" s="119"/>
      <c r="D12" s="50" t="s">
        <v>29</v>
      </c>
      <c r="E12" s="121">
        <f>SUM(E2:E11)</f>
        <v>118</v>
      </c>
      <c r="F12" s="121">
        <f ca="1">SUM(F2:F11)</f>
        <v>10</v>
      </c>
      <c r="G12" s="119"/>
      <c r="H12" s="113"/>
      <c r="I12">
        <v>1</v>
      </c>
      <c r="J12" s="92"/>
      <c r="K12" s="136">
        <v>43704</v>
      </c>
      <c r="L12" s="140" t="str">
        <f>UPPER(BangKeTru!M18)</f>
        <v>94A</v>
      </c>
      <c r="M12" s="141"/>
      <c r="N12" s="49" t="str">
        <f t="array" ref="N12">_xlfn.TEXTJOIN(", ",TRUE,IF((M12=BangKeTru!$B:$B)*(BangKeTru!Z:Z&gt;0),BangKeTru!$M:$M,""))</f>
        <v>Colume, Sum, 0, CỘNG, CỘNG</v>
      </c>
    </row>
    <row r="13" ht="18" customHeight="1" spans="10:14">
      <c r="J13" s="92"/>
      <c r="K13" s="136">
        <v>43704</v>
      </c>
      <c r="L13" s="140" t="str">
        <f>UPPER(BangKeTru!M19)</f>
        <v>95</v>
      </c>
      <c r="M13" s="141"/>
      <c r="N13" s="49" t="str">
        <f t="array" ref="N13">_xlfn.TEXTJOIN(", ",TRUE,IF((M13=BangKeTru!$B:$B)*(BangKeTru!Z:Z&gt;0),BangKeTru!$M:$M,""))</f>
        <v>Colume, Sum, 0, CỘNG, CỘNG</v>
      </c>
    </row>
    <row r="14" spans="10:14">
      <c r="J14" s="92"/>
      <c r="K14" s="136">
        <v>43704</v>
      </c>
      <c r="L14" s="140" t="str">
        <f>UPPER(BangKeTru!M20)</f>
        <v>95A</v>
      </c>
      <c r="M14" s="141"/>
      <c r="N14" s="49" t="str">
        <f t="array" ref="N14">_xlfn.TEXTJOIN(", ",TRUE,IF((M14=BangKeTru!$B:$B)*(BangKeTru!Z:Z&gt;0),BangKeTru!$M:$M,""))</f>
        <v>Colume, Sum, 0, CỘNG, CỘNG</v>
      </c>
    </row>
    <row r="15" spans="10:14">
      <c r="J15" s="92"/>
      <c r="K15" s="136">
        <v>43704</v>
      </c>
      <c r="L15" s="140" t="str">
        <f>UPPER(BangKeTru!M21)</f>
        <v>96</v>
      </c>
      <c r="M15" s="141"/>
      <c r="N15" s="49" t="str">
        <f t="array" ref="N15">_xlfn.TEXTJOIN(", ",TRUE,IF((M15=BangKeTru!$B:$B)*(BangKeTru!Z:Z&gt;0),BangKeTru!$M:$M,""))</f>
        <v>Colume, Sum, 0, CỘNG, CỘNG</v>
      </c>
    </row>
    <row r="16" spans="10:14">
      <c r="J16" s="92"/>
      <c r="K16" s="136">
        <v>43704</v>
      </c>
      <c r="L16" s="140" t="str">
        <f>UPPER(BangKeTru!M22)</f>
        <v>96A</v>
      </c>
      <c r="M16" s="141"/>
      <c r="N16" s="49" t="str">
        <f t="array" ref="N16">_xlfn.TEXTJOIN(", ",TRUE,IF((M16=BangKeTru!$B:$B)*(BangKeTru!Z:Z&gt;0),BangKeTru!$M:$M,""))</f>
        <v>Colume, Sum, 0, CỘNG, CỘNG</v>
      </c>
    </row>
    <row r="17" spans="10:14">
      <c r="J17" s="92"/>
      <c r="K17" s="136">
        <v>43704</v>
      </c>
      <c r="L17" s="140" t="str">
        <f>UPPER(BangKeTru!M23)</f>
        <v>97</v>
      </c>
      <c r="M17" s="141"/>
      <c r="N17" s="49" t="str">
        <f t="array" ref="N17">_xlfn.TEXTJOIN(", ",TRUE,IF((M17=BangKeTru!$B:$B)*(BangKeTru!Z:Z&gt;0),BangKeTru!$M:$M,""))</f>
        <v>Colume, Sum, 0, CỘNG, CỘNG</v>
      </c>
    </row>
    <row r="18" spans="10:14">
      <c r="J18" s="92"/>
      <c r="K18" s="136">
        <v>43704</v>
      </c>
      <c r="L18" s="140" t="str">
        <f>UPPER(BangKeTru!M24)</f>
        <v>97A</v>
      </c>
      <c r="M18" s="141"/>
      <c r="N18" s="49" t="str">
        <f t="array" ref="N18">_xlfn.TEXTJOIN(", ",TRUE,IF((M18=BangKeTru!$B:$B)*(BangKeTru!Z:Z&gt;0),BangKeTru!$M:$M,""))</f>
        <v>Colume, Sum, 0, CỘNG, CỘNG</v>
      </c>
    </row>
    <row r="19" spans="10:14">
      <c r="J19" s="92"/>
      <c r="K19" s="136">
        <v>43704</v>
      </c>
      <c r="L19" s="140" t="str">
        <f>UPPER(BangKeTru!M25)</f>
        <v>98</v>
      </c>
      <c r="M19" s="141"/>
      <c r="N19" s="49" t="str">
        <f t="array" ref="N19">_xlfn.TEXTJOIN(", ",TRUE,IF((M19=BangKeTru!$B:$B)*(BangKeTru!Z:Z&gt;0),BangKeTru!$M:$M,""))</f>
        <v>Colume, Sum, 0, CỘNG, CỘNG</v>
      </c>
    </row>
    <row r="20" spans="10:13">
      <c r="J20" s="92"/>
      <c r="K20" s="136">
        <v>43705</v>
      </c>
      <c r="L20" s="140" t="str">
        <f>UPPER(BangKeTru!M26)</f>
        <v>98A</v>
      </c>
      <c r="M20" s="141"/>
    </row>
    <row r="21" spans="10:13">
      <c r="J21" s="92"/>
      <c r="K21" s="136">
        <v>43705</v>
      </c>
      <c r="L21" s="140" t="str">
        <f>UPPER(BangKeTru!M27)</f>
        <v>99</v>
      </c>
      <c r="M21" s="141"/>
    </row>
    <row r="22" spans="10:13">
      <c r="J22" s="92"/>
      <c r="K22" s="136">
        <v>43705</v>
      </c>
      <c r="L22" s="140" t="str">
        <f>UPPER(BangKeTru!M28)</f>
        <v>99A</v>
      </c>
      <c r="M22" s="141"/>
    </row>
    <row r="23" spans="10:13">
      <c r="J23" s="92"/>
      <c r="K23" s="136">
        <v>43705</v>
      </c>
      <c r="L23" s="140" t="str">
        <f>UPPER(BangKeTru!M29)</f>
        <v>100</v>
      </c>
      <c r="M23" s="141"/>
    </row>
    <row r="24" spans="10:13">
      <c r="J24" s="92"/>
      <c r="K24" s="136">
        <v>43705</v>
      </c>
      <c r="L24" s="140" t="str">
        <f>UPPER(BangKeTru!M30)</f>
        <v>100A</v>
      </c>
      <c r="M24" s="141"/>
    </row>
    <row r="25" spans="10:13">
      <c r="J25" s="92"/>
      <c r="K25" s="136">
        <v>43705</v>
      </c>
      <c r="L25" s="140" t="str">
        <f>UPPER(BangKeTru!M31)</f>
        <v>101</v>
      </c>
      <c r="M25" s="141"/>
    </row>
    <row r="26" spans="10:13">
      <c r="J26" s="92"/>
      <c r="K26" s="136">
        <v>43705</v>
      </c>
      <c r="L26" s="140" t="str">
        <f>UPPER(BangKeTru!M32)</f>
        <v>101A</v>
      </c>
      <c r="M26" s="141"/>
    </row>
    <row r="27" spans="10:13">
      <c r="J27" s="92"/>
      <c r="K27" s="136">
        <v>43705</v>
      </c>
      <c r="L27" s="140" t="str">
        <f>UPPER(BangKeTru!M33)</f>
        <v>102</v>
      </c>
      <c r="M27" s="141"/>
    </row>
    <row r="28" spans="10:13">
      <c r="J28" s="92"/>
      <c r="K28" s="136">
        <v>43705</v>
      </c>
      <c r="L28" s="140" t="str">
        <f>UPPER(BangKeTru!M34)</f>
        <v>102A</v>
      </c>
      <c r="M28" s="141"/>
    </row>
    <row r="29" spans="10:13">
      <c r="J29" s="92"/>
      <c r="K29" s="136">
        <v>43705</v>
      </c>
      <c r="L29" s="140" t="str">
        <f>UPPER(BangKeTru!M35)</f>
        <v>103</v>
      </c>
      <c r="M29" s="141"/>
    </row>
    <row r="30" spans="10:13">
      <c r="J30" s="92"/>
      <c r="K30" s="136">
        <v>43706</v>
      </c>
      <c r="L30" s="140" t="str">
        <f>UPPER(BangKeTru!M36)</f>
        <v>103A</v>
      </c>
      <c r="M30" s="141"/>
    </row>
    <row r="31" spans="10:13">
      <c r="J31" s="92"/>
      <c r="K31" s="136">
        <v>43706</v>
      </c>
      <c r="L31" s="140" t="str">
        <f>UPPER(BangKeTru!M37)</f>
        <v>104</v>
      </c>
      <c r="M31" s="141"/>
    </row>
    <row r="32" spans="10:13">
      <c r="J32" s="92"/>
      <c r="K32" s="136">
        <v>43706</v>
      </c>
      <c r="L32" s="140" t="str">
        <f>UPPER(BangKeTru!M38)</f>
        <v>104A</v>
      </c>
      <c r="M32" s="141"/>
    </row>
    <row r="33" spans="10:13">
      <c r="J33" s="92"/>
      <c r="K33" s="136">
        <v>43706</v>
      </c>
      <c r="L33" s="140" t="str">
        <f>UPPER(BangKeTru!M39)</f>
        <v>105</v>
      </c>
      <c r="M33" s="141"/>
    </row>
    <row r="34" spans="10:13">
      <c r="J34" s="92"/>
      <c r="K34" s="136">
        <v>43706</v>
      </c>
      <c r="L34" s="140" t="str">
        <f>UPPER(BangKeTru!M40)</f>
        <v>105A</v>
      </c>
      <c r="M34" s="141"/>
    </row>
    <row r="35" spans="10:13">
      <c r="J35" s="92"/>
      <c r="K35" s="136">
        <v>43706</v>
      </c>
      <c r="L35" s="140" t="str">
        <f>UPPER(BangKeTru!M41)</f>
        <v>106</v>
      </c>
      <c r="M35" s="141"/>
    </row>
    <row r="36" spans="10:13">
      <c r="J36" s="92"/>
      <c r="K36" s="136">
        <v>43706</v>
      </c>
      <c r="L36" s="140" t="str">
        <f>UPPER(BangKeTru!M42)</f>
        <v>106A</v>
      </c>
      <c r="M36" s="141"/>
    </row>
    <row r="37" spans="10:13">
      <c r="J37" s="92"/>
      <c r="K37" s="136">
        <v>43706</v>
      </c>
      <c r="L37" s="140" t="str">
        <f>UPPER(BangKeTru!M43)</f>
        <v>107</v>
      </c>
      <c r="M37" s="141"/>
    </row>
    <row r="38" spans="10:13">
      <c r="J38" s="92"/>
      <c r="K38" s="136">
        <v>43706</v>
      </c>
      <c r="L38" s="140" t="str">
        <f>UPPER(BangKeTru!M44)</f>
        <v>107A</v>
      </c>
      <c r="M38" s="141"/>
    </row>
    <row r="39" spans="10:13">
      <c r="J39" s="92"/>
      <c r="K39" s="136">
        <v>43706</v>
      </c>
      <c r="L39" s="140" t="str">
        <f>UPPER(BangKeTru!M45)</f>
        <v>108</v>
      </c>
      <c r="M39" s="141"/>
    </row>
    <row r="40" spans="10:13">
      <c r="J40" s="92"/>
      <c r="K40" s="136">
        <v>43706</v>
      </c>
      <c r="L40" s="140" t="str">
        <f>UPPER(BangKeTru!M46)</f>
        <v>108A</v>
      </c>
      <c r="M40" s="141"/>
    </row>
    <row r="41" spans="10:13">
      <c r="J41" s="92"/>
      <c r="K41" s="136">
        <v>43706</v>
      </c>
      <c r="L41" s="140" t="str">
        <f>UPPER(BangKeTru!M47)</f>
        <v>109</v>
      </c>
      <c r="M41" s="141"/>
    </row>
    <row r="42" spans="10:13">
      <c r="J42" s="92"/>
      <c r="K42" s="136">
        <v>43706</v>
      </c>
      <c r="L42" s="140" t="str">
        <f>UPPER(BangKeTru!M48)</f>
        <v>109A</v>
      </c>
      <c r="M42" s="141"/>
    </row>
    <row r="43" spans="10:13">
      <c r="J43" s="92"/>
      <c r="K43" s="136">
        <v>43706</v>
      </c>
      <c r="L43" s="140" t="str">
        <f>UPPER(BangKeTru!M49)</f>
        <v>110</v>
      </c>
      <c r="M43" s="141"/>
    </row>
    <row r="44" spans="10:13">
      <c r="J44" s="92"/>
      <c r="K44" s="136">
        <v>43706</v>
      </c>
      <c r="L44" s="140" t="str">
        <f>UPPER(BangKeTru!M50)</f>
        <v>110A</v>
      </c>
      <c r="M44" s="141"/>
    </row>
    <row r="45" spans="10:13">
      <c r="J45" s="92"/>
      <c r="K45" s="136">
        <v>43706</v>
      </c>
      <c r="L45" s="140" t="str">
        <f>UPPER(BangKeTru!M51)</f>
        <v>111</v>
      </c>
      <c r="M45" s="141"/>
    </row>
    <row r="46" spans="10:13">
      <c r="J46" s="92"/>
      <c r="K46" s="136">
        <v>43706</v>
      </c>
      <c r="L46" s="140" t="str">
        <f>UPPER(BangKeTru!M52)</f>
        <v>111A</v>
      </c>
      <c r="M46" s="141"/>
    </row>
    <row r="47" spans="10:13">
      <c r="J47" s="92"/>
      <c r="K47" s="136">
        <v>43706</v>
      </c>
      <c r="L47" s="140" t="str">
        <f>UPPER(BangKeTru!M53)</f>
        <v>111B</v>
      </c>
      <c r="M47" s="141"/>
    </row>
    <row r="48" spans="10:13">
      <c r="J48" s="92"/>
      <c r="K48" s="136">
        <v>43706</v>
      </c>
      <c r="L48" s="140" t="str">
        <f>UPPER(BangKeTru!M54)</f>
        <v>112</v>
      </c>
      <c r="M48" s="141"/>
    </row>
    <row r="49" spans="10:13">
      <c r="J49" s="92"/>
      <c r="K49" s="136">
        <v>43706</v>
      </c>
      <c r="L49" s="140" t="str">
        <f>UPPER(BangKeTru!M55)</f>
        <v>112A</v>
      </c>
      <c r="M49" s="141"/>
    </row>
    <row r="50" spans="10:13">
      <c r="J50" s="92"/>
      <c r="K50" s="136">
        <v>43707</v>
      </c>
      <c r="L50" s="140" t="str">
        <f>UPPER(BangKeTru!M56)</f>
        <v>113</v>
      </c>
      <c r="M50" s="141"/>
    </row>
    <row r="51" spans="10:13">
      <c r="J51" s="92"/>
      <c r="K51" s="136">
        <v>43707</v>
      </c>
      <c r="L51" s="140" t="str">
        <f>UPPER(BangKeTru!M57)</f>
        <v>113A</v>
      </c>
      <c r="M51" s="141"/>
    </row>
    <row r="52" spans="10:13">
      <c r="J52" s="92"/>
      <c r="K52" s="136">
        <v>43707</v>
      </c>
      <c r="L52" s="140" t="str">
        <f>UPPER(BangKeTru!M58)</f>
        <v>114</v>
      </c>
      <c r="M52" s="141"/>
    </row>
    <row r="53" spans="10:13">
      <c r="J53" s="92"/>
      <c r="K53" s="136">
        <v>43707</v>
      </c>
      <c r="L53" s="140" t="str">
        <f>UPPER(BangKeTru!M59)</f>
        <v>114A</v>
      </c>
      <c r="M53" s="141"/>
    </row>
    <row r="54" spans="10:13">
      <c r="J54" s="92"/>
      <c r="K54" s="136">
        <v>43707</v>
      </c>
      <c r="L54" s="140" t="str">
        <f>UPPER(BangKeTru!M60)</f>
        <v>115</v>
      </c>
      <c r="M54" s="141"/>
    </row>
    <row r="55" spans="10:13">
      <c r="J55" s="92"/>
      <c r="K55" s="136">
        <v>43707</v>
      </c>
      <c r="L55" s="140" t="str">
        <f>UPPER(BangKeTru!M61)</f>
        <v>115A</v>
      </c>
      <c r="M55" s="141"/>
    </row>
    <row r="56" spans="10:13">
      <c r="J56" s="92"/>
      <c r="K56" s="136">
        <v>43707</v>
      </c>
      <c r="L56" s="140" t="str">
        <f>UPPER(BangKeTru!M62)</f>
        <v>116</v>
      </c>
      <c r="M56" s="141"/>
    </row>
    <row r="57" spans="10:13">
      <c r="J57" s="92"/>
      <c r="K57" s="136">
        <v>43707</v>
      </c>
      <c r="L57" s="140" t="str">
        <f>UPPER(BangKeTru!M63)</f>
        <v>116A</v>
      </c>
      <c r="M57" s="141"/>
    </row>
    <row r="58" spans="10:13">
      <c r="J58" s="92"/>
      <c r="K58" s="136">
        <v>43707</v>
      </c>
      <c r="L58" s="140" t="str">
        <f>UPPER(BangKeTru!M64)</f>
        <v>117</v>
      </c>
      <c r="M58" s="141"/>
    </row>
    <row r="59" spans="10:13">
      <c r="J59" s="92"/>
      <c r="K59" s="136">
        <v>43707</v>
      </c>
      <c r="L59" s="140" t="str">
        <f>UPPER(BangKeTru!M65)</f>
        <v>117A</v>
      </c>
      <c r="M59" s="141"/>
    </row>
    <row r="60" spans="10:13">
      <c r="J60" s="92"/>
      <c r="K60" s="136">
        <v>43707</v>
      </c>
      <c r="L60" s="140" t="str">
        <f>UPPER(BangKeTru!M66)</f>
        <v>118</v>
      </c>
      <c r="M60" s="141"/>
    </row>
    <row r="61" spans="10:13">
      <c r="J61" s="92"/>
      <c r="K61" s="136">
        <v>43707</v>
      </c>
      <c r="L61" s="140" t="str">
        <f>UPPER(BangKeTru!M67)</f>
        <v>118A</v>
      </c>
      <c r="M61" s="141"/>
    </row>
    <row r="62" spans="10:13">
      <c r="J62" s="92"/>
      <c r="K62" s="136">
        <v>43707</v>
      </c>
      <c r="L62" s="140" t="str">
        <f>UPPER(BangKeTru!M68)</f>
        <v>119</v>
      </c>
      <c r="M62" s="141"/>
    </row>
    <row r="63" spans="10:13">
      <c r="J63" s="92"/>
      <c r="K63" s="136">
        <v>43711</v>
      </c>
      <c r="L63" s="140" t="str">
        <f>UPPER(BangKeTru!M69)</f>
        <v>119A</v>
      </c>
      <c r="M63" s="141"/>
    </row>
    <row r="64" spans="10:13">
      <c r="J64" s="92"/>
      <c r="K64" s="136">
        <v>43711</v>
      </c>
      <c r="L64" s="140" t="str">
        <f>UPPER(BangKeTru!M70)</f>
        <v>120</v>
      </c>
      <c r="M64" s="141"/>
    </row>
    <row r="65" spans="10:13">
      <c r="J65" s="92"/>
      <c r="K65" s="136">
        <v>43711</v>
      </c>
      <c r="L65" s="140" t="str">
        <f>UPPER(BangKeTru!M71)</f>
        <v>120A</v>
      </c>
      <c r="M65" s="141"/>
    </row>
    <row r="66" spans="10:13">
      <c r="J66" s="92"/>
      <c r="K66" s="136">
        <v>43711</v>
      </c>
      <c r="L66" s="140" t="str">
        <f>UPPER(BangKeTru!M72)</f>
        <v>121</v>
      </c>
      <c r="M66" s="141"/>
    </row>
    <row r="67" spans="10:13">
      <c r="J67" s="92"/>
      <c r="K67" s="136">
        <v>43711</v>
      </c>
      <c r="L67" s="140" t="str">
        <f>UPPER(BangKeTru!M73)</f>
        <v>121A</v>
      </c>
      <c r="M67" s="141"/>
    </row>
    <row r="68" spans="10:13">
      <c r="J68" s="92"/>
      <c r="K68" s="136">
        <v>43711</v>
      </c>
      <c r="L68" s="140" t="str">
        <f>UPPER(BangKeTru!M74)</f>
        <v>122</v>
      </c>
      <c r="M68" s="141"/>
    </row>
    <row r="69" spans="10:13">
      <c r="J69" s="92"/>
      <c r="K69" s="136">
        <v>43711</v>
      </c>
      <c r="L69" s="140" t="str">
        <f>UPPER(BangKeTru!M75)</f>
        <v>122A</v>
      </c>
      <c r="M69" s="141"/>
    </row>
    <row r="70" spans="10:13">
      <c r="J70" s="92"/>
      <c r="K70" s="136">
        <v>43711</v>
      </c>
      <c r="L70" s="140" t="str">
        <f>UPPER(BangKeTru!M76)</f>
        <v>123</v>
      </c>
      <c r="M70" s="141"/>
    </row>
    <row r="71" spans="10:13">
      <c r="J71" s="92"/>
      <c r="K71" s="136">
        <v>43711</v>
      </c>
      <c r="L71" s="140" t="str">
        <f>UPPER(BangKeTru!M77)</f>
        <v>123A</v>
      </c>
      <c r="M71" s="141"/>
    </row>
    <row r="72" spans="10:13">
      <c r="J72" s="92"/>
      <c r="K72" s="136">
        <v>43712</v>
      </c>
      <c r="L72" s="140" t="str">
        <f>UPPER(BangKeTru!M78)</f>
        <v>124</v>
      </c>
      <c r="M72" s="141"/>
    </row>
    <row r="73" spans="10:13">
      <c r="J73" s="92"/>
      <c r="K73" s="136">
        <v>43712</v>
      </c>
      <c r="L73" s="140" t="str">
        <f>UPPER(BangKeTru!M79)</f>
        <v>124A</v>
      </c>
      <c r="M73" s="141"/>
    </row>
    <row r="74" spans="10:13">
      <c r="J74" s="92"/>
      <c r="K74" s="136">
        <v>43712</v>
      </c>
      <c r="L74" s="140" t="str">
        <f>UPPER(BangKeTru!M80)</f>
        <v>125</v>
      </c>
      <c r="M74" s="141"/>
    </row>
    <row r="75" spans="10:13">
      <c r="J75" s="92"/>
      <c r="K75" s="136">
        <v>43712</v>
      </c>
      <c r="L75" s="140" t="str">
        <f>UPPER(BangKeTru!M81)</f>
        <v>125A</v>
      </c>
      <c r="M75" s="141"/>
    </row>
    <row r="76" spans="10:13">
      <c r="J76" s="92"/>
      <c r="K76" s="136">
        <v>43712</v>
      </c>
      <c r="L76" s="140" t="str">
        <f>UPPER(BangKeTru!M82)</f>
        <v>126</v>
      </c>
      <c r="M76" s="141"/>
    </row>
    <row r="77" spans="10:13">
      <c r="J77" s="92"/>
      <c r="K77" s="136">
        <v>43712</v>
      </c>
      <c r="L77" s="140" t="str">
        <f>UPPER(BangKeTru!M83)</f>
        <v>126A</v>
      </c>
      <c r="M77" s="141"/>
    </row>
    <row r="78" spans="10:13">
      <c r="J78" s="92"/>
      <c r="K78" s="136">
        <v>43712</v>
      </c>
      <c r="L78" s="140" t="str">
        <f>UPPER(BangKeTru!M84)</f>
        <v>127</v>
      </c>
      <c r="M78" s="141"/>
    </row>
    <row r="79" spans="10:13">
      <c r="J79" s="92"/>
      <c r="K79" s="136">
        <v>43712</v>
      </c>
      <c r="L79" s="140" t="str">
        <f>UPPER(BangKeTru!M85)</f>
        <v>127A</v>
      </c>
      <c r="M79" s="141"/>
    </row>
    <row r="80" spans="10:13">
      <c r="J80" s="92"/>
      <c r="K80" s="136">
        <v>43712</v>
      </c>
      <c r="L80" s="140" t="str">
        <f>UPPER(BangKeTru!M86)</f>
        <v>128</v>
      </c>
      <c r="M80" s="141"/>
    </row>
    <row r="81" spans="10:13">
      <c r="J81" s="92"/>
      <c r="K81" s="136">
        <v>43713</v>
      </c>
      <c r="L81" s="140" t="str">
        <f>UPPER(BangKeTru!M87)</f>
        <v>128A</v>
      </c>
      <c r="M81" s="141"/>
    </row>
    <row r="82" spans="10:13">
      <c r="J82" s="92"/>
      <c r="K82" s="136">
        <v>43713</v>
      </c>
      <c r="L82" s="140" t="str">
        <f>UPPER(BangKeTru!M88)</f>
        <v>129</v>
      </c>
      <c r="M82" s="141"/>
    </row>
    <row r="83" spans="10:13">
      <c r="J83" s="92"/>
      <c r="K83" s="136">
        <v>43713</v>
      </c>
      <c r="L83" s="140" t="str">
        <f>UPPER(BangKeTru!M89)</f>
        <v>129A</v>
      </c>
      <c r="M83" s="141"/>
    </row>
    <row r="84" spans="10:13">
      <c r="J84" s="92"/>
      <c r="K84" s="136">
        <v>43713</v>
      </c>
      <c r="L84" s="140" t="str">
        <f>UPPER(BangKeTru!M90)</f>
        <v>130</v>
      </c>
      <c r="M84" s="141"/>
    </row>
    <row r="85" spans="10:13">
      <c r="J85" s="92"/>
      <c r="K85" s="136">
        <v>43713</v>
      </c>
      <c r="L85" s="140" t="str">
        <f>UPPER(BangKeTru!M91)</f>
        <v>130A</v>
      </c>
      <c r="M85" s="141"/>
    </row>
    <row r="86" spans="10:13">
      <c r="J86" s="92"/>
      <c r="K86" s="136">
        <v>43713</v>
      </c>
      <c r="L86" s="140" t="str">
        <f>UPPER(BangKeTru!M92)</f>
        <v>131</v>
      </c>
      <c r="M86" s="141"/>
    </row>
    <row r="87" spans="10:13">
      <c r="J87" s="92"/>
      <c r="K87" s="136">
        <v>43713</v>
      </c>
      <c r="L87" s="140" t="str">
        <f>UPPER(BangKeTru!M93)</f>
        <v>131A</v>
      </c>
      <c r="M87" s="141"/>
    </row>
    <row r="88" spans="10:13">
      <c r="J88" s="92"/>
      <c r="K88" s="136">
        <v>43713</v>
      </c>
      <c r="L88" s="140" t="str">
        <f>UPPER(BangKeTru!M94)</f>
        <v>132</v>
      </c>
      <c r="M88" s="141"/>
    </row>
    <row r="89" spans="10:13">
      <c r="J89" s="92"/>
      <c r="K89" s="136">
        <v>43713</v>
      </c>
      <c r="L89" s="140" t="str">
        <f>UPPER(BangKeTru!M95)</f>
        <v>132A</v>
      </c>
      <c r="M89" s="141"/>
    </row>
    <row r="90" spans="10:13">
      <c r="J90" s="92"/>
      <c r="K90" s="136">
        <v>43713</v>
      </c>
      <c r="L90" s="140" t="str">
        <f>UPPER(BangKeTru!M96)</f>
        <v>132B</v>
      </c>
      <c r="M90" s="141"/>
    </row>
    <row r="91" spans="10:13">
      <c r="J91" s="92"/>
      <c r="K91" s="136">
        <v>43713</v>
      </c>
      <c r="L91" s="140" t="str">
        <f>UPPER(BangKeTru!M97)</f>
        <v>133</v>
      </c>
      <c r="M91" s="141"/>
    </row>
    <row r="92" spans="10:13">
      <c r="J92" s="92"/>
      <c r="K92" s="136">
        <v>43714</v>
      </c>
      <c r="L92" s="140" t="str">
        <f>UPPER(BangKeTru!M98)</f>
        <v>133A</v>
      </c>
      <c r="M92" s="141"/>
    </row>
    <row r="93" spans="10:13">
      <c r="J93" s="92"/>
      <c r="K93" s="136">
        <v>43714</v>
      </c>
      <c r="L93" s="140" t="str">
        <f>UPPER(BangKeTru!M99)</f>
        <v>134</v>
      </c>
      <c r="M93" s="141"/>
    </row>
    <row r="94" spans="10:13">
      <c r="J94" s="92"/>
      <c r="K94" s="136">
        <v>43714</v>
      </c>
      <c r="L94" s="140" t="str">
        <f>UPPER(BangKeTru!M100)</f>
        <v>134A</v>
      </c>
      <c r="M94" s="141"/>
    </row>
    <row r="95" spans="10:13">
      <c r="J95" s="92"/>
      <c r="K95" s="136">
        <v>43714</v>
      </c>
      <c r="L95" s="140" t="str">
        <f>UPPER(BangKeTru!M101)</f>
        <v>135</v>
      </c>
      <c r="M95" s="141"/>
    </row>
    <row r="96" spans="10:13">
      <c r="J96" s="92"/>
      <c r="K96" s="136">
        <v>43714</v>
      </c>
      <c r="L96" s="140" t="str">
        <f>UPPER(BangKeTru!M102)</f>
        <v>135A</v>
      </c>
      <c r="M96" s="141"/>
    </row>
    <row r="97" spans="10:13">
      <c r="J97" s="92"/>
      <c r="K97" s="136">
        <v>43714</v>
      </c>
      <c r="L97" s="140" t="str">
        <f>UPPER(BangKeTru!M103)</f>
        <v>136</v>
      </c>
      <c r="M97" s="141"/>
    </row>
    <row r="98" spans="10:13">
      <c r="J98" s="92"/>
      <c r="K98" s="136">
        <v>43714</v>
      </c>
      <c r="L98" s="140" t="str">
        <f>UPPER(BangKeTru!M104)</f>
        <v>136A</v>
      </c>
      <c r="M98" s="141"/>
    </row>
    <row r="99" spans="10:13">
      <c r="J99" s="92"/>
      <c r="K99" s="136">
        <v>43714</v>
      </c>
      <c r="L99" s="140" t="str">
        <f>UPPER(BangKeTru!M105)</f>
        <v>137</v>
      </c>
      <c r="M99" s="141"/>
    </row>
    <row r="100" spans="10:13">
      <c r="J100" s="92"/>
      <c r="K100" s="136">
        <v>43718</v>
      </c>
      <c r="L100" s="140" t="str">
        <f>UPPER(BangKeTru!M106)</f>
        <v>137A</v>
      </c>
      <c r="M100" s="141"/>
    </row>
    <row r="101" spans="10:13">
      <c r="J101" s="92"/>
      <c r="K101" s="136">
        <v>43718</v>
      </c>
      <c r="L101" s="140" t="str">
        <f>UPPER(BangKeTru!M107)</f>
        <v>138</v>
      </c>
      <c r="M101" s="141"/>
    </row>
    <row r="102" spans="10:13">
      <c r="J102" s="92"/>
      <c r="K102" s="136">
        <v>43718</v>
      </c>
      <c r="L102" s="140" t="str">
        <f>UPPER(BangKeTru!M108)</f>
        <v>138A</v>
      </c>
      <c r="M102" s="141"/>
    </row>
    <row r="103" spans="10:13">
      <c r="J103" s="92"/>
      <c r="K103" s="136">
        <v>43718</v>
      </c>
      <c r="L103" s="140" t="str">
        <f>UPPER(BangKeTru!M109)</f>
        <v>139</v>
      </c>
      <c r="M103" s="141"/>
    </row>
    <row r="104" spans="10:13">
      <c r="J104" s="92"/>
      <c r="K104" s="136">
        <v>43718</v>
      </c>
      <c r="L104" s="140" t="str">
        <f>UPPER(BangKeTru!M110)</f>
        <v>139B</v>
      </c>
      <c r="M104" s="141"/>
    </row>
    <row r="105" spans="10:13">
      <c r="J105" s="92"/>
      <c r="K105" s="136">
        <v>43718</v>
      </c>
      <c r="L105" s="140" t="str">
        <f>UPPER(BangKeTru!M111)</f>
        <v>139A</v>
      </c>
      <c r="M105" s="141"/>
    </row>
    <row r="106" spans="10:23">
      <c r="J106" s="92"/>
      <c r="K106" s="136">
        <v>43718</v>
      </c>
      <c r="L106" s="140" t="str">
        <f>UPPER(BangKeTru!M112)</f>
        <v>140</v>
      </c>
      <c r="M106" s="141"/>
      <c r="W106" s="1" t="str">
        <f>$W$1</f>
        <v>NXX</v>
      </c>
    </row>
    <row r="107" spans="10:23">
      <c r="J107" s="92"/>
      <c r="K107" s="136">
        <v>43718</v>
      </c>
      <c r="L107" s="140" t="str">
        <f>UPPER(BangKeTru!M113)</f>
        <v>140A</v>
      </c>
      <c r="M107" s="141"/>
      <c r="W107" s="1" t="str">
        <f t="shared" ref="W107:W170" si="2">$W$1</f>
        <v>NXX</v>
      </c>
    </row>
    <row r="108" spans="10:23">
      <c r="J108" s="92"/>
      <c r="K108" s="136">
        <v>43719</v>
      </c>
      <c r="L108" s="140" t="str">
        <f>UPPER(BangKeTru!M114)</f>
        <v>141</v>
      </c>
      <c r="M108" s="141"/>
      <c r="W108" s="1" t="str">
        <f t="shared" si="2"/>
        <v>NXX</v>
      </c>
    </row>
    <row r="109" spans="10:23">
      <c r="J109" s="92"/>
      <c r="K109" s="136">
        <v>43719</v>
      </c>
      <c r="L109" s="140" t="str">
        <f>UPPER(BangKeTru!M115)</f>
        <v>141A</v>
      </c>
      <c r="M109" s="141"/>
      <c r="W109" s="1" t="str">
        <f t="shared" si="2"/>
        <v>NXX</v>
      </c>
    </row>
    <row r="110" spans="10:23">
      <c r="J110" s="92"/>
      <c r="K110" s="136">
        <v>43719</v>
      </c>
      <c r="L110" s="140" t="str">
        <f>UPPER(BangKeTru!M116)</f>
        <v>142</v>
      </c>
      <c r="M110" s="141"/>
      <c r="W110" s="1" t="str">
        <f t="shared" si="2"/>
        <v>NXX</v>
      </c>
    </row>
    <row r="111" spans="10:23">
      <c r="J111" s="92"/>
      <c r="K111" s="136">
        <v>43719</v>
      </c>
      <c r="L111" s="140" t="str">
        <f>UPPER(BangKeTru!M117)</f>
        <v>142A</v>
      </c>
      <c r="M111" s="141"/>
      <c r="W111" s="1" t="str">
        <f t="shared" si="2"/>
        <v>NXX</v>
      </c>
    </row>
    <row r="112" spans="10:23">
      <c r="J112" s="92"/>
      <c r="K112" s="136">
        <v>43719</v>
      </c>
      <c r="L112" s="140" t="str">
        <f>UPPER(BangKeTru!M118)</f>
        <v>143</v>
      </c>
      <c r="M112" s="141"/>
      <c r="W112" s="1" t="str">
        <f t="shared" si="2"/>
        <v>NXX</v>
      </c>
    </row>
    <row r="113" spans="10:23">
      <c r="J113" s="92"/>
      <c r="K113" s="136">
        <v>43719</v>
      </c>
      <c r="L113" s="140" t="str">
        <f>UPPER(BangKeTru!M119)</f>
        <v>143A</v>
      </c>
      <c r="M113" s="141"/>
      <c r="W113" s="1" t="str">
        <f t="shared" si="2"/>
        <v>NXX</v>
      </c>
    </row>
    <row r="114" spans="10:23">
      <c r="J114" s="92"/>
      <c r="K114" s="136">
        <v>43719</v>
      </c>
      <c r="L114" s="140" t="str">
        <f>UPPER(BangKeTru!M120)</f>
        <v>144</v>
      </c>
      <c r="M114" s="141"/>
      <c r="W114" s="1" t="str">
        <f t="shared" si="2"/>
        <v>NXX</v>
      </c>
    </row>
    <row r="115" spans="10:23">
      <c r="J115" s="92"/>
      <c r="K115" s="136">
        <v>43719</v>
      </c>
      <c r="L115" s="140" t="str">
        <f>UPPER(BangKeTru!M121)</f>
        <v>144A</v>
      </c>
      <c r="M115" s="141"/>
      <c r="W115" s="1" t="str">
        <f t="shared" si="2"/>
        <v>NXX</v>
      </c>
    </row>
    <row r="116" spans="10:23">
      <c r="J116" s="92"/>
      <c r="K116" s="136">
        <v>43719</v>
      </c>
      <c r="L116" s="140" t="str">
        <f>UPPER(BangKeTru!M122)</f>
        <v>145</v>
      </c>
      <c r="M116" s="141"/>
      <c r="W116" s="1" t="str">
        <f t="shared" si="2"/>
        <v>NXX</v>
      </c>
    </row>
    <row r="117" spans="10:23">
      <c r="J117" s="92"/>
      <c r="K117" s="136">
        <v>43719</v>
      </c>
      <c r="L117" s="140" t="str">
        <f>UPPER(BangKeTru!M123)</f>
        <v>145B</v>
      </c>
      <c r="M117" s="141"/>
      <c r="W117" s="1" t="str">
        <f t="shared" si="2"/>
        <v>NXX</v>
      </c>
    </row>
    <row r="118" spans="10:23">
      <c r="J118" s="92"/>
      <c r="K118" s="136">
        <v>43719</v>
      </c>
      <c r="L118" s="140" t="str">
        <f>UPPER(BangKeTru!M124)</f>
        <v>145A</v>
      </c>
      <c r="M118" s="141"/>
      <c r="W118" s="1" t="str">
        <f t="shared" si="2"/>
        <v>NXX</v>
      </c>
    </row>
    <row r="119" spans="10:23">
      <c r="J119" s="92"/>
      <c r="K119" s="136">
        <v>43719</v>
      </c>
      <c r="L119" s="140" t="str">
        <f>UPPER(BangKeTru!M125)</f>
        <v>146</v>
      </c>
      <c r="M119" s="141"/>
      <c r="W119" s="1" t="str">
        <f t="shared" si="2"/>
        <v>NXX</v>
      </c>
    </row>
    <row r="120" spans="10:23">
      <c r="J120" s="92"/>
      <c r="K120" s="136">
        <v>43720</v>
      </c>
      <c r="L120" s="140" t="str">
        <f>UPPER(BangKeTru!M126)</f>
        <v>146A</v>
      </c>
      <c r="M120" s="141"/>
      <c r="W120" s="1" t="str">
        <f t="shared" si="2"/>
        <v>NXX</v>
      </c>
    </row>
    <row r="121" spans="10:23">
      <c r="J121" s="92"/>
      <c r="K121" s="136">
        <v>43720</v>
      </c>
      <c r="L121" s="140" t="str">
        <f>UPPER(BangKeTru!M127)</f>
        <v>147</v>
      </c>
      <c r="M121" s="141"/>
      <c r="W121" s="1" t="str">
        <f t="shared" si="2"/>
        <v>NXX</v>
      </c>
    </row>
    <row r="122" spans="10:23">
      <c r="J122" s="92"/>
      <c r="K122" s="136">
        <v>43720</v>
      </c>
      <c r="L122" s="140" t="str">
        <f>UPPER(BangKeTru!M128)</f>
        <v>147A</v>
      </c>
      <c r="M122" s="141"/>
      <c r="W122" s="1" t="str">
        <f t="shared" si="2"/>
        <v>NXX</v>
      </c>
    </row>
    <row r="123" spans="10:23">
      <c r="J123" s="92"/>
      <c r="K123" s="136">
        <v>43720</v>
      </c>
      <c r="L123" s="140" t="str">
        <f>UPPER(BangKeTru!M129)</f>
        <v>148</v>
      </c>
      <c r="M123" s="141"/>
      <c r="W123" s="1" t="str">
        <f t="shared" si="2"/>
        <v>NXX</v>
      </c>
    </row>
    <row r="124" spans="10:23">
      <c r="J124" s="92"/>
      <c r="K124" s="136">
        <v>43720</v>
      </c>
      <c r="L124" s="140" t="str">
        <f>UPPER(BangKeTru!M130)</f>
        <v>148A</v>
      </c>
      <c r="M124" s="141"/>
      <c r="W124" s="1" t="str">
        <f t="shared" si="2"/>
        <v>NXX</v>
      </c>
    </row>
    <row r="125" spans="10:23">
      <c r="J125" s="92"/>
      <c r="K125" s="136">
        <v>43720</v>
      </c>
      <c r="L125" s="140" t="str">
        <f>UPPER(BangKeTru!M131)</f>
        <v>149</v>
      </c>
      <c r="M125" s="141"/>
      <c r="W125" s="1" t="str">
        <f t="shared" si="2"/>
        <v>NXX</v>
      </c>
    </row>
    <row r="126" spans="10:23">
      <c r="J126" s="92"/>
      <c r="K126" s="136">
        <v>43720</v>
      </c>
      <c r="L126" s="140" t="str">
        <f>UPPER(BangKeTru!M132)</f>
        <v>149A</v>
      </c>
      <c r="M126" s="141"/>
      <c r="W126" s="1" t="str">
        <f t="shared" si="2"/>
        <v>NXX</v>
      </c>
    </row>
    <row r="127" spans="10:23">
      <c r="J127" s="92"/>
      <c r="K127" s="136">
        <v>43720</v>
      </c>
      <c r="L127" s="140" t="str">
        <f>UPPER(BangKeTru!M133)</f>
        <v>150</v>
      </c>
      <c r="M127" s="141"/>
      <c r="W127" s="1" t="str">
        <f t="shared" si="2"/>
        <v>NXX</v>
      </c>
    </row>
    <row r="128" spans="10:23">
      <c r="J128" s="92"/>
      <c r="K128" s="136">
        <v>43724</v>
      </c>
      <c r="L128" s="140" t="str">
        <f>UPPER(BangKeTru!M134)</f>
        <v>150A</v>
      </c>
      <c r="M128" s="141"/>
      <c r="W128" s="1" t="str">
        <f t="shared" si="2"/>
        <v>NXX</v>
      </c>
    </row>
    <row r="129" spans="10:23">
      <c r="J129" s="92"/>
      <c r="K129" s="136">
        <v>43724</v>
      </c>
      <c r="L129" s="140" t="str">
        <f>UPPER(BangKeTru!M135)</f>
        <v>151</v>
      </c>
      <c r="M129" s="141"/>
      <c r="W129" s="1" t="str">
        <f t="shared" si="2"/>
        <v>NXX</v>
      </c>
    </row>
    <row r="130" spans="10:23">
      <c r="J130" s="92"/>
      <c r="K130" s="136">
        <v>43724</v>
      </c>
      <c r="L130" s="140" t="str">
        <f>UPPER(BangKeTru!M136)</f>
        <v>151A</v>
      </c>
      <c r="M130" s="141"/>
      <c r="W130" s="1" t="str">
        <f t="shared" si="2"/>
        <v>NXX</v>
      </c>
    </row>
    <row r="131" spans="10:23">
      <c r="J131" s="92"/>
      <c r="K131" s="136">
        <v>43724</v>
      </c>
      <c r="L131" s="140" t="str">
        <f>UPPER(BangKeTru!M137)</f>
        <v>152</v>
      </c>
      <c r="M131" s="141"/>
      <c r="W131" s="1" t="str">
        <f t="shared" si="2"/>
        <v>NXX</v>
      </c>
    </row>
    <row r="132" spans="10:23">
      <c r="J132" s="92"/>
      <c r="K132" s="136">
        <v>43724</v>
      </c>
      <c r="L132" s="140" t="str">
        <f>UPPER(BangKeTru!M138)</f>
        <v>152A</v>
      </c>
      <c r="M132" s="141"/>
      <c r="W132" s="1" t="str">
        <f t="shared" si="2"/>
        <v>NXX</v>
      </c>
    </row>
    <row r="133" spans="10:23">
      <c r="J133" s="92"/>
      <c r="K133" s="136">
        <v>43724</v>
      </c>
      <c r="L133" s="140" t="str">
        <f>UPPER(BangKeTru!M139)</f>
        <v>153</v>
      </c>
      <c r="M133" s="141"/>
      <c r="W133" s="1" t="str">
        <f t="shared" si="2"/>
        <v>NXX</v>
      </c>
    </row>
    <row r="134" spans="10:23">
      <c r="J134" s="92"/>
      <c r="K134" s="136">
        <v>43724</v>
      </c>
      <c r="L134" s="140" t="str">
        <f>UPPER(BangKeTru!M140)</f>
        <v>153A</v>
      </c>
      <c r="M134" s="141"/>
      <c r="W134" s="1" t="str">
        <f t="shared" si="2"/>
        <v>NXX</v>
      </c>
    </row>
    <row r="135" spans="10:23">
      <c r="J135" s="92"/>
      <c r="K135" s="136">
        <v>43724</v>
      </c>
      <c r="L135" s="140" t="str">
        <f>UPPER(BangKeTru!M141)</f>
        <v>154</v>
      </c>
      <c r="M135" s="141"/>
      <c r="W135" s="1" t="str">
        <f t="shared" si="2"/>
        <v>NXX</v>
      </c>
    </row>
    <row r="136" spans="10:23">
      <c r="J136" s="92"/>
      <c r="K136" s="136">
        <v>43724</v>
      </c>
      <c r="L136" s="140" t="str">
        <f>UPPER(BangKeTru!M142)</f>
        <v>154A</v>
      </c>
      <c r="M136" s="141"/>
      <c r="W136" s="1" t="str">
        <f t="shared" si="2"/>
        <v>NXX</v>
      </c>
    </row>
    <row r="137" spans="10:23">
      <c r="J137" s="92"/>
      <c r="K137" s="136">
        <v>43725</v>
      </c>
      <c r="L137" s="140" t="str">
        <f>UPPER(BangKeTru!M143)</f>
        <v>155</v>
      </c>
      <c r="M137" s="141"/>
      <c r="W137" s="1" t="str">
        <f t="shared" si="2"/>
        <v>NXX</v>
      </c>
    </row>
    <row r="138" spans="10:23">
      <c r="J138" s="92"/>
      <c r="K138" s="136">
        <v>43725</v>
      </c>
      <c r="L138" s="140" t="str">
        <f>UPPER(BangKeTru!M144)</f>
        <v>155A</v>
      </c>
      <c r="M138" s="141"/>
      <c r="W138" s="1" t="str">
        <f t="shared" si="2"/>
        <v>NXX</v>
      </c>
    </row>
    <row r="139" spans="10:23">
      <c r="J139" s="92"/>
      <c r="K139" s="136">
        <v>43725</v>
      </c>
      <c r="L139" s="140" t="str">
        <f>UPPER(BangKeTru!M145)</f>
        <v>156</v>
      </c>
      <c r="M139" s="141"/>
      <c r="W139" s="1" t="str">
        <f t="shared" si="2"/>
        <v>NXX</v>
      </c>
    </row>
    <row r="140" spans="10:23">
      <c r="J140" s="92"/>
      <c r="K140" s="136">
        <v>43725</v>
      </c>
      <c r="L140" s="140" t="str">
        <f>UPPER(BangKeTru!M146)</f>
        <v>156A</v>
      </c>
      <c r="M140" s="141"/>
      <c r="W140" s="1" t="str">
        <f t="shared" si="2"/>
        <v>NXX</v>
      </c>
    </row>
    <row r="141" spans="10:23">
      <c r="J141" s="92"/>
      <c r="K141" s="136">
        <v>43725</v>
      </c>
      <c r="L141" s="140" t="str">
        <f>UPPER(BangKeTru!M147)</f>
        <v>157</v>
      </c>
      <c r="M141" s="141"/>
      <c r="W141" s="1" t="str">
        <f t="shared" si="2"/>
        <v>NXX</v>
      </c>
    </row>
    <row r="142" spans="10:23">
      <c r="J142" s="92"/>
      <c r="K142" s="136">
        <v>43725</v>
      </c>
      <c r="L142" s="140" t="str">
        <f>UPPER(BangKeTru!M148)</f>
        <v>157A</v>
      </c>
      <c r="M142" s="141"/>
      <c r="W142" s="1" t="str">
        <f t="shared" si="2"/>
        <v>NXX</v>
      </c>
    </row>
    <row r="143" spans="10:23">
      <c r="J143" s="92"/>
      <c r="K143" s="136">
        <v>43725</v>
      </c>
      <c r="L143" s="140" t="str">
        <f>UPPER(BangKeTru!M149)</f>
        <v>158</v>
      </c>
      <c r="M143" s="141"/>
      <c r="W143" s="1" t="str">
        <f t="shared" si="2"/>
        <v>NXX</v>
      </c>
    </row>
    <row r="144" spans="10:23">
      <c r="J144" s="92"/>
      <c r="K144" s="136">
        <v>43725</v>
      </c>
      <c r="L144" s="140" t="str">
        <f>UPPER(BangKeTru!M150)</f>
        <v>158A</v>
      </c>
      <c r="M144" s="141"/>
      <c r="W144" s="1" t="str">
        <f t="shared" si="2"/>
        <v>NXX</v>
      </c>
    </row>
    <row r="145" spans="10:23">
      <c r="J145" s="92"/>
      <c r="K145" s="136">
        <v>43726</v>
      </c>
      <c r="L145" s="140" t="str">
        <f>UPPER(BangKeTru!M151)</f>
        <v>159</v>
      </c>
      <c r="M145" s="141"/>
      <c r="W145" s="1" t="str">
        <f t="shared" si="2"/>
        <v>NXX</v>
      </c>
    </row>
    <row r="146" spans="10:23">
      <c r="J146" s="92"/>
      <c r="K146" s="136">
        <v>43726</v>
      </c>
      <c r="L146" s="140" t="str">
        <f>UPPER(BangKeTru!M152)</f>
        <v>159A</v>
      </c>
      <c r="M146" s="141"/>
      <c r="W146" s="1" t="str">
        <f t="shared" si="2"/>
        <v>NXX</v>
      </c>
    </row>
    <row r="147" spans="10:23">
      <c r="J147" s="92"/>
      <c r="K147" s="136">
        <v>43726</v>
      </c>
      <c r="L147" s="140" t="str">
        <f>UPPER(BangKeTru!M153)</f>
        <v>160</v>
      </c>
      <c r="M147" s="141"/>
      <c r="W147" s="1" t="str">
        <f t="shared" si="2"/>
        <v>NXX</v>
      </c>
    </row>
    <row r="148" spans="10:23">
      <c r="J148" s="92"/>
      <c r="K148" s="136">
        <v>43726</v>
      </c>
      <c r="L148" s="140" t="str">
        <f>UPPER(BangKeTru!M154)</f>
        <v>160A</v>
      </c>
      <c r="M148" s="141"/>
      <c r="W148" s="1" t="str">
        <f t="shared" si="2"/>
        <v>NXX</v>
      </c>
    </row>
    <row r="149" spans="10:23">
      <c r="J149" s="92"/>
      <c r="K149" s="136">
        <v>43726</v>
      </c>
      <c r="L149" s="140" t="str">
        <f>UPPER(BangKeTru!M155)</f>
        <v>161</v>
      </c>
      <c r="M149" s="141"/>
      <c r="W149" s="1" t="str">
        <f t="shared" si="2"/>
        <v>NXX</v>
      </c>
    </row>
    <row r="150" spans="10:23">
      <c r="J150" s="92"/>
      <c r="K150" s="136">
        <v>43726</v>
      </c>
      <c r="L150" s="140" t="str">
        <f>UPPER(BangKeTru!M156)</f>
        <v>161A</v>
      </c>
      <c r="M150" s="141"/>
      <c r="W150" s="1" t="str">
        <f t="shared" si="2"/>
        <v>NXX</v>
      </c>
    </row>
    <row r="151" spans="10:23">
      <c r="J151" s="92"/>
      <c r="K151" s="136">
        <v>43726</v>
      </c>
      <c r="L151" s="140" t="str">
        <f>UPPER(BangKeTru!M157)</f>
        <v>162</v>
      </c>
      <c r="M151" s="141"/>
      <c r="W151" s="1" t="str">
        <f t="shared" si="2"/>
        <v>NXX</v>
      </c>
    </row>
    <row r="152" spans="10:23">
      <c r="J152" s="92"/>
      <c r="K152" s="136">
        <v>43726</v>
      </c>
      <c r="L152" s="140" t="str">
        <f>UPPER(BangKeTru!M158)</f>
        <v>162A</v>
      </c>
      <c r="M152" s="141"/>
      <c r="W152" s="1" t="str">
        <f t="shared" si="2"/>
        <v>NXX</v>
      </c>
    </row>
    <row r="153" spans="10:23">
      <c r="J153" s="92"/>
      <c r="K153" s="136">
        <v>43726</v>
      </c>
      <c r="L153" s="140" t="str">
        <f>UPPER(BangKeTru!M159)</f>
        <v>163</v>
      </c>
      <c r="M153" s="141"/>
      <c r="W153" s="1" t="str">
        <f t="shared" si="2"/>
        <v>NXX</v>
      </c>
    </row>
    <row r="154" spans="10:23">
      <c r="J154" s="92"/>
      <c r="K154" s="136">
        <v>43726</v>
      </c>
      <c r="L154" s="140" t="str">
        <f>UPPER(BangKeTru!M160)</f>
        <v>163A</v>
      </c>
      <c r="M154" s="141"/>
      <c r="W154" s="1" t="str">
        <f t="shared" si="2"/>
        <v>NXX</v>
      </c>
    </row>
    <row r="155" spans="10:23">
      <c r="J155" s="92"/>
      <c r="K155" s="136">
        <v>43731</v>
      </c>
      <c r="L155" s="140" t="str">
        <f>UPPER(BangKeTru!M161)</f>
        <v>164</v>
      </c>
      <c r="M155" s="141"/>
      <c r="W155" s="1" t="str">
        <f t="shared" si="2"/>
        <v>NXX</v>
      </c>
    </row>
    <row r="156" spans="10:23">
      <c r="J156" s="92"/>
      <c r="K156" s="136">
        <v>43731</v>
      </c>
      <c r="L156" s="140" t="str">
        <f>UPPER(BangKeTru!M162)</f>
        <v>164A</v>
      </c>
      <c r="M156" s="141"/>
      <c r="W156" s="1" t="str">
        <f t="shared" si="2"/>
        <v>NXX</v>
      </c>
    </row>
    <row r="157" spans="10:23">
      <c r="J157" s="92"/>
      <c r="K157" s="136">
        <v>43731</v>
      </c>
      <c r="L157" s="140" t="str">
        <f>UPPER(BangKeTru!M163)</f>
        <v>165</v>
      </c>
      <c r="M157" s="141"/>
      <c r="W157" s="1" t="str">
        <f t="shared" si="2"/>
        <v>NXX</v>
      </c>
    </row>
    <row r="158" spans="10:23">
      <c r="J158" s="92"/>
      <c r="K158" s="136">
        <v>43731</v>
      </c>
      <c r="L158" s="140" t="str">
        <f>UPPER(BangKeTru!M164)</f>
        <v>165A</v>
      </c>
      <c r="M158" s="141"/>
      <c r="W158" s="1" t="str">
        <f t="shared" si="2"/>
        <v>NXX</v>
      </c>
    </row>
    <row r="159" spans="10:23">
      <c r="J159" s="92"/>
      <c r="K159" s="136">
        <v>43731</v>
      </c>
      <c r="L159" s="140" t="str">
        <f>UPPER(BangKeTru!M165)</f>
        <v>166</v>
      </c>
      <c r="M159" s="141"/>
      <c r="W159" s="1" t="str">
        <f t="shared" si="2"/>
        <v>NXX</v>
      </c>
    </row>
    <row r="160" spans="10:23">
      <c r="J160" s="92"/>
      <c r="K160" s="136">
        <v>43731</v>
      </c>
      <c r="L160" s="140" t="str">
        <f>UPPER(BangKeTru!M166)</f>
        <v>166A</v>
      </c>
      <c r="M160" s="141"/>
      <c r="W160" s="1" t="str">
        <f t="shared" si="2"/>
        <v>NXX</v>
      </c>
    </row>
    <row r="161" spans="10:23">
      <c r="J161" s="92"/>
      <c r="K161" s="136">
        <v>43731</v>
      </c>
      <c r="L161" s="140" t="str">
        <f>UPPER(BangKeTru!M167)</f>
        <v>167</v>
      </c>
      <c r="M161" s="141"/>
      <c r="W161" s="1" t="str">
        <f t="shared" si="2"/>
        <v>NXX</v>
      </c>
    </row>
    <row r="162" spans="10:23">
      <c r="J162" s="92"/>
      <c r="K162" s="136">
        <v>43731</v>
      </c>
      <c r="L162" s="140" t="str">
        <f>UPPER(BangKeTru!M168)</f>
        <v>167A</v>
      </c>
      <c r="M162" s="141"/>
      <c r="W162" s="1" t="str">
        <f t="shared" si="2"/>
        <v>NXX</v>
      </c>
    </row>
    <row r="163" spans="10:23">
      <c r="J163" s="92"/>
      <c r="K163" s="136">
        <v>43731</v>
      </c>
      <c r="L163" s="140" t="str">
        <f>UPPER(BangKeTru!M169)</f>
        <v>168</v>
      </c>
      <c r="M163" s="141"/>
      <c r="W163" s="1" t="str">
        <f t="shared" si="2"/>
        <v>NXX</v>
      </c>
    </row>
    <row r="164" spans="10:23">
      <c r="J164" s="92"/>
      <c r="K164" s="136">
        <v>43732</v>
      </c>
      <c r="L164" s="140" t="str">
        <f>UPPER(BangKeTru!M170)</f>
        <v>168A</v>
      </c>
      <c r="M164" s="141"/>
      <c r="W164" s="1" t="str">
        <f t="shared" si="2"/>
        <v>NXX</v>
      </c>
    </row>
    <row r="165" spans="10:23">
      <c r="J165" s="92"/>
      <c r="K165" s="136">
        <v>43732</v>
      </c>
      <c r="L165" s="140" t="str">
        <f>UPPER(BangKeTru!M171)</f>
        <v>169</v>
      </c>
      <c r="M165" s="141"/>
      <c r="W165" s="1" t="str">
        <f t="shared" si="2"/>
        <v>NXX</v>
      </c>
    </row>
    <row r="166" spans="10:23">
      <c r="J166" s="92"/>
      <c r="K166" s="136">
        <v>43732</v>
      </c>
      <c r="L166" s="140" t="str">
        <f>UPPER(BangKeTru!M172)</f>
        <v>169A</v>
      </c>
      <c r="M166" s="141"/>
      <c r="W166" s="1" t="str">
        <f t="shared" si="2"/>
        <v>NXX</v>
      </c>
    </row>
    <row r="167" spans="10:23">
      <c r="J167" s="92"/>
      <c r="K167" s="136">
        <v>43732</v>
      </c>
      <c r="L167" s="140" t="str">
        <f>UPPER(BangKeTru!M173)</f>
        <v>170</v>
      </c>
      <c r="M167" s="141"/>
      <c r="W167" s="1" t="str">
        <f t="shared" si="2"/>
        <v>NXX</v>
      </c>
    </row>
    <row r="168" spans="10:23">
      <c r="J168" s="92"/>
      <c r="K168" s="136">
        <v>43732</v>
      </c>
      <c r="L168" s="140" t="str">
        <f>UPPER(BangKeTru!M174)</f>
        <v>170A</v>
      </c>
      <c r="M168" s="141"/>
      <c r="W168" s="1" t="str">
        <f t="shared" si="2"/>
        <v>NXX</v>
      </c>
    </row>
    <row r="169" spans="10:23">
      <c r="J169" s="92"/>
      <c r="K169" s="136">
        <v>43732</v>
      </c>
      <c r="L169" s="140" t="str">
        <f>UPPER(BangKeTru!M175)</f>
        <v>171</v>
      </c>
      <c r="M169" s="141"/>
      <c r="W169" s="1" t="str">
        <f t="shared" si="2"/>
        <v>NXX</v>
      </c>
    </row>
    <row r="170" spans="10:23">
      <c r="J170" s="92"/>
      <c r="K170" s="136">
        <v>43733</v>
      </c>
      <c r="L170" s="140" t="str">
        <f>UPPER(BangKeTru!M176)</f>
        <v>171A</v>
      </c>
      <c r="M170" s="141"/>
      <c r="W170" s="1" t="str">
        <f t="shared" si="2"/>
        <v>NXX</v>
      </c>
    </row>
    <row r="171" spans="10:23">
      <c r="J171" s="92"/>
      <c r="K171" s="136">
        <v>43733</v>
      </c>
      <c r="L171" s="140" t="str">
        <f>UPPER(BangKeTru!M177)</f>
        <v>172</v>
      </c>
      <c r="M171" s="141"/>
      <c r="W171" s="1" t="str">
        <f t="shared" ref="W171:W182" si="3">$W$1</f>
        <v>NXX</v>
      </c>
    </row>
    <row r="172" spans="10:23">
      <c r="J172" s="92"/>
      <c r="K172" s="136">
        <v>43733</v>
      </c>
      <c r="L172" s="140" t="str">
        <f>UPPER(BangKeTru!M178)</f>
        <v>172A</v>
      </c>
      <c r="M172" s="141"/>
      <c r="W172" s="1" t="str">
        <f t="shared" si="3"/>
        <v>NXX</v>
      </c>
    </row>
    <row r="173" spans="10:23">
      <c r="J173" s="92"/>
      <c r="K173" s="136">
        <v>43733</v>
      </c>
      <c r="L173" s="140" t="str">
        <f>UPPER(BangKeTru!M179)</f>
        <v>173</v>
      </c>
      <c r="M173" s="141"/>
      <c r="W173" s="1" t="str">
        <f t="shared" si="3"/>
        <v>NXX</v>
      </c>
    </row>
    <row r="174" spans="10:23">
      <c r="J174" s="92"/>
      <c r="K174" s="136">
        <v>43733</v>
      </c>
      <c r="L174" s="140" t="str">
        <f>UPPER(BangKeTru!M180)</f>
        <v>173A</v>
      </c>
      <c r="M174" s="141"/>
      <c r="W174" s="1" t="str">
        <f t="shared" si="3"/>
        <v>NXX</v>
      </c>
    </row>
    <row r="175" spans="10:23">
      <c r="J175" s="92"/>
      <c r="K175" s="136">
        <v>43733</v>
      </c>
      <c r="L175" s="140" t="str">
        <f>UPPER(BangKeTru!M181)</f>
        <v>174</v>
      </c>
      <c r="M175" s="141"/>
      <c r="W175" s="1" t="str">
        <f t="shared" si="3"/>
        <v>NXX</v>
      </c>
    </row>
    <row r="176" spans="10:23">
      <c r="J176" s="92"/>
      <c r="K176" s="136">
        <v>43733</v>
      </c>
      <c r="L176" s="140" t="str">
        <f>UPPER(BangKeTru!M182)</f>
        <v>174A</v>
      </c>
      <c r="M176" s="141"/>
      <c r="W176" s="1" t="str">
        <f t="shared" si="3"/>
        <v>NXX</v>
      </c>
    </row>
    <row r="177" spans="10:23">
      <c r="J177" s="92"/>
      <c r="K177" s="136">
        <v>43733</v>
      </c>
      <c r="L177" s="140" t="str">
        <f>UPPER(BangKeTru!M183)</f>
        <v>0</v>
      </c>
      <c r="M177" s="141"/>
      <c r="W177" s="1" t="str">
        <f t="shared" si="3"/>
        <v>NXX</v>
      </c>
    </row>
    <row r="178" spans="10:23">
      <c r="J178" s="92"/>
      <c r="K178" s="136">
        <v>0</v>
      </c>
      <c r="L178" s="140" t="str">
        <f>UPPER(BangKeTru!M184)</f>
        <v>CỘNG</v>
      </c>
      <c r="M178" s="141"/>
      <c r="W178" s="1" t="str">
        <f t="shared" si="3"/>
        <v>NXX</v>
      </c>
    </row>
    <row r="179" spans="10:23">
      <c r="J179" s="92"/>
      <c r="K179" s="136">
        <v>0</v>
      </c>
      <c r="L179" s="140" t="str">
        <f>UPPER(BangKeTru!M185)</f>
        <v>CỘNG</v>
      </c>
      <c r="M179" s="141"/>
      <c r="W179" s="1" t="str">
        <f t="shared" si="3"/>
        <v>NXX</v>
      </c>
    </row>
    <row r="180" spans="10:23">
      <c r="J180" s="92"/>
      <c r="K180" s="136">
        <v>0</v>
      </c>
      <c r="L180" s="140" t="str">
        <f>UPPER(BangKeTru!M186)</f>
        <v>0</v>
      </c>
      <c r="M180" s="141"/>
      <c r="W180" s="1" t="str">
        <f t="shared" si="3"/>
        <v>NXX</v>
      </c>
    </row>
    <row r="181" spans="10:23">
      <c r="J181" s="92"/>
      <c r="K181" s="136">
        <v>0</v>
      </c>
      <c r="L181" s="140" t="str">
        <f>UPPER(BangKeTru!M187)</f>
        <v/>
      </c>
      <c r="M181" s="141"/>
      <c r="W181" s="1" t="str">
        <f t="shared" si="3"/>
        <v>NXX</v>
      </c>
    </row>
    <row r="182" spans="10:23">
      <c r="J182" s="92"/>
      <c r="K182" s="136">
        <v>0</v>
      </c>
      <c r="L182" s="140" t="str">
        <f>UPPER(BangKeTru!M188)</f>
        <v/>
      </c>
      <c r="M182" s="141"/>
      <c r="W182" s="1" t="str">
        <f t="shared" si="3"/>
        <v>NXX</v>
      </c>
    </row>
  </sheetData>
  <autoFilter ref="A1:V18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2"/>
  <sheetViews>
    <sheetView showZeros="0" workbookViewId="0">
      <selection activeCell="K2" sqref="K2"/>
    </sheetView>
  </sheetViews>
  <sheetFormatPr defaultColWidth="9" defaultRowHeight="16.05" customHeight="1"/>
  <cols>
    <col min="1" max="1" width="8.72727272727273" style="126"/>
    <col min="2" max="2" width="16.4545454545455" style="127" customWidth="1"/>
    <col min="3" max="3" width="6.81818181818182" style="126" customWidth="1"/>
    <col min="4" max="4" width="34.3636363636364" style="126" customWidth="1"/>
    <col min="5" max="6" width="6" style="92" customWidth="1"/>
    <col min="7" max="7" width="10.5454545454545" style="92" customWidth="1"/>
    <col min="8" max="8" width="6.36363636363636" style="92" customWidth="1"/>
    <col min="9" max="9" width="8.72727272727273" style="126"/>
    <col min="10" max="10" width="7.54545454545455" style="126" customWidth="1"/>
    <col min="11" max="11" width="39" style="126" customWidth="1"/>
    <col min="12" max="12" width="47.7272727272727" style="126" customWidth="1"/>
    <col min="13" max="13" width="9.90909090909091" style="126" customWidth="1"/>
    <col min="14" max="14" width="17.2727272727273" style="126" customWidth="1"/>
    <col min="15" max="16384" width="8.72727272727273" style="126"/>
  </cols>
  <sheetData>
    <row r="1" ht="40.8" customHeight="1" spans="1:13">
      <c r="A1" s="126" t="s">
        <v>0</v>
      </c>
      <c r="C1" s="50" t="s">
        <v>1</v>
      </c>
      <c r="D1" s="50" t="s">
        <v>30</v>
      </c>
      <c r="E1" s="115" t="s">
        <v>3</v>
      </c>
      <c r="F1" s="115" t="s">
        <v>4</v>
      </c>
      <c r="G1" s="50" t="s">
        <v>5</v>
      </c>
      <c r="H1" s="50" t="s">
        <v>6</v>
      </c>
      <c r="I1" s="134" t="s">
        <v>0</v>
      </c>
      <c r="M1" s="135"/>
    </row>
    <row r="2" ht="186" customHeight="1" spans="2:11">
      <c r="B2" s="128" t="s">
        <v>31</v>
      </c>
      <c r="C2" s="129">
        <f>SUM($I$2:I2)</f>
        <v>1</v>
      </c>
      <c r="D2" s="130" t="s">
        <v>32</v>
      </c>
      <c r="E2" s="116">
        <v>96</v>
      </c>
      <c r="F2" s="116">
        <f>IFERROR((LEN(K2)-LEN(SUBSTITUTE(K2,", ","")))/2+1,0)</f>
        <v>44</v>
      </c>
      <c r="G2" s="116">
        <v>18</v>
      </c>
      <c r="H2" s="111"/>
      <c r="I2" s="126">
        <f>IF(F2&gt;0,1,"")</f>
        <v>1</v>
      </c>
      <c r="K2" s="126" t="s">
        <v>33</v>
      </c>
    </row>
    <row r="3" ht="66" customHeight="1" spans="2:11">
      <c r="B3" s="128" t="s">
        <v>34</v>
      </c>
      <c r="C3" s="129">
        <f>SUM($I$2:I3)</f>
        <v>2</v>
      </c>
      <c r="D3" s="130" t="s">
        <v>35</v>
      </c>
      <c r="E3" s="116">
        <v>15</v>
      </c>
      <c r="F3" s="116">
        <f t="shared" ref="F3:F11" si="0">IFERROR((LEN(K3)-LEN(SUBSTITUTE(K3,", ","")))/2+1,0)</f>
        <v>5</v>
      </c>
      <c r="G3" s="116">
        <v>18</v>
      </c>
      <c r="H3" s="111"/>
      <c r="I3" s="126">
        <f t="shared" ref="I3:I11" si="1">IF(F3&gt;0,1,0)</f>
        <v>1</v>
      </c>
      <c r="K3" s="126" t="s">
        <v>36</v>
      </c>
    </row>
    <row r="4" customHeight="1" spans="2:11">
      <c r="B4" s="131"/>
      <c r="C4" s="129">
        <f>SUM($I$2:I4)</f>
        <v>2</v>
      </c>
      <c r="D4" s="129" t="e">
        <v>#N/A</v>
      </c>
      <c r="E4" s="116">
        <v>0</v>
      </c>
      <c r="F4" s="116">
        <f t="shared" si="0"/>
        <v>0</v>
      </c>
      <c r="G4" s="116">
        <v>18</v>
      </c>
      <c r="H4" s="111"/>
      <c r="I4" s="126">
        <f t="shared" si="1"/>
        <v>0</v>
      </c>
      <c r="K4" s="126" t="e">
        <v>#N/A</v>
      </c>
    </row>
    <row r="5" customHeight="1" spans="2:11">
      <c r="B5" s="131"/>
      <c r="C5" s="129">
        <f>SUM($I$2:I5)</f>
        <v>2</v>
      </c>
      <c r="D5" s="129" t="e">
        <v>#N/A</v>
      </c>
      <c r="E5" s="116">
        <v>0</v>
      </c>
      <c r="F5" s="116">
        <f t="shared" si="0"/>
        <v>0</v>
      </c>
      <c r="G5" s="116">
        <v>18</v>
      </c>
      <c r="H5" s="111"/>
      <c r="I5" s="126">
        <f t="shared" si="1"/>
        <v>0</v>
      </c>
      <c r="K5" s="126" t="e">
        <v>#N/A</v>
      </c>
    </row>
    <row r="6" customHeight="1" spans="2:11">
      <c r="B6" s="126"/>
      <c r="C6" s="129">
        <f>SUM($I$2:I6)</f>
        <v>2</v>
      </c>
      <c r="D6" s="129" t="e">
        <v>#N/A</v>
      </c>
      <c r="E6" s="116">
        <v>0</v>
      </c>
      <c r="F6" s="116">
        <f t="shared" si="0"/>
        <v>0</v>
      </c>
      <c r="G6" s="116">
        <v>18</v>
      </c>
      <c r="H6" s="111"/>
      <c r="I6" s="126">
        <f t="shared" si="1"/>
        <v>0</v>
      </c>
      <c r="K6" s="126" t="e">
        <v>#N/A</v>
      </c>
    </row>
    <row r="7" customHeight="1" spans="2:11">
      <c r="B7" s="126"/>
      <c r="C7" s="129">
        <f>SUM($I$2:I7)</f>
        <v>2</v>
      </c>
      <c r="D7" s="129" t="e">
        <v>#N/A</v>
      </c>
      <c r="E7" s="116">
        <v>0</v>
      </c>
      <c r="F7" s="116">
        <f t="shared" si="0"/>
        <v>0</v>
      </c>
      <c r="G7" s="116">
        <v>18</v>
      </c>
      <c r="H7" s="111"/>
      <c r="I7" s="126">
        <f t="shared" si="1"/>
        <v>0</v>
      </c>
      <c r="K7" s="126" t="e">
        <v>#N/A</v>
      </c>
    </row>
    <row r="8" customHeight="1" spans="3:11">
      <c r="C8" s="129">
        <f>SUM($I$2:I8)</f>
        <v>2</v>
      </c>
      <c r="D8" s="129" t="e">
        <v>#N/A</v>
      </c>
      <c r="E8" s="116">
        <v>0</v>
      </c>
      <c r="F8" s="116">
        <f t="shared" si="0"/>
        <v>0</v>
      </c>
      <c r="G8" s="116">
        <v>18</v>
      </c>
      <c r="H8" s="111"/>
      <c r="I8" s="126">
        <f t="shared" si="1"/>
        <v>0</v>
      </c>
      <c r="K8" s="126" t="e">
        <v>#N/A</v>
      </c>
    </row>
    <row r="9" customHeight="1" spans="3:11">
      <c r="C9" s="129">
        <f>SUM($I$2:I9)</f>
        <v>2</v>
      </c>
      <c r="D9" s="129" t="e">
        <v>#N/A</v>
      </c>
      <c r="E9" s="116">
        <v>0</v>
      </c>
      <c r="F9" s="116">
        <f t="shared" si="0"/>
        <v>0</v>
      </c>
      <c r="G9" s="116">
        <v>18</v>
      </c>
      <c r="H9" s="111"/>
      <c r="I9" s="126">
        <f t="shared" si="1"/>
        <v>0</v>
      </c>
      <c r="K9" s="126" t="e">
        <v>#N/A</v>
      </c>
    </row>
    <row r="10" customHeight="1" spans="3:11">
      <c r="C10" s="129">
        <f>SUM($I$2:I10)</f>
        <v>2</v>
      </c>
      <c r="D10" s="129" t="e">
        <v>#N/A</v>
      </c>
      <c r="E10" s="116">
        <v>0</v>
      </c>
      <c r="F10" s="116">
        <f t="shared" si="0"/>
        <v>0</v>
      </c>
      <c r="G10" s="116">
        <v>18</v>
      </c>
      <c r="H10" s="111"/>
      <c r="I10" s="126">
        <f t="shared" si="1"/>
        <v>0</v>
      </c>
      <c r="K10" s="126" t="e">
        <v>#N/A</v>
      </c>
    </row>
    <row r="11" customHeight="1" spans="2:11">
      <c r="B11" s="127" t="s">
        <v>37</v>
      </c>
      <c r="C11" s="129">
        <f>SUM($I$2:I11)</f>
        <v>2</v>
      </c>
      <c r="D11" s="129" t="e">
        <v>#N/A</v>
      </c>
      <c r="E11" s="116">
        <v>0</v>
      </c>
      <c r="F11" s="116">
        <f t="shared" si="0"/>
        <v>0</v>
      </c>
      <c r="G11" s="116">
        <v>18</v>
      </c>
      <c r="H11" s="111"/>
      <c r="I11" s="126">
        <f t="shared" si="1"/>
        <v>0</v>
      </c>
      <c r="K11" s="126" t="e">
        <v>#N/A</v>
      </c>
    </row>
    <row r="12" customHeight="1" spans="3:9">
      <c r="C12" s="129"/>
      <c r="D12" s="132" t="s">
        <v>29</v>
      </c>
      <c r="E12" s="133">
        <f>SUM(E2:E11)</f>
        <v>111</v>
      </c>
      <c r="F12" s="133">
        <f>SUM(F2:F11)</f>
        <v>49</v>
      </c>
      <c r="G12" s="111"/>
      <c r="H12" s="111"/>
      <c r="I12" s="126">
        <v>1</v>
      </c>
    </row>
    <row r="106" customHeight="1" spans="13:13">
      <c r="M106" s="135">
        <f>$M$1</f>
        <v>0</v>
      </c>
    </row>
    <row r="107" customHeight="1" spans="13:13">
      <c r="M107" s="135">
        <f t="shared" ref="M107:M170" si="2">$M$1</f>
        <v>0</v>
      </c>
    </row>
    <row r="108" customHeight="1" spans="13:13">
      <c r="M108" s="135">
        <f t="shared" si="2"/>
        <v>0</v>
      </c>
    </row>
    <row r="109" customHeight="1" spans="13:13">
      <c r="M109" s="135">
        <f t="shared" si="2"/>
        <v>0</v>
      </c>
    </row>
    <row r="110" customHeight="1" spans="13:13">
      <c r="M110" s="135">
        <f t="shared" si="2"/>
        <v>0</v>
      </c>
    </row>
    <row r="111" customHeight="1" spans="13:13">
      <c r="M111" s="135">
        <f t="shared" si="2"/>
        <v>0</v>
      </c>
    </row>
    <row r="112" customHeight="1" spans="13:13">
      <c r="M112" s="135">
        <f t="shared" si="2"/>
        <v>0</v>
      </c>
    </row>
    <row r="113" customHeight="1" spans="13:13">
      <c r="M113" s="135">
        <f t="shared" si="2"/>
        <v>0</v>
      </c>
    </row>
    <row r="114" customHeight="1" spans="13:13">
      <c r="M114" s="135">
        <f t="shared" si="2"/>
        <v>0</v>
      </c>
    </row>
    <row r="115" customHeight="1" spans="13:13">
      <c r="M115" s="135">
        <f t="shared" si="2"/>
        <v>0</v>
      </c>
    </row>
    <row r="116" customHeight="1" spans="13:13">
      <c r="M116" s="135">
        <f t="shared" si="2"/>
        <v>0</v>
      </c>
    </row>
    <row r="117" customHeight="1" spans="13:13">
      <c r="M117" s="135">
        <f t="shared" si="2"/>
        <v>0</v>
      </c>
    </row>
    <row r="118" customHeight="1" spans="13:13">
      <c r="M118" s="135">
        <f t="shared" si="2"/>
        <v>0</v>
      </c>
    </row>
    <row r="119" customHeight="1" spans="13:13">
      <c r="M119" s="135">
        <f t="shared" si="2"/>
        <v>0</v>
      </c>
    </row>
    <row r="120" customHeight="1" spans="13:13">
      <c r="M120" s="135">
        <f t="shared" si="2"/>
        <v>0</v>
      </c>
    </row>
    <row r="121" customHeight="1" spans="13:13">
      <c r="M121" s="135">
        <f t="shared" si="2"/>
        <v>0</v>
      </c>
    </row>
    <row r="122" customHeight="1" spans="13:13">
      <c r="M122" s="135">
        <f t="shared" si="2"/>
        <v>0</v>
      </c>
    </row>
    <row r="123" customHeight="1" spans="13:13">
      <c r="M123" s="135">
        <f t="shared" si="2"/>
        <v>0</v>
      </c>
    </row>
    <row r="124" customHeight="1" spans="13:13">
      <c r="M124" s="135">
        <f t="shared" si="2"/>
        <v>0</v>
      </c>
    </row>
    <row r="125" customHeight="1" spans="13:13">
      <c r="M125" s="135">
        <f t="shared" si="2"/>
        <v>0</v>
      </c>
    </row>
    <row r="126" customHeight="1" spans="13:13">
      <c r="M126" s="135">
        <f t="shared" si="2"/>
        <v>0</v>
      </c>
    </row>
    <row r="127" customHeight="1" spans="13:13">
      <c r="M127" s="135">
        <f t="shared" si="2"/>
        <v>0</v>
      </c>
    </row>
    <row r="128" customHeight="1" spans="13:13">
      <c r="M128" s="135">
        <f t="shared" si="2"/>
        <v>0</v>
      </c>
    </row>
    <row r="129" customHeight="1" spans="13:13">
      <c r="M129" s="135">
        <f t="shared" si="2"/>
        <v>0</v>
      </c>
    </row>
    <row r="130" customHeight="1" spans="13:13">
      <c r="M130" s="135">
        <f t="shared" si="2"/>
        <v>0</v>
      </c>
    </row>
    <row r="131" customHeight="1" spans="13:13">
      <c r="M131" s="135">
        <f t="shared" si="2"/>
        <v>0</v>
      </c>
    </row>
    <row r="132" customHeight="1" spans="13:13">
      <c r="M132" s="135">
        <f t="shared" si="2"/>
        <v>0</v>
      </c>
    </row>
    <row r="133" customHeight="1" spans="13:13">
      <c r="M133" s="135">
        <f t="shared" si="2"/>
        <v>0</v>
      </c>
    </row>
    <row r="134" customHeight="1" spans="13:13">
      <c r="M134" s="135">
        <f t="shared" si="2"/>
        <v>0</v>
      </c>
    </row>
    <row r="135" customHeight="1" spans="13:13">
      <c r="M135" s="135">
        <f t="shared" si="2"/>
        <v>0</v>
      </c>
    </row>
    <row r="136" customHeight="1" spans="13:13">
      <c r="M136" s="135">
        <f t="shared" si="2"/>
        <v>0</v>
      </c>
    </row>
    <row r="137" customHeight="1" spans="13:13">
      <c r="M137" s="135">
        <f t="shared" si="2"/>
        <v>0</v>
      </c>
    </row>
    <row r="138" customHeight="1" spans="13:13">
      <c r="M138" s="135">
        <f t="shared" si="2"/>
        <v>0</v>
      </c>
    </row>
    <row r="139" customHeight="1" spans="13:13">
      <c r="M139" s="135">
        <f t="shared" si="2"/>
        <v>0</v>
      </c>
    </row>
    <row r="140" customHeight="1" spans="13:13">
      <c r="M140" s="135">
        <f t="shared" si="2"/>
        <v>0</v>
      </c>
    </row>
    <row r="141" customHeight="1" spans="13:13">
      <c r="M141" s="135">
        <f t="shared" si="2"/>
        <v>0</v>
      </c>
    </row>
    <row r="142" customHeight="1" spans="13:13">
      <c r="M142" s="135">
        <f t="shared" si="2"/>
        <v>0</v>
      </c>
    </row>
    <row r="143" customHeight="1" spans="13:13">
      <c r="M143" s="135">
        <f t="shared" si="2"/>
        <v>0</v>
      </c>
    </row>
    <row r="144" customHeight="1" spans="13:13">
      <c r="M144" s="135">
        <f t="shared" si="2"/>
        <v>0</v>
      </c>
    </row>
    <row r="145" customHeight="1" spans="13:13">
      <c r="M145" s="135">
        <f t="shared" si="2"/>
        <v>0</v>
      </c>
    </row>
    <row r="146" customHeight="1" spans="13:13">
      <c r="M146" s="135">
        <f t="shared" si="2"/>
        <v>0</v>
      </c>
    </row>
    <row r="147" customHeight="1" spans="13:13">
      <c r="M147" s="135">
        <f t="shared" si="2"/>
        <v>0</v>
      </c>
    </row>
    <row r="148" customHeight="1" spans="13:13">
      <c r="M148" s="135">
        <f t="shared" si="2"/>
        <v>0</v>
      </c>
    </row>
    <row r="149" customHeight="1" spans="13:13">
      <c r="M149" s="135">
        <f t="shared" si="2"/>
        <v>0</v>
      </c>
    </row>
    <row r="150" customHeight="1" spans="13:13">
      <c r="M150" s="135">
        <f t="shared" si="2"/>
        <v>0</v>
      </c>
    </row>
    <row r="151" customHeight="1" spans="13:13">
      <c r="M151" s="135">
        <f t="shared" si="2"/>
        <v>0</v>
      </c>
    </row>
    <row r="152" customHeight="1" spans="13:13">
      <c r="M152" s="135">
        <f t="shared" si="2"/>
        <v>0</v>
      </c>
    </row>
    <row r="153" customHeight="1" spans="13:13">
      <c r="M153" s="135">
        <f t="shared" si="2"/>
        <v>0</v>
      </c>
    </row>
    <row r="154" customHeight="1" spans="13:13">
      <c r="M154" s="135">
        <f t="shared" si="2"/>
        <v>0</v>
      </c>
    </row>
    <row r="155" customHeight="1" spans="13:13">
      <c r="M155" s="135">
        <f t="shared" si="2"/>
        <v>0</v>
      </c>
    </row>
    <row r="156" customHeight="1" spans="13:13">
      <c r="M156" s="135">
        <f t="shared" si="2"/>
        <v>0</v>
      </c>
    </row>
    <row r="157" customHeight="1" spans="13:13">
      <c r="M157" s="135">
        <f t="shared" si="2"/>
        <v>0</v>
      </c>
    </row>
    <row r="158" customHeight="1" spans="13:13">
      <c r="M158" s="135">
        <f t="shared" si="2"/>
        <v>0</v>
      </c>
    </row>
    <row r="159" customHeight="1" spans="13:13">
      <c r="M159" s="135">
        <f t="shared" si="2"/>
        <v>0</v>
      </c>
    </row>
    <row r="160" customHeight="1" spans="13:13">
      <c r="M160" s="135">
        <f t="shared" si="2"/>
        <v>0</v>
      </c>
    </row>
    <row r="161" customHeight="1" spans="13:13">
      <c r="M161" s="135">
        <f t="shared" si="2"/>
        <v>0</v>
      </c>
    </row>
    <row r="162" customHeight="1" spans="13:13">
      <c r="M162" s="135">
        <f t="shared" si="2"/>
        <v>0</v>
      </c>
    </row>
    <row r="163" customHeight="1" spans="13:13">
      <c r="M163" s="135">
        <f t="shared" si="2"/>
        <v>0</v>
      </c>
    </row>
    <row r="164" customHeight="1" spans="13:13">
      <c r="M164" s="135">
        <f t="shared" si="2"/>
        <v>0</v>
      </c>
    </row>
    <row r="165" customHeight="1" spans="13:13">
      <c r="M165" s="135">
        <f t="shared" si="2"/>
        <v>0</v>
      </c>
    </row>
    <row r="166" customHeight="1" spans="13:13">
      <c r="M166" s="135">
        <f t="shared" si="2"/>
        <v>0</v>
      </c>
    </row>
    <row r="167" customHeight="1" spans="13:13">
      <c r="M167" s="135">
        <f t="shared" si="2"/>
        <v>0</v>
      </c>
    </row>
    <row r="168" customHeight="1" spans="13:13">
      <c r="M168" s="135">
        <f t="shared" si="2"/>
        <v>0</v>
      </c>
    </row>
    <row r="169" customHeight="1" spans="13:13">
      <c r="M169" s="135">
        <f t="shared" si="2"/>
        <v>0</v>
      </c>
    </row>
    <row r="170" customHeight="1" spans="13:13">
      <c r="M170" s="135">
        <f t="shared" si="2"/>
        <v>0</v>
      </c>
    </row>
    <row r="171" customHeight="1" spans="13:13">
      <c r="M171" s="135">
        <f t="shared" ref="M171:M182" si="3">$M$1</f>
        <v>0</v>
      </c>
    </row>
    <row r="172" customHeight="1" spans="13:13">
      <c r="M172" s="135">
        <f t="shared" si="3"/>
        <v>0</v>
      </c>
    </row>
    <row r="173" customHeight="1" spans="13:13">
      <c r="M173" s="135">
        <f t="shared" si="3"/>
        <v>0</v>
      </c>
    </row>
    <row r="174" customHeight="1" spans="13:13">
      <c r="M174" s="135">
        <f t="shared" si="3"/>
        <v>0</v>
      </c>
    </row>
    <row r="175" customHeight="1" spans="13:13">
      <c r="M175" s="135">
        <f t="shared" si="3"/>
        <v>0</v>
      </c>
    </row>
    <row r="176" customHeight="1" spans="13:13">
      <c r="M176" s="135">
        <f t="shared" si="3"/>
        <v>0</v>
      </c>
    </row>
    <row r="177" customHeight="1" spans="13:13">
      <c r="M177" s="135">
        <f t="shared" si="3"/>
        <v>0</v>
      </c>
    </row>
    <row r="178" customHeight="1" spans="13:13">
      <c r="M178" s="135">
        <f t="shared" si="3"/>
        <v>0</v>
      </c>
    </row>
    <row r="179" customHeight="1" spans="13:13">
      <c r="M179" s="135">
        <f t="shared" si="3"/>
        <v>0</v>
      </c>
    </row>
    <row r="180" customHeight="1" spans="13:13">
      <c r="M180" s="135">
        <f t="shared" si="3"/>
        <v>0</v>
      </c>
    </row>
    <row r="181" customHeight="1" spans="13:13">
      <c r="M181" s="135">
        <f t="shared" si="3"/>
        <v>0</v>
      </c>
    </row>
    <row r="182" customHeight="1" spans="13:13">
      <c r="M182" s="135">
        <f t="shared" si="3"/>
        <v>0</v>
      </c>
    </row>
  </sheetData>
  <autoFilter ref="A1:L18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K5" sqref="K5"/>
    </sheetView>
  </sheetViews>
  <sheetFormatPr defaultColWidth="8.90909090909091" defaultRowHeight="16.8"/>
  <cols>
    <col min="1" max="1" width="28.5454545454545" style="49" customWidth="1"/>
    <col min="2" max="2" width="14.4545454545455" style="35" customWidth="1"/>
    <col min="3" max="3" width="5.63636363636364" customWidth="1"/>
    <col min="4" max="4" width="30.0909090909091" customWidth="1"/>
    <col min="5" max="6" width="6" customWidth="1"/>
    <col min="7" max="7" width="10.5454545454545" customWidth="1"/>
    <col min="8" max="8" width="6.36363636363636" customWidth="1"/>
    <col min="10" max="10" width="8.90909090909091" hidden="1" customWidth="1"/>
    <col min="11" max="11" width="9.90909090909091" customWidth="1"/>
    <col min="13" max="13" width="9.90909090909091" customWidth="1"/>
    <col min="14" max="14" width="22.2727272727273" customWidth="1"/>
  </cols>
  <sheetData>
    <row r="1" spans="9:9">
      <c r="I1">
        <v>4</v>
      </c>
    </row>
    <row r="3" ht="33.6" spans="3:14">
      <c r="C3" s="50" t="s">
        <v>1</v>
      </c>
      <c r="D3" s="50" t="s">
        <v>2</v>
      </c>
      <c r="E3" s="115" t="s">
        <v>3</v>
      </c>
      <c r="F3" s="115" t="s">
        <v>4</v>
      </c>
      <c r="G3" s="50" t="s">
        <v>5</v>
      </c>
      <c r="H3" s="50" t="s">
        <v>6</v>
      </c>
      <c r="I3" s="122" t="s">
        <v>0</v>
      </c>
      <c r="N3" t="s">
        <v>12</v>
      </c>
    </row>
    <row r="4" ht="24" customHeight="1" spans="1:14">
      <c r="A4" s="49" t="s">
        <v>38</v>
      </c>
      <c r="B4" s="35" t="s">
        <v>39</v>
      </c>
      <c r="C4" s="119" t="e">
        <f>SUM($I$4:I4)</f>
        <v>#VALUE!</v>
      </c>
      <c r="D4" s="112" t="e">
        <v>#N/A</v>
      </c>
      <c r="E4" s="117">
        <v>0</v>
      </c>
      <c r="F4" s="117" t="e">
        <v>#VALUE!</v>
      </c>
      <c r="G4" s="117" t="s">
        <v>40</v>
      </c>
      <c r="H4" s="113"/>
      <c r="I4" t="e">
        <f>IF(OR(E4&gt;0,F4&gt;0),1,"")</f>
        <v>#VALUE!</v>
      </c>
      <c r="J4" s="114" t="s">
        <v>41</v>
      </c>
      <c r="N4" t="e">
        <v>#VALUE!</v>
      </c>
    </row>
    <row r="5" ht="24" customHeight="1" spans="1:14">
      <c r="A5" s="49" t="s">
        <v>42</v>
      </c>
      <c r="B5" s="35" t="s">
        <v>43</v>
      </c>
      <c r="C5" s="119" t="e">
        <f>SUM($I$4:I5)</f>
        <v>#VALUE!</v>
      </c>
      <c r="D5" s="112" t="e">
        <v>#N/A</v>
      </c>
      <c r="E5" s="117">
        <v>0</v>
      </c>
      <c r="F5" s="117" t="e">
        <v>#VALUE!</v>
      </c>
      <c r="G5" s="117" t="s">
        <v>40</v>
      </c>
      <c r="H5" s="113"/>
      <c r="I5" t="e">
        <f t="shared" ref="I5:I10" si="0">IF(OR(E5&gt;0,F5&gt;0),1,"")</f>
        <v>#VALUE!</v>
      </c>
      <c r="J5" s="114" t="s">
        <v>41</v>
      </c>
      <c r="M5" s="124">
        <v>43744</v>
      </c>
      <c r="N5" s="125" t="s">
        <v>44</v>
      </c>
    </row>
    <row r="6" ht="24" customHeight="1" spans="1:14">
      <c r="A6" s="49" t="s">
        <v>45</v>
      </c>
      <c r="B6" s="35" t="s">
        <v>46</v>
      </c>
      <c r="C6" s="119" t="e">
        <f>SUM($I$4:I6)</f>
        <v>#VALUE!</v>
      </c>
      <c r="D6" s="112" t="e">
        <v>#N/A</v>
      </c>
      <c r="E6" s="117">
        <v>0</v>
      </c>
      <c r="F6" s="117" t="e">
        <v>#VALUE!</v>
      </c>
      <c r="G6" s="117" t="s">
        <v>40</v>
      </c>
      <c r="H6" s="113"/>
      <c r="I6" t="e">
        <f t="shared" si="0"/>
        <v>#VALUE!</v>
      </c>
      <c r="J6" s="114" t="s">
        <v>41</v>
      </c>
      <c r="N6" t="e">
        <v>#VALUE!</v>
      </c>
    </row>
    <row r="7" ht="24" customHeight="1" spans="1:14">
      <c r="A7" s="49" t="s">
        <v>47</v>
      </c>
      <c r="B7" s="35" t="s">
        <v>48</v>
      </c>
      <c r="C7" s="119" t="e">
        <f>SUM($I$4:I7)</f>
        <v>#VALUE!</v>
      </c>
      <c r="D7" s="112" t="e">
        <v>#N/A</v>
      </c>
      <c r="E7" s="117">
        <v>0</v>
      </c>
      <c r="F7" s="117" t="e">
        <v>#VALUE!</v>
      </c>
      <c r="G7" s="117" t="s">
        <v>40</v>
      </c>
      <c r="H7" s="113"/>
      <c r="I7" t="e">
        <f t="shared" si="0"/>
        <v>#VALUE!</v>
      </c>
      <c r="J7" s="114" t="s">
        <v>41</v>
      </c>
      <c r="M7" s="124">
        <v>43751</v>
      </c>
      <c r="N7" t="s">
        <v>49</v>
      </c>
    </row>
    <row r="8" ht="61.8" customHeight="1" spans="1:10">
      <c r="A8" s="49" t="s">
        <v>50</v>
      </c>
      <c r="B8" s="35" t="s">
        <v>12</v>
      </c>
      <c r="C8" s="119" t="e">
        <f>SUM($I$4:I8)</f>
        <v>#VALUE!</v>
      </c>
      <c r="D8" s="112" t="s">
        <v>51</v>
      </c>
      <c r="E8" s="117">
        <v>10</v>
      </c>
      <c r="F8" s="117" t="e">
        <f>HLOOKUP(B8,$3:$7,$I$1,0)</f>
        <v>#VALUE!</v>
      </c>
      <c r="G8" s="117" t="s">
        <v>40</v>
      </c>
      <c r="H8" s="113"/>
      <c r="I8" t="e">
        <f t="shared" si="0"/>
        <v>#VALUE!</v>
      </c>
      <c r="J8" s="114" t="s">
        <v>41</v>
      </c>
    </row>
    <row r="9" ht="24" customHeight="1" spans="1:10">
      <c r="A9" s="49" t="s">
        <v>52</v>
      </c>
      <c r="B9" s="35" t="s">
        <v>53</v>
      </c>
      <c r="C9" s="119" t="e">
        <f>SUM($I$4:I9)</f>
        <v>#VALUE!</v>
      </c>
      <c r="D9" s="112" t="e">
        <v>#N/A</v>
      </c>
      <c r="E9" s="117">
        <v>0</v>
      </c>
      <c r="F9" s="117" t="e">
        <v>#VALUE!</v>
      </c>
      <c r="G9" s="117" t="s">
        <v>40</v>
      </c>
      <c r="H9" s="113"/>
      <c r="I9" t="e">
        <f t="shared" si="0"/>
        <v>#VALUE!</v>
      </c>
      <c r="J9" s="114" t="s">
        <v>41</v>
      </c>
    </row>
    <row r="10" ht="24" customHeight="1" spans="1:10">
      <c r="A10" s="49" t="s">
        <v>54</v>
      </c>
      <c r="B10" s="35" t="s">
        <v>55</v>
      </c>
      <c r="C10" s="119" t="e">
        <f>SUM($I$4:I10)</f>
        <v>#VALUE!</v>
      </c>
      <c r="D10" s="112" t="e">
        <v>#N/A</v>
      </c>
      <c r="E10" s="117">
        <v>0</v>
      </c>
      <c r="F10" s="117" t="e">
        <v>#VALUE!</v>
      </c>
      <c r="G10" s="117" t="s">
        <v>40</v>
      </c>
      <c r="H10" s="113"/>
      <c r="I10" t="e">
        <f t="shared" si="0"/>
        <v>#VALUE!</v>
      </c>
      <c r="J10" s="114" t="s">
        <v>41</v>
      </c>
    </row>
    <row r="11" ht="24" customHeight="1" spans="1:9">
      <c r="A11" s="49" t="e">
        <v>#N/A</v>
      </c>
      <c r="C11" s="119"/>
      <c r="D11" s="50" t="s">
        <v>29</v>
      </c>
      <c r="E11" s="121">
        <f>SUM(E4:E10)</f>
        <v>10</v>
      </c>
      <c r="F11" s="121" t="e">
        <f>SUM(F4:F10)</f>
        <v>#VALUE!</v>
      </c>
      <c r="G11" s="119"/>
      <c r="H11" s="113"/>
      <c r="I11">
        <v>1</v>
      </c>
    </row>
  </sheetData>
  <autoFilter ref="I3:I11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3"/>
  <sheetViews>
    <sheetView workbookViewId="0">
      <selection activeCell="K5" sqref="K5"/>
    </sheetView>
  </sheetViews>
  <sheetFormatPr defaultColWidth="8.90909090909091" defaultRowHeight="16.8"/>
  <cols>
    <col min="2" max="2" width="14.4545454545455" style="123" customWidth="1"/>
    <col min="3" max="3" width="5.36363636363636" customWidth="1"/>
    <col min="4" max="4" width="37" customWidth="1"/>
    <col min="5" max="6" width="6" customWidth="1"/>
    <col min="7" max="7" width="10.5454545454545" customWidth="1"/>
    <col min="8" max="8" width="6.36363636363636" customWidth="1"/>
    <col min="12" max="12" width="11" customWidth="1"/>
  </cols>
  <sheetData>
    <row r="1" spans="4:9">
      <c r="D1" s="114" t="s">
        <v>56</v>
      </c>
      <c r="I1">
        <v>4</v>
      </c>
    </row>
    <row r="2" spans="12:17">
      <c r="L2">
        <v>18</v>
      </c>
      <c r="M2">
        <v>19</v>
      </c>
      <c r="N2">
        <v>20</v>
      </c>
      <c r="O2">
        <v>21</v>
      </c>
      <c r="P2">
        <v>22</v>
      </c>
      <c r="Q2">
        <v>23</v>
      </c>
    </row>
    <row r="3" ht="33.6" spans="3:17">
      <c r="C3" s="50" t="s">
        <v>1</v>
      </c>
      <c r="D3" s="50" t="s">
        <v>57</v>
      </c>
      <c r="E3" s="115" t="s">
        <v>3</v>
      </c>
      <c r="F3" s="115" t="s">
        <v>4</v>
      </c>
      <c r="G3" s="50" t="s">
        <v>5</v>
      </c>
      <c r="H3" s="50" t="s">
        <v>6</v>
      </c>
      <c r="I3" s="122" t="s">
        <v>0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ht="25.5" customHeight="1" spans="2:17">
      <c r="B4" s="123" t="s">
        <v>58</v>
      </c>
      <c r="C4" s="119" t="e">
        <f ca="1">SUM($I$4:I4)</f>
        <v>#VALUE!</v>
      </c>
      <c r="D4" s="112" t="s">
        <v>59</v>
      </c>
      <c r="E4" s="117" t="e">
        <v>#VALUE!</v>
      </c>
      <c r="F4" s="117">
        <f ca="1">IFERROR(HLOOKUP(B4,$3:$8,$I$1,0),0)</f>
        <v>0</v>
      </c>
      <c r="G4" s="117" t="s">
        <v>60</v>
      </c>
      <c r="H4" s="113"/>
      <c r="I4" t="e">
        <f ca="1">IF(OR(E4&gt;0,F4&gt;0),1,"")</f>
        <v>#VALUE!</v>
      </c>
      <c r="K4" s="124">
        <v>43744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</row>
    <row r="5" ht="24.75" customHeight="1" spans="2:16">
      <c r="B5" s="123" t="s">
        <v>61</v>
      </c>
      <c r="C5" s="119" t="e">
        <f ca="1">SUM($I$4:I5)</f>
        <v>#VALUE!</v>
      </c>
      <c r="D5" s="112" t="s">
        <v>62</v>
      </c>
      <c r="E5" s="117" t="e">
        <v>#VALUE!</v>
      </c>
      <c r="F5" s="117">
        <f ca="1" t="shared" ref="F5:F32" si="0">IFERROR(HLOOKUP(B5,$3:$8,$I$1,0),0)</f>
        <v>0</v>
      </c>
      <c r="G5" s="117" t="s">
        <v>60</v>
      </c>
      <c r="H5" s="113"/>
      <c r="I5" t="e">
        <f ca="1" t="shared" ref="I5:I32" si="1">IF(OR(E5&gt;0,F5&gt;0),1,"")</f>
        <v>#VALUE!</v>
      </c>
      <c r="J5" s="114"/>
      <c r="L5" t="s">
        <v>63</v>
      </c>
      <c r="M5" t="s">
        <v>64</v>
      </c>
      <c r="P5">
        <v>102</v>
      </c>
    </row>
    <row r="6" ht="33.6" spans="2:17">
      <c r="B6" s="123" t="s">
        <v>65</v>
      </c>
      <c r="C6" s="119" t="e">
        <f ca="1">SUM($I$4:I6)</f>
        <v>#VALUE!</v>
      </c>
      <c r="D6" s="112" t="s">
        <v>66</v>
      </c>
      <c r="E6" s="117" t="e">
        <v>#VALUE!</v>
      </c>
      <c r="F6" s="117">
        <f ca="1" t="shared" si="0"/>
        <v>0</v>
      </c>
      <c r="G6" s="117" t="s">
        <v>60</v>
      </c>
      <c r="H6" s="113"/>
      <c r="I6" t="e">
        <f ca="1" t="shared" si="1"/>
        <v>#VALUE!</v>
      </c>
      <c r="J6" s="114"/>
      <c r="K6" s="124">
        <v>43751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</row>
    <row r="7" ht="33.6" spans="2:17">
      <c r="B7" s="123" t="s">
        <v>67</v>
      </c>
      <c r="C7" s="119" t="e">
        <f ca="1">SUM($I$4:I7)</f>
        <v>#VALUE!</v>
      </c>
      <c r="D7" s="112" t="s">
        <v>68</v>
      </c>
      <c r="E7" s="117" t="e">
        <v>#VALUE!</v>
      </c>
      <c r="F7" s="117">
        <f ca="1" t="shared" si="0"/>
        <v>0</v>
      </c>
      <c r="G7" s="117" t="s">
        <v>60</v>
      </c>
      <c r="H7" s="113"/>
      <c r="I7" t="e">
        <f ca="1" t="shared" si="1"/>
        <v>#VALUE!</v>
      </c>
      <c r="J7" s="114"/>
      <c r="L7" t="s">
        <v>69</v>
      </c>
      <c r="M7">
        <v>167</v>
      </c>
      <c r="N7">
        <v>150</v>
      </c>
      <c r="O7">
        <v>171</v>
      </c>
      <c r="Q7">
        <v>171</v>
      </c>
    </row>
    <row r="8" ht="33.6" spans="2:10">
      <c r="B8" s="123" t="s">
        <v>70</v>
      </c>
      <c r="C8" s="119" t="e">
        <f ca="1">SUM($I$4:I8)</f>
        <v>#VALUE!</v>
      </c>
      <c r="D8" s="112" t="s">
        <v>71</v>
      </c>
      <c r="E8" s="117" t="e">
        <v>#VALUE!</v>
      </c>
      <c r="F8" s="117">
        <f ca="1" t="shared" si="0"/>
        <v>0</v>
      </c>
      <c r="G8" s="117" t="s">
        <v>60</v>
      </c>
      <c r="H8" s="113"/>
      <c r="I8" t="e">
        <f ca="1" t="shared" si="1"/>
        <v>#VALUE!</v>
      </c>
      <c r="J8" s="114"/>
    </row>
    <row r="9" ht="33.6" spans="2:10">
      <c r="B9" s="123" t="s">
        <v>72</v>
      </c>
      <c r="C9" s="119" t="e">
        <f ca="1">SUM($I$4:I9)</f>
        <v>#VALUE!</v>
      </c>
      <c r="D9" s="112" t="s">
        <v>73</v>
      </c>
      <c r="E9" s="117" t="e">
        <v>#VALUE!</v>
      </c>
      <c r="F9" s="117">
        <f ca="1" t="shared" si="0"/>
        <v>0</v>
      </c>
      <c r="G9" s="117" t="s">
        <v>60</v>
      </c>
      <c r="H9" s="113"/>
      <c r="I9" t="e">
        <f ca="1" t="shared" si="1"/>
        <v>#VALUE!</v>
      </c>
      <c r="J9" s="114"/>
    </row>
    <row r="10" ht="33.6" spans="2:10">
      <c r="B10" s="123" t="s">
        <v>74</v>
      </c>
      <c r="C10" s="119" t="e">
        <f ca="1">SUM($I$4:I10)</f>
        <v>#VALUE!</v>
      </c>
      <c r="D10" s="112" t="s">
        <v>75</v>
      </c>
      <c r="E10" s="117" t="e">
        <v>#VALUE!</v>
      </c>
      <c r="F10" s="117">
        <f ca="1" t="shared" si="0"/>
        <v>0</v>
      </c>
      <c r="G10" s="117" t="s">
        <v>60</v>
      </c>
      <c r="H10" s="113"/>
      <c r="I10" t="e">
        <f ca="1" t="shared" si="1"/>
        <v>#VALUE!</v>
      </c>
      <c r="J10" s="114"/>
    </row>
    <row r="11" ht="33.6" spans="2:10">
      <c r="B11" s="123" t="s">
        <v>76</v>
      </c>
      <c r="C11" s="119" t="e">
        <f ca="1">SUM($I$4:I11)</f>
        <v>#VALUE!</v>
      </c>
      <c r="D11" s="112" t="s">
        <v>77</v>
      </c>
      <c r="E11" s="117" t="e">
        <v>#VALUE!</v>
      </c>
      <c r="F11" s="117">
        <f ca="1" t="shared" si="0"/>
        <v>0</v>
      </c>
      <c r="G11" s="117" t="s">
        <v>60</v>
      </c>
      <c r="H11" s="113"/>
      <c r="I11" t="e">
        <f ca="1" t="shared" si="1"/>
        <v>#VALUE!</v>
      </c>
      <c r="J11" s="114"/>
    </row>
    <row r="12" ht="31.95" customHeight="1" spans="2:10">
      <c r="B12" s="123" t="s">
        <v>14</v>
      </c>
      <c r="C12" s="119" t="e">
        <f ca="1">SUM($I$4:I12)</f>
        <v>#VALUE!</v>
      </c>
      <c r="D12" s="112" t="s">
        <v>78</v>
      </c>
      <c r="E12" s="117" t="e">
        <v>#VALUE!</v>
      </c>
      <c r="F12" s="117">
        <f ca="1" t="shared" si="0"/>
        <v>0</v>
      </c>
      <c r="G12" s="117" t="s">
        <v>60</v>
      </c>
      <c r="H12" s="113"/>
      <c r="I12" t="e">
        <f ca="1" t="shared" si="1"/>
        <v>#VALUE!</v>
      </c>
      <c r="J12" s="114"/>
    </row>
    <row r="13" ht="33.6" spans="2:10">
      <c r="B13" s="123" t="s">
        <v>79</v>
      </c>
      <c r="C13" s="119" t="e">
        <f ca="1">SUM($I$4:I13)</f>
        <v>#VALUE!</v>
      </c>
      <c r="D13" s="112" t="s">
        <v>80</v>
      </c>
      <c r="E13" s="117" t="e">
        <v>#VALUE!</v>
      </c>
      <c r="F13" s="117">
        <f ca="1" t="shared" si="0"/>
        <v>0</v>
      </c>
      <c r="G13" s="117" t="s">
        <v>60</v>
      </c>
      <c r="H13" s="113"/>
      <c r="I13" t="e">
        <f ca="1" t="shared" si="1"/>
        <v>#VALUE!</v>
      </c>
      <c r="J13" s="114"/>
    </row>
    <row r="14" ht="31.95" customHeight="1" spans="2:10">
      <c r="B14" s="123" t="s">
        <v>15</v>
      </c>
      <c r="C14" s="119" t="e">
        <f ca="1">SUM($I$4:I14)</f>
        <v>#VALUE!</v>
      </c>
      <c r="D14" s="112" t="s">
        <v>81</v>
      </c>
      <c r="E14" s="117" t="e">
        <v>#VALUE!</v>
      </c>
      <c r="F14" s="117">
        <f ca="1" t="shared" si="0"/>
        <v>0</v>
      </c>
      <c r="G14" s="117" t="s">
        <v>60</v>
      </c>
      <c r="H14" s="113"/>
      <c r="I14" t="e">
        <f ca="1" t="shared" si="1"/>
        <v>#VALUE!</v>
      </c>
      <c r="J14" s="114"/>
    </row>
    <row r="15" ht="33.6" spans="2:10">
      <c r="B15" s="123" t="s">
        <v>82</v>
      </c>
      <c r="C15" s="119" t="e">
        <f ca="1">SUM($I$4:I15)</f>
        <v>#VALUE!</v>
      </c>
      <c r="D15" s="112" t="s">
        <v>83</v>
      </c>
      <c r="E15" s="117" t="e">
        <v>#VALUE!</v>
      </c>
      <c r="F15" s="117">
        <f ca="1" t="shared" si="0"/>
        <v>0</v>
      </c>
      <c r="G15" s="117" t="s">
        <v>60</v>
      </c>
      <c r="H15" s="113"/>
      <c r="I15" t="e">
        <f ca="1" t="shared" si="1"/>
        <v>#VALUE!</v>
      </c>
      <c r="J15" s="114"/>
    </row>
    <row r="16" ht="31.95" customHeight="1" spans="2:9">
      <c r="B16" s="123" t="s">
        <v>16</v>
      </c>
      <c r="C16" s="119" t="e">
        <f ca="1">SUM($I$4:I16)</f>
        <v>#VALUE!</v>
      </c>
      <c r="D16" s="112" t="s">
        <v>84</v>
      </c>
      <c r="E16" s="117" t="e">
        <v>#VALUE!</v>
      </c>
      <c r="F16" s="117">
        <f ca="1" t="shared" si="0"/>
        <v>0</v>
      </c>
      <c r="G16" s="117" t="s">
        <v>60</v>
      </c>
      <c r="H16" s="113"/>
      <c r="I16" t="e">
        <f ca="1" t="shared" si="1"/>
        <v>#VALUE!</v>
      </c>
    </row>
    <row r="17" ht="33.6" spans="2:9">
      <c r="B17" s="123" t="s">
        <v>85</v>
      </c>
      <c r="C17" s="119" t="e">
        <f ca="1">SUM($I$4:I17)</f>
        <v>#VALUE!</v>
      </c>
      <c r="D17" s="112" t="s">
        <v>86</v>
      </c>
      <c r="E17" s="117" t="e">
        <v>#VALUE!</v>
      </c>
      <c r="F17" s="117">
        <f ca="1" t="shared" si="0"/>
        <v>0</v>
      </c>
      <c r="G17" s="117" t="s">
        <v>60</v>
      </c>
      <c r="H17" s="113"/>
      <c r="I17" t="e">
        <f ca="1" t="shared" si="1"/>
        <v>#VALUE!</v>
      </c>
    </row>
    <row r="18" ht="31.95" customHeight="1" spans="2:9">
      <c r="B18" s="123" t="s">
        <v>17</v>
      </c>
      <c r="C18" s="119" t="e">
        <f ca="1">SUM($I$4:I18)</f>
        <v>#VALUE!</v>
      </c>
      <c r="D18" s="112" t="s">
        <v>87</v>
      </c>
      <c r="E18" s="117" t="e">
        <v>#VALUE!</v>
      </c>
      <c r="F18" s="117">
        <f ca="1" t="shared" si="0"/>
        <v>0</v>
      </c>
      <c r="G18" s="117" t="s">
        <v>60</v>
      </c>
      <c r="H18" s="113"/>
      <c r="I18" t="e">
        <f ca="1" t="shared" si="1"/>
        <v>#VALUE!</v>
      </c>
    </row>
    <row r="19" ht="31.95" customHeight="1" spans="2:9">
      <c r="B19" s="123" t="s">
        <v>18</v>
      </c>
      <c r="C19" s="119" t="e">
        <f ca="1">SUM($I$4:I19)</f>
        <v>#VALUE!</v>
      </c>
      <c r="D19" s="112" t="s">
        <v>88</v>
      </c>
      <c r="E19" s="117" t="e">
        <v>#VALUE!</v>
      </c>
      <c r="F19" s="117">
        <f ca="1" t="shared" si="0"/>
        <v>0</v>
      </c>
      <c r="G19" s="117" t="s">
        <v>60</v>
      </c>
      <c r="H19" s="113"/>
      <c r="I19" t="e">
        <f ca="1" t="shared" si="1"/>
        <v>#VALUE!</v>
      </c>
    </row>
    <row r="20" spans="2:9">
      <c r="B20" s="123" t="s">
        <v>89</v>
      </c>
      <c r="C20" s="119" t="e">
        <f ca="1">SUM($I$4:I20)</f>
        <v>#VALUE!</v>
      </c>
      <c r="D20" s="112" t="s">
        <v>90</v>
      </c>
      <c r="E20" s="117" t="e">
        <v>#VALUE!</v>
      </c>
      <c r="F20" s="117">
        <f ca="1" t="shared" si="0"/>
        <v>0</v>
      </c>
      <c r="G20" s="117" t="s">
        <v>60</v>
      </c>
      <c r="H20" s="113"/>
      <c r="I20" t="e">
        <f ca="1" t="shared" si="1"/>
        <v>#VALUE!</v>
      </c>
    </row>
    <row r="21" ht="33.6" spans="2:9">
      <c r="B21" s="123" t="s">
        <v>91</v>
      </c>
      <c r="C21" s="119" t="e">
        <f ca="1">SUM($I$4:I21)</f>
        <v>#VALUE!</v>
      </c>
      <c r="D21" s="112" t="s">
        <v>92</v>
      </c>
      <c r="E21" s="117" t="e">
        <v>#VALUE!</v>
      </c>
      <c r="F21" s="117">
        <f ca="1" t="shared" si="0"/>
        <v>0</v>
      </c>
      <c r="G21" s="117" t="s">
        <v>60</v>
      </c>
      <c r="H21" s="113"/>
      <c r="I21" t="e">
        <f ca="1" t="shared" si="1"/>
        <v>#VALUE!</v>
      </c>
    </row>
    <row r="22" ht="33.6" spans="2:9">
      <c r="B22" s="123" t="s">
        <v>93</v>
      </c>
      <c r="C22" s="119" t="e">
        <f ca="1">SUM($I$4:I22)</f>
        <v>#VALUE!</v>
      </c>
      <c r="D22" s="112" t="s">
        <v>94</v>
      </c>
      <c r="E22" s="117" t="e">
        <v>#VALUE!</v>
      </c>
      <c r="F22" s="117">
        <f ca="1" t="shared" si="0"/>
        <v>0</v>
      </c>
      <c r="G22" s="117" t="s">
        <v>60</v>
      </c>
      <c r="H22" s="113"/>
      <c r="I22" t="e">
        <f ca="1" t="shared" si="1"/>
        <v>#VALUE!</v>
      </c>
    </row>
    <row r="23" ht="33.6" spans="2:9">
      <c r="B23" s="123" t="s">
        <v>95</v>
      </c>
      <c r="C23" s="119" t="e">
        <f ca="1">SUM($I$4:I23)</f>
        <v>#VALUE!</v>
      </c>
      <c r="D23" s="112" t="s">
        <v>96</v>
      </c>
      <c r="E23" s="117" t="e">
        <v>#VALUE!</v>
      </c>
      <c r="F23" s="117">
        <f ca="1" t="shared" si="0"/>
        <v>0</v>
      </c>
      <c r="G23" s="117" t="s">
        <v>60</v>
      </c>
      <c r="H23" s="113"/>
      <c r="I23" t="e">
        <f ca="1" t="shared" si="1"/>
        <v>#VALUE!</v>
      </c>
    </row>
    <row r="24" ht="33.6" spans="2:9">
      <c r="B24" s="123" t="s">
        <v>97</v>
      </c>
      <c r="C24" s="119" t="e">
        <f ca="1">SUM($I$4:I24)</f>
        <v>#VALUE!</v>
      </c>
      <c r="D24" s="112" t="s">
        <v>98</v>
      </c>
      <c r="E24" s="117" t="e">
        <v>#VALUE!</v>
      </c>
      <c r="F24" s="117">
        <f ca="1" t="shared" si="0"/>
        <v>0</v>
      </c>
      <c r="G24" s="117" t="s">
        <v>60</v>
      </c>
      <c r="H24" s="113"/>
      <c r="I24" t="e">
        <f ca="1" t="shared" si="1"/>
        <v>#VALUE!</v>
      </c>
    </row>
    <row r="25" ht="33.6" spans="2:9">
      <c r="B25" s="123" t="s">
        <v>99</v>
      </c>
      <c r="C25" s="119" t="e">
        <f ca="1">SUM($I$4:I25)</f>
        <v>#VALUE!</v>
      </c>
      <c r="D25" s="112" t="s">
        <v>100</v>
      </c>
      <c r="E25" s="117" t="e">
        <v>#VALUE!</v>
      </c>
      <c r="F25" s="117">
        <f ca="1" t="shared" si="0"/>
        <v>0</v>
      </c>
      <c r="G25" s="117" t="s">
        <v>60</v>
      </c>
      <c r="H25" s="113"/>
      <c r="I25" t="e">
        <f ca="1" t="shared" si="1"/>
        <v>#VALUE!</v>
      </c>
    </row>
    <row r="26" ht="33.6" spans="2:9">
      <c r="B26" s="123" t="s">
        <v>101</v>
      </c>
      <c r="C26" s="119" t="e">
        <f ca="1">SUM($I$4:I26)</f>
        <v>#VALUE!</v>
      </c>
      <c r="D26" s="112" t="s">
        <v>102</v>
      </c>
      <c r="E26" s="117" t="e">
        <v>#VALUE!</v>
      </c>
      <c r="F26" s="117">
        <f ca="1" t="shared" si="0"/>
        <v>0</v>
      </c>
      <c r="G26" s="117" t="s">
        <v>60</v>
      </c>
      <c r="H26" s="113"/>
      <c r="I26" t="e">
        <f ca="1" t="shared" si="1"/>
        <v>#VALUE!</v>
      </c>
    </row>
    <row r="27" ht="33.6" spans="2:9">
      <c r="B27" s="123" t="s">
        <v>103</v>
      </c>
      <c r="C27" s="119" t="e">
        <f ca="1">SUM($I$4:I27)</f>
        <v>#VALUE!</v>
      </c>
      <c r="D27" s="112" t="s">
        <v>104</v>
      </c>
      <c r="E27" s="117" t="e">
        <v>#VALUE!</v>
      </c>
      <c r="F27" s="117">
        <f ca="1" t="shared" si="0"/>
        <v>0</v>
      </c>
      <c r="G27" s="117" t="s">
        <v>60</v>
      </c>
      <c r="H27" s="113"/>
      <c r="I27" t="e">
        <f ca="1" t="shared" si="1"/>
        <v>#VALUE!</v>
      </c>
    </row>
    <row r="28" ht="33.6" spans="2:9">
      <c r="B28" s="123" t="s">
        <v>105</v>
      </c>
      <c r="C28" s="119" t="e">
        <f ca="1">SUM($I$4:I28)</f>
        <v>#VALUE!</v>
      </c>
      <c r="D28" s="112" t="s">
        <v>106</v>
      </c>
      <c r="E28" s="117" t="e">
        <v>#VALUE!</v>
      </c>
      <c r="F28" s="117">
        <f ca="1" t="shared" si="0"/>
        <v>0</v>
      </c>
      <c r="G28" s="117" t="s">
        <v>60</v>
      </c>
      <c r="H28" s="113"/>
      <c r="I28" t="e">
        <f ca="1" t="shared" si="1"/>
        <v>#VALUE!</v>
      </c>
    </row>
    <row r="29" ht="33.6" spans="2:9">
      <c r="B29" s="123" t="s">
        <v>107</v>
      </c>
      <c r="C29" s="119" t="e">
        <f ca="1">SUM($I$4:I29)</f>
        <v>#VALUE!</v>
      </c>
      <c r="D29" s="112" t="s">
        <v>108</v>
      </c>
      <c r="E29" s="117" t="e">
        <v>#VALUE!</v>
      </c>
      <c r="F29" s="117">
        <f ca="1" t="shared" si="0"/>
        <v>0</v>
      </c>
      <c r="G29" s="117" t="s">
        <v>60</v>
      </c>
      <c r="H29" s="113"/>
      <c r="I29" t="e">
        <f ca="1" t="shared" si="1"/>
        <v>#VALUE!</v>
      </c>
    </row>
    <row r="30" ht="33.6" spans="2:9">
      <c r="B30" s="123" t="s">
        <v>109</v>
      </c>
      <c r="C30" s="119" t="e">
        <f ca="1">SUM($I$4:I30)</f>
        <v>#VALUE!</v>
      </c>
      <c r="D30" s="112" t="s">
        <v>110</v>
      </c>
      <c r="E30" s="117" t="e">
        <v>#VALUE!</v>
      </c>
      <c r="F30" s="117">
        <f ca="1" t="shared" si="0"/>
        <v>0</v>
      </c>
      <c r="G30" s="117" t="s">
        <v>60</v>
      </c>
      <c r="H30" s="113"/>
      <c r="I30" t="e">
        <f ca="1" t="shared" si="1"/>
        <v>#VALUE!</v>
      </c>
    </row>
    <row r="31" spans="2:9">
      <c r="B31" s="123" t="s">
        <v>111</v>
      </c>
      <c r="C31" s="119" t="e">
        <f ca="1">SUM($I$4:I31)</f>
        <v>#VALUE!</v>
      </c>
      <c r="D31" s="112" t="s">
        <v>112</v>
      </c>
      <c r="E31" s="117" t="e">
        <v>#VALUE!</v>
      </c>
      <c r="F31" s="117">
        <f ca="1" t="shared" si="0"/>
        <v>0</v>
      </c>
      <c r="G31" s="117" t="s">
        <v>60</v>
      </c>
      <c r="H31" s="113"/>
      <c r="I31" t="e">
        <f ca="1" t="shared" si="1"/>
        <v>#VALUE!</v>
      </c>
    </row>
    <row r="32" spans="2:9">
      <c r="B32" s="123" t="s">
        <v>113</v>
      </c>
      <c r="C32" s="119" t="e">
        <f ca="1">SUM($I$4:I32)</f>
        <v>#VALUE!</v>
      </c>
      <c r="D32" s="112" t="s">
        <v>114</v>
      </c>
      <c r="E32" s="117" t="e">
        <v>#VALUE!</v>
      </c>
      <c r="F32" s="117">
        <f ca="1" t="shared" si="0"/>
        <v>0</v>
      </c>
      <c r="G32" s="117" t="s">
        <v>60</v>
      </c>
      <c r="H32" s="113"/>
      <c r="I32" t="e">
        <f ca="1" t="shared" si="1"/>
        <v>#VALUE!</v>
      </c>
    </row>
    <row r="33" ht="26.25" customHeight="1" spans="3:9">
      <c r="C33" s="119"/>
      <c r="D33" s="50" t="s">
        <v>29</v>
      </c>
      <c r="E33" s="121" t="e">
        <f>SUM(E4:E32)</f>
        <v>#VALUE!</v>
      </c>
      <c r="F33" s="121">
        <f ca="1">SUM(F4:F32)</f>
        <v>0</v>
      </c>
      <c r="G33" s="119"/>
      <c r="H33" s="113"/>
      <c r="I33">
        <v>1</v>
      </c>
    </row>
  </sheetData>
  <autoFilter ref="I3:I33">
    <extLst/>
  </autoFilter>
  <conditionalFormatting sqref="B$1:B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87"/>
  <sheetViews>
    <sheetView showZeros="0" workbookViewId="0">
      <selection activeCell="K5" sqref="K5"/>
    </sheetView>
  </sheetViews>
  <sheetFormatPr defaultColWidth="9" defaultRowHeight="16.8"/>
  <cols>
    <col min="2" max="2" width="16.4545454545455" style="35" customWidth="1"/>
    <col min="3" max="3" width="6.81818181818182" customWidth="1"/>
    <col min="4" max="4" width="36.9090909090909" customWidth="1"/>
    <col min="5" max="5" width="6" customWidth="1"/>
    <col min="6" max="6" width="6.54545454545455" customWidth="1"/>
    <col min="7" max="7" width="10.5454545454545" customWidth="1"/>
    <col min="8" max="8" width="6.36363636363636" customWidth="1"/>
    <col min="9" max="9" width="8.54545454545454" customWidth="1"/>
    <col min="10" max="10" width="14.8181818181818" customWidth="1"/>
    <col min="11" max="11" width="39" customWidth="1"/>
    <col min="12" max="12" width="47.7272727272727" customWidth="1"/>
    <col min="13" max="13" width="9.90909090909091" customWidth="1"/>
    <col min="14" max="14" width="17.2727272727273" customWidth="1"/>
  </cols>
  <sheetData>
    <row r="1" ht="36" customHeight="1" spans="1:13">
      <c r="A1" t="s">
        <v>0</v>
      </c>
      <c r="C1" s="50" t="s">
        <v>1</v>
      </c>
      <c r="D1" s="50" t="s">
        <v>2</v>
      </c>
      <c r="E1" s="115" t="s">
        <v>3</v>
      </c>
      <c r="F1" s="115" t="s">
        <v>4</v>
      </c>
      <c r="G1" s="50" t="s">
        <v>5</v>
      </c>
      <c r="H1" s="50" t="s">
        <v>6</v>
      </c>
      <c r="I1" s="122" t="s">
        <v>0</v>
      </c>
      <c r="M1" s="1"/>
    </row>
    <row r="2" ht="75.6" hidden="1" customHeight="1" spans="2:12">
      <c r="B2" t="s">
        <v>115</v>
      </c>
      <c r="C2" s="111" t="e">
        <f>SUM($I$2:I2)</f>
        <v>#VALUE!</v>
      </c>
      <c r="D2" s="112" t="s">
        <v>116</v>
      </c>
      <c r="E2" s="116" t="e">
        <v>#N/A</v>
      </c>
      <c r="F2" s="116" t="e">
        <f>J2</f>
        <v>#VALUE!</v>
      </c>
      <c r="G2" s="117" t="s">
        <v>117</v>
      </c>
      <c r="H2" s="118"/>
      <c r="I2" s="92" t="e">
        <f>IF(F2&gt;0,1,"")</f>
        <v>#VALUE!</v>
      </c>
      <c r="J2" s="92" t="e">
        <v>#VALUE!</v>
      </c>
      <c r="K2" s="49">
        <v>0</v>
      </c>
      <c r="L2" s="92"/>
    </row>
    <row r="3" ht="35.4" hidden="1" customHeight="1" spans="2:12">
      <c r="B3" t="s">
        <v>118</v>
      </c>
      <c r="C3" s="111" t="e">
        <f>SUM($I$2:I3)</f>
        <v>#VALUE!</v>
      </c>
      <c r="D3" s="112" t="s">
        <v>119</v>
      </c>
      <c r="E3" s="116" t="e">
        <v>#N/A</v>
      </c>
      <c r="F3" s="116" t="e">
        <f t="shared" ref="F3:F7" si="0">J3</f>
        <v>#VALUE!</v>
      </c>
      <c r="G3" s="117" t="str">
        <f>G2</f>
        <v>002, 003</v>
      </c>
      <c r="H3" s="118"/>
      <c r="I3" s="92" t="e">
        <f t="shared" ref="I3:I11" si="1">IF(F3&gt;0,1,0)</f>
        <v>#VALUE!</v>
      </c>
      <c r="J3" s="92" t="e">
        <v>#VALUE!</v>
      </c>
      <c r="K3" s="49">
        <v>0</v>
      </c>
      <c r="L3" s="92"/>
    </row>
    <row r="4" s="92" customFormat="1" ht="45.6" customHeight="1" spans="2:11">
      <c r="B4" t="s">
        <v>120</v>
      </c>
      <c r="C4" s="111" t="e">
        <f>SUM($I$2:I4)</f>
        <v>#VALUE!</v>
      </c>
      <c r="D4" s="112" t="s">
        <v>121</v>
      </c>
      <c r="E4" s="116">
        <v>151</v>
      </c>
      <c r="F4" s="116" t="e">
        <f t="shared" si="0"/>
        <v>#VALUE!</v>
      </c>
      <c r="G4" s="117" t="str">
        <f t="shared" ref="G4:G7" si="2">G3</f>
        <v>002, 003</v>
      </c>
      <c r="H4" s="118"/>
      <c r="I4" s="92" t="e">
        <f t="shared" si="1"/>
        <v>#VALUE!</v>
      </c>
      <c r="J4" s="92" t="e">
        <v>#VALUE!</v>
      </c>
      <c r="K4" s="49" t="s">
        <v>122</v>
      </c>
    </row>
    <row r="5" s="92" customFormat="1" ht="45.6" customHeight="1" spans="2:11">
      <c r="B5" t="s">
        <v>123</v>
      </c>
      <c r="C5" s="111" t="e">
        <f>SUM($I$2:I5)</f>
        <v>#VALUE!</v>
      </c>
      <c r="D5" s="112" t="s">
        <v>124</v>
      </c>
      <c r="E5" s="116">
        <v>8</v>
      </c>
      <c r="F5" s="116" t="e">
        <f t="shared" si="0"/>
        <v>#VALUE!</v>
      </c>
      <c r="G5" s="117" t="str">
        <f t="shared" si="2"/>
        <v>002, 003</v>
      </c>
      <c r="H5" s="118"/>
      <c r="I5" s="92" t="e">
        <f t="shared" si="1"/>
        <v>#VALUE!</v>
      </c>
      <c r="J5" s="92" t="e">
        <v>#VALUE!</v>
      </c>
      <c r="K5" s="49" t="s">
        <v>64</v>
      </c>
    </row>
    <row r="6" s="92" customFormat="1" ht="45.6" customHeight="1" spans="2:11">
      <c r="B6" t="s">
        <v>125</v>
      </c>
      <c r="C6" s="119" t="e">
        <f>SUM($I$2:I6)</f>
        <v>#VALUE!</v>
      </c>
      <c r="D6" s="112" t="s">
        <v>126</v>
      </c>
      <c r="E6" s="116">
        <v>591</v>
      </c>
      <c r="F6" s="116" t="e">
        <f t="shared" si="0"/>
        <v>#VALUE!</v>
      </c>
      <c r="G6" s="117" t="str">
        <f t="shared" si="2"/>
        <v>002, 003</v>
      </c>
      <c r="H6" s="113"/>
      <c r="I6" s="92" t="e">
        <f t="shared" si="1"/>
        <v>#VALUE!</v>
      </c>
      <c r="J6" s="92" t="e">
        <v>#VALUE!</v>
      </c>
      <c r="K6" s="49" t="s">
        <v>127</v>
      </c>
    </row>
    <row r="7" s="92" customFormat="1" ht="35.4" hidden="1" customHeight="1" spans="2:11">
      <c r="B7" t="s">
        <v>128</v>
      </c>
      <c r="C7" s="119" t="e">
        <f>SUM($I$2:I7)</f>
        <v>#VALUE!</v>
      </c>
      <c r="D7" s="112" t="s">
        <v>129</v>
      </c>
      <c r="E7" s="116">
        <v>93</v>
      </c>
      <c r="F7" s="116" t="e">
        <f t="shared" si="0"/>
        <v>#VALUE!</v>
      </c>
      <c r="G7" s="117" t="str">
        <f t="shared" si="2"/>
        <v>002, 003</v>
      </c>
      <c r="H7" s="113"/>
      <c r="I7" s="92" t="e">
        <f t="shared" si="1"/>
        <v>#VALUE!</v>
      </c>
      <c r="J7" s="92" t="e">
        <v>#VALUE!</v>
      </c>
      <c r="K7" s="49" t="s">
        <v>130</v>
      </c>
    </row>
    <row r="8" ht="35.4" hidden="1" customHeight="1" spans="3:12">
      <c r="C8" s="119" t="e">
        <f>SUM($I$2:I8)</f>
        <v>#VALUE!</v>
      </c>
      <c r="D8" s="120"/>
      <c r="E8" s="116">
        <v>0</v>
      </c>
      <c r="F8" s="116">
        <f t="shared" ref="F8:F11" si="3">IFERROR((LEN(K8)-LEN(SUBSTITUTE(K8,", ","")))/2+1,0)</f>
        <v>0</v>
      </c>
      <c r="G8" s="117"/>
      <c r="H8" s="113"/>
      <c r="I8" s="92">
        <f t="shared" si="1"/>
        <v>0</v>
      </c>
      <c r="K8" s="49" t="e">
        <v>#N/A</v>
      </c>
      <c r="L8" s="92"/>
    </row>
    <row r="9" ht="35.4" hidden="1" customHeight="1" spans="3:12">
      <c r="C9" s="119" t="e">
        <f>SUM($I$2:I9)</f>
        <v>#VALUE!</v>
      </c>
      <c r="D9" s="120"/>
      <c r="E9" s="116">
        <v>0</v>
      </c>
      <c r="F9" s="116">
        <f t="shared" si="3"/>
        <v>0</v>
      </c>
      <c r="G9" s="117"/>
      <c r="H9" s="113"/>
      <c r="I9" s="92">
        <f t="shared" si="1"/>
        <v>0</v>
      </c>
      <c r="K9" s="49" t="e">
        <v>#N/A</v>
      </c>
      <c r="L9" s="92"/>
    </row>
    <row r="10" ht="35.4" hidden="1" customHeight="1" spans="3:12">
      <c r="C10" s="119" t="e">
        <f>SUM($I$2:I10)</f>
        <v>#VALUE!</v>
      </c>
      <c r="D10" s="120"/>
      <c r="E10" s="116">
        <v>0</v>
      </c>
      <c r="F10" s="116">
        <f t="shared" si="3"/>
        <v>0</v>
      </c>
      <c r="G10" s="117"/>
      <c r="H10" s="113"/>
      <c r="I10" s="92">
        <f t="shared" si="1"/>
        <v>0</v>
      </c>
      <c r="K10" s="49" t="e">
        <v>#N/A</v>
      </c>
      <c r="L10" s="92"/>
    </row>
    <row r="11" ht="35.4" hidden="1" customHeight="1" spans="3:12">
      <c r="C11" s="119" t="e">
        <f>SUM($I$2:I11)</f>
        <v>#VALUE!</v>
      </c>
      <c r="D11" s="120"/>
      <c r="E11" s="116">
        <v>0</v>
      </c>
      <c r="F11" s="116">
        <f t="shared" si="3"/>
        <v>0</v>
      </c>
      <c r="G11" s="117"/>
      <c r="H11" s="113"/>
      <c r="I11" s="92">
        <f t="shared" si="1"/>
        <v>0</v>
      </c>
      <c r="K11" s="49" t="e">
        <v>#N/A</v>
      </c>
      <c r="L11" s="92"/>
    </row>
    <row r="12" ht="29.4" hidden="1" customHeight="1" spans="3:8">
      <c r="C12" s="119"/>
      <c r="D12" s="50" t="s">
        <v>29</v>
      </c>
      <c r="E12" s="121" t="e">
        <f>SUM(E2:E11)</f>
        <v>#N/A</v>
      </c>
      <c r="F12" s="121" t="e">
        <f>SUM(F2:F11)</f>
        <v>#VALUE!</v>
      </c>
      <c r="G12" s="119"/>
      <c r="H12" s="113"/>
    </row>
    <row r="13" ht="18" hidden="1" customHeight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 spans="13:13">
      <c r="M106" s="1">
        <f>$M$1</f>
        <v>0</v>
      </c>
    </row>
    <row r="107" hidden="1" spans="13:13">
      <c r="M107" s="1">
        <f t="shared" ref="M107:M170" si="4">$M$1</f>
        <v>0</v>
      </c>
    </row>
    <row r="108" hidden="1" spans="13:13">
      <c r="M108" s="1">
        <f t="shared" si="4"/>
        <v>0</v>
      </c>
    </row>
    <row r="109" hidden="1" spans="13:13">
      <c r="M109" s="1">
        <f t="shared" si="4"/>
        <v>0</v>
      </c>
    </row>
    <row r="110" hidden="1" spans="13:13">
      <c r="M110" s="1">
        <f t="shared" si="4"/>
        <v>0</v>
      </c>
    </row>
    <row r="111" hidden="1" spans="13:13">
      <c r="M111" s="1">
        <f t="shared" si="4"/>
        <v>0</v>
      </c>
    </row>
    <row r="112" hidden="1" spans="13:13">
      <c r="M112" s="1">
        <f t="shared" si="4"/>
        <v>0</v>
      </c>
    </row>
    <row r="113" hidden="1" spans="13:13">
      <c r="M113" s="1">
        <f t="shared" si="4"/>
        <v>0</v>
      </c>
    </row>
    <row r="114" hidden="1" spans="13:13">
      <c r="M114" s="1">
        <f t="shared" si="4"/>
        <v>0</v>
      </c>
    </row>
    <row r="115" hidden="1" spans="13:13">
      <c r="M115" s="1">
        <f t="shared" si="4"/>
        <v>0</v>
      </c>
    </row>
    <row r="116" hidden="1" spans="13:13">
      <c r="M116" s="1">
        <f t="shared" si="4"/>
        <v>0</v>
      </c>
    </row>
    <row r="117" hidden="1" spans="13:13">
      <c r="M117" s="1">
        <f t="shared" si="4"/>
        <v>0</v>
      </c>
    </row>
    <row r="118" hidden="1" spans="13:13">
      <c r="M118" s="1">
        <f t="shared" si="4"/>
        <v>0</v>
      </c>
    </row>
    <row r="119" hidden="1" spans="13:13">
      <c r="M119" s="1">
        <f t="shared" si="4"/>
        <v>0</v>
      </c>
    </row>
    <row r="120" hidden="1" spans="13:13">
      <c r="M120" s="1">
        <f t="shared" si="4"/>
        <v>0</v>
      </c>
    </row>
    <row r="121" hidden="1" spans="13:13">
      <c r="M121" s="1">
        <f t="shared" si="4"/>
        <v>0</v>
      </c>
    </row>
    <row r="122" hidden="1" spans="13:13">
      <c r="M122" s="1">
        <f t="shared" si="4"/>
        <v>0</v>
      </c>
    </row>
    <row r="123" hidden="1" spans="13:13">
      <c r="M123" s="1">
        <f t="shared" si="4"/>
        <v>0</v>
      </c>
    </row>
    <row r="124" hidden="1" spans="13:13">
      <c r="M124" s="1">
        <f t="shared" si="4"/>
        <v>0</v>
      </c>
    </row>
    <row r="125" hidden="1" spans="13:13">
      <c r="M125" s="1">
        <f t="shared" si="4"/>
        <v>0</v>
      </c>
    </row>
    <row r="126" hidden="1" spans="13:13">
      <c r="M126" s="1">
        <f t="shared" si="4"/>
        <v>0</v>
      </c>
    </row>
    <row r="127" hidden="1" spans="13:13">
      <c r="M127" s="1">
        <f t="shared" si="4"/>
        <v>0</v>
      </c>
    </row>
    <row r="128" hidden="1" spans="13:13">
      <c r="M128" s="1">
        <f t="shared" si="4"/>
        <v>0</v>
      </c>
    </row>
    <row r="129" hidden="1" spans="13:13">
      <c r="M129" s="1">
        <f t="shared" si="4"/>
        <v>0</v>
      </c>
    </row>
    <row r="130" hidden="1" spans="13:13">
      <c r="M130" s="1">
        <f t="shared" si="4"/>
        <v>0</v>
      </c>
    </row>
    <row r="131" hidden="1" spans="13:13">
      <c r="M131" s="1">
        <f t="shared" si="4"/>
        <v>0</v>
      </c>
    </row>
    <row r="132" hidden="1" spans="13:13">
      <c r="M132" s="1">
        <f t="shared" si="4"/>
        <v>0</v>
      </c>
    </row>
    <row r="133" hidden="1" spans="13:13">
      <c r="M133" s="1">
        <f t="shared" si="4"/>
        <v>0</v>
      </c>
    </row>
    <row r="134" hidden="1" spans="13:13">
      <c r="M134" s="1">
        <f t="shared" si="4"/>
        <v>0</v>
      </c>
    </row>
    <row r="135" hidden="1" spans="13:13">
      <c r="M135" s="1">
        <f t="shared" si="4"/>
        <v>0</v>
      </c>
    </row>
    <row r="136" hidden="1" spans="13:13">
      <c r="M136" s="1">
        <f t="shared" si="4"/>
        <v>0</v>
      </c>
    </row>
    <row r="137" hidden="1" spans="13:13">
      <c r="M137" s="1">
        <f t="shared" si="4"/>
        <v>0</v>
      </c>
    </row>
    <row r="138" hidden="1" spans="13:13">
      <c r="M138" s="1">
        <f t="shared" si="4"/>
        <v>0</v>
      </c>
    </row>
    <row r="139" hidden="1" spans="13:13">
      <c r="M139" s="1">
        <f t="shared" si="4"/>
        <v>0</v>
      </c>
    </row>
    <row r="140" hidden="1" spans="13:13">
      <c r="M140" s="1">
        <f t="shared" si="4"/>
        <v>0</v>
      </c>
    </row>
    <row r="141" hidden="1" spans="13:13">
      <c r="M141" s="1">
        <f t="shared" si="4"/>
        <v>0</v>
      </c>
    </row>
    <row r="142" hidden="1" spans="13:13">
      <c r="M142" s="1">
        <f t="shared" si="4"/>
        <v>0</v>
      </c>
    </row>
    <row r="143" hidden="1" spans="13:13">
      <c r="M143" s="1">
        <f t="shared" si="4"/>
        <v>0</v>
      </c>
    </row>
    <row r="144" hidden="1" spans="13:13">
      <c r="M144" s="1">
        <f t="shared" si="4"/>
        <v>0</v>
      </c>
    </row>
    <row r="145" hidden="1" spans="13:13">
      <c r="M145" s="1">
        <f t="shared" si="4"/>
        <v>0</v>
      </c>
    </row>
    <row r="146" hidden="1" spans="13:13">
      <c r="M146" s="1">
        <f t="shared" si="4"/>
        <v>0</v>
      </c>
    </row>
    <row r="147" hidden="1" spans="13:13">
      <c r="M147" s="1">
        <f t="shared" si="4"/>
        <v>0</v>
      </c>
    </row>
    <row r="148" hidden="1" spans="13:13">
      <c r="M148" s="1">
        <f t="shared" si="4"/>
        <v>0</v>
      </c>
    </row>
    <row r="149" hidden="1" spans="13:13">
      <c r="M149" s="1">
        <f t="shared" si="4"/>
        <v>0</v>
      </c>
    </row>
    <row r="150" hidden="1" spans="13:13">
      <c r="M150" s="1">
        <f t="shared" si="4"/>
        <v>0</v>
      </c>
    </row>
    <row r="151" hidden="1" spans="13:13">
      <c r="M151" s="1">
        <f t="shared" si="4"/>
        <v>0</v>
      </c>
    </row>
    <row r="152" hidden="1" spans="13:13">
      <c r="M152" s="1">
        <f t="shared" si="4"/>
        <v>0</v>
      </c>
    </row>
    <row r="153" hidden="1" spans="13:13">
      <c r="M153" s="1">
        <f t="shared" si="4"/>
        <v>0</v>
      </c>
    </row>
    <row r="154" hidden="1" spans="13:13">
      <c r="M154" s="1">
        <f t="shared" si="4"/>
        <v>0</v>
      </c>
    </row>
    <row r="155" hidden="1" spans="13:13">
      <c r="M155" s="1">
        <f t="shared" si="4"/>
        <v>0</v>
      </c>
    </row>
    <row r="156" hidden="1" spans="13:13">
      <c r="M156" s="1">
        <f t="shared" si="4"/>
        <v>0</v>
      </c>
    </row>
    <row r="157" hidden="1" spans="13:13">
      <c r="M157" s="1">
        <f t="shared" si="4"/>
        <v>0</v>
      </c>
    </row>
    <row r="158" hidden="1" spans="13:13">
      <c r="M158" s="1">
        <f t="shared" si="4"/>
        <v>0</v>
      </c>
    </row>
    <row r="159" hidden="1" spans="13:13">
      <c r="M159" s="1">
        <f t="shared" si="4"/>
        <v>0</v>
      </c>
    </row>
    <row r="160" hidden="1" spans="13:13">
      <c r="M160" s="1">
        <f t="shared" si="4"/>
        <v>0</v>
      </c>
    </row>
    <row r="161" hidden="1" spans="13:13">
      <c r="M161" s="1">
        <f t="shared" si="4"/>
        <v>0</v>
      </c>
    </row>
    <row r="162" hidden="1" spans="13:13">
      <c r="M162" s="1">
        <f t="shared" si="4"/>
        <v>0</v>
      </c>
    </row>
    <row r="163" hidden="1" spans="13:13">
      <c r="M163" s="1">
        <f t="shared" si="4"/>
        <v>0</v>
      </c>
    </row>
    <row r="164" hidden="1" spans="13:13">
      <c r="M164" s="1">
        <f t="shared" si="4"/>
        <v>0</v>
      </c>
    </row>
    <row r="165" hidden="1" spans="13:13">
      <c r="M165" s="1">
        <f t="shared" si="4"/>
        <v>0</v>
      </c>
    </row>
    <row r="166" hidden="1" spans="13:13">
      <c r="M166" s="1">
        <f t="shared" si="4"/>
        <v>0</v>
      </c>
    </row>
    <row r="167" hidden="1" spans="13:13">
      <c r="M167" s="1">
        <f t="shared" si="4"/>
        <v>0</v>
      </c>
    </row>
    <row r="168" hidden="1" spans="13:13">
      <c r="M168" s="1">
        <f t="shared" si="4"/>
        <v>0</v>
      </c>
    </row>
    <row r="169" hidden="1" spans="13:13">
      <c r="M169" s="1">
        <f t="shared" si="4"/>
        <v>0</v>
      </c>
    </row>
    <row r="170" hidden="1" spans="13:13">
      <c r="M170" s="1">
        <f t="shared" si="4"/>
        <v>0</v>
      </c>
    </row>
    <row r="171" hidden="1" spans="13:13">
      <c r="M171" s="1">
        <f t="shared" ref="M171:M182" si="5">$M$1</f>
        <v>0</v>
      </c>
    </row>
    <row r="172" hidden="1" spans="13:13">
      <c r="M172" s="1">
        <f t="shared" si="5"/>
        <v>0</v>
      </c>
    </row>
    <row r="173" hidden="1" spans="13:13">
      <c r="M173" s="1">
        <f t="shared" si="5"/>
        <v>0</v>
      </c>
    </row>
    <row r="174" hidden="1" spans="13:13">
      <c r="M174" s="1">
        <f t="shared" si="5"/>
        <v>0</v>
      </c>
    </row>
    <row r="175" hidden="1" spans="13:13">
      <c r="M175" s="1">
        <f t="shared" si="5"/>
        <v>0</v>
      </c>
    </row>
    <row r="176" hidden="1" spans="13:13">
      <c r="M176" s="1">
        <f t="shared" si="5"/>
        <v>0</v>
      </c>
    </row>
    <row r="177" hidden="1" spans="13:13">
      <c r="M177" s="1">
        <f t="shared" si="5"/>
        <v>0</v>
      </c>
    </row>
    <row r="178" hidden="1" spans="13:13">
      <c r="M178" s="1">
        <f t="shared" si="5"/>
        <v>0</v>
      </c>
    </row>
    <row r="179" hidden="1" spans="13:13">
      <c r="M179" s="1">
        <f t="shared" si="5"/>
        <v>0</v>
      </c>
    </row>
    <row r="180" hidden="1" spans="13:13">
      <c r="M180" s="1">
        <f t="shared" si="5"/>
        <v>0</v>
      </c>
    </row>
    <row r="181" hidden="1" spans="13:13">
      <c r="M181" s="1">
        <f t="shared" si="5"/>
        <v>0</v>
      </c>
    </row>
    <row r="182" hidden="1" spans="13:13">
      <c r="M182" s="1">
        <f t="shared" si="5"/>
        <v>0</v>
      </c>
    </row>
    <row r="183" hidden="1"/>
    <row r="184" hidden="1"/>
    <row r="185" hidden="1"/>
    <row r="186" hidden="1"/>
    <row r="187" hidden="1"/>
  </sheetData>
  <autoFilter ref="A1:L187">
    <filterColumn colId="8">
      <customFilters>
        <customFilter operator="notEqual" val="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5"/>
  <sheetViews>
    <sheetView workbookViewId="0">
      <selection activeCell="K5" sqref="K5"/>
    </sheetView>
  </sheetViews>
  <sheetFormatPr defaultColWidth="8.90909090909091" defaultRowHeight="16.8"/>
  <cols>
    <col min="2" max="2" width="14.4545454545455" customWidth="1"/>
    <col min="3" max="3" width="5.36363636363636" customWidth="1"/>
    <col min="4" max="4" width="20.8181818181818" customWidth="1"/>
    <col min="5" max="5" width="18.7272727272727" customWidth="1"/>
    <col min="6" max="7" width="9.36363636363636" customWidth="1"/>
    <col min="8" max="8" width="5.90909090909091" customWidth="1"/>
  </cols>
  <sheetData>
    <row r="3" ht="24.6" customHeight="1" spans="3:9">
      <c r="C3" s="103" t="s">
        <v>1</v>
      </c>
      <c r="D3" s="104" t="s">
        <v>131</v>
      </c>
      <c r="E3" s="103" t="s">
        <v>132</v>
      </c>
      <c r="F3" s="103" t="s">
        <v>133</v>
      </c>
      <c r="G3" s="103"/>
      <c r="H3" s="50" t="s">
        <v>6</v>
      </c>
      <c r="I3" s="73" t="s">
        <v>0</v>
      </c>
    </row>
    <row r="4" ht="24.6" customHeight="1" spans="3:10">
      <c r="C4" s="103"/>
      <c r="D4" s="105"/>
      <c r="E4" s="103"/>
      <c r="F4" s="106" t="s">
        <v>134</v>
      </c>
      <c r="G4" s="106" t="s">
        <v>4</v>
      </c>
      <c r="H4" s="50"/>
      <c r="I4">
        <f>IF(OR(E4&gt;0,F4&gt;0),1,"")</f>
        <v>1</v>
      </c>
      <c r="J4" s="114"/>
    </row>
    <row r="5" ht="27" customHeight="1" spans="2:10">
      <c r="B5" s="1">
        <v>43757</v>
      </c>
      <c r="C5" s="107">
        <v>1</v>
      </c>
      <c r="D5" s="108" t="s">
        <v>135</v>
      </c>
      <c r="E5" s="109" t="s">
        <v>136</v>
      </c>
      <c r="F5" s="110">
        <v>6342.9</v>
      </c>
      <c r="G5" s="110" t="e">
        <v>#VALUE!</v>
      </c>
      <c r="H5" s="111"/>
      <c r="I5">
        <f t="shared" ref="I5:I15" si="0">IF(OR(E5&gt;0,F5&gt;0),1,"")</f>
        <v>1</v>
      </c>
      <c r="J5" s="114"/>
    </row>
    <row r="6" ht="26.4" customHeight="1" spans="2:10">
      <c r="B6" s="1">
        <v>43765</v>
      </c>
      <c r="C6" s="107">
        <f>IF(B6=B5,C5+1,1)</f>
        <v>1</v>
      </c>
      <c r="D6" s="108" t="s">
        <v>137</v>
      </c>
      <c r="E6" s="109" t="s">
        <v>138</v>
      </c>
      <c r="F6" s="110">
        <v>6342.9</v>
      </c>
      <c r="G6" s="110" t="e">
        <v>#VALUE!</v>
      </c>
      <c r="H6" s="111"/>
      <c r="I6">
        <f t="shared" si="0"/>
        <v>1</v>
      </c>
      <c r="J6" s="114"/>
    </row>
    <row r="7" spans="3:10">
      <c r="C7" s="107">
        <f t="shared" ref="C7:C15" si="1">IF(B7=B6,C6+1,1)</f>
        <v>1</v>
      </c>
      <c r="D7" s="112" t="e">
        <v>#N/A</v>
      </c>
      <c r="E7" s="109" t="s">
        <v>139</v>
      </c>
      <c r="F7" s="110">
        <v>6342.9</v>
      </c>
      <c r="G7" s="110" t="e">
        <v>#VALUE!</v>
      </c>
      <c r="H7" s="113"/>
      <c r="I7">
        <f t="shared" si="0"/>
        <v>1</v>
      </c>
      <c r="J7" s="114"/>
    </row>
    <row r="8" spans="3:10">
      <c r="C8" s="107">
        <f t="shared" si="1"/>
        <v>2</v>
      </c>
      <c r="D8" s="112" t="e">
        <v>#N/A</v>
      </c>
      <c r="E8" s="109" t="s">
        <v>140</v>
      </c>
      <c r="F8" s="110">
        <v>6342.9</v>
      </c>
      <c r="G8" s="110" t="e">
        <v>#VALUE!</v>
      </c>
      <c r="H8" s="113"/>
      <c r="I8">
        <f t="shared" si="0"/>
        <v>1</v>
      </c>
      <c r="J8" s="114"/>
    </row>
    <row r="9" spans="3:10">
      <c r="C9" s="107">
        <f t="shared" si="1"/>
        <v>3</v>
      </c>
      <c r="D9" s="112" t="e">
        <v>#N/A</v>
      </c>
      <c r="E9" s="109" t="s">
        <v>141</v>
      </c>
      <c r="F9" s="110">
        <v>6342.9</v>
      </c>
      <c r="G9" s="110" t="e">
        <v>#VALUE!</v>
      </c>
      <c r="H9" s="113"/>
      <c r="I9">
        <f t="shared" si="0"/>
        <v>1</v>
      </c>
      <c r="J9" s="114"/>
    </row>
    <row r="10" spans="3:10">
      <c r="C10" s="107">
        <f t="shared" si="1"/>
        <v>4</v>
      </c>
      <c r="D10" s="112" t="e">
        <v>#N/A</v>
      </c>
      <c r="E10" s="109" t="s">
        <v>142</v>
      </c>
      <c r="F10" s="110">
        <v>6342.9</v>
      </c>
      <c r="G10" s="110" t="e">
        <v>#VALUE!</v>
      </c>
      <c r="H10" s="113"/>
      <c r="I10">
        <f t="shared" si="0"/>
        <v>1</v>
      </c>
      <c r="J10" s="114"/>
    </row>
    <row r="11" spans="3:10">
      <c r="C11" s="107">
        <f t="shared" si="1"/>
        <v>5</v>
      </c>
      <c r="D11" s="112" t="e">
        <v>#N/A</v>
      </c>
      <c r="E11" s="109" t="s">
        <v>143</v>
      </c>
      <c r="F11" s="110">
        <v>6342.9</v>
      </c>
      <c r="G11" s="110" t="e">
        <v>#VALUE!</v>
      </c>
      <c r="H11" s="113"/>
      <c r="I11">
        <f t="shared" si="0"/>
        <v>1</v>
      </c>
      <c r="J11" s="114"/>
    </row>
    <row r="12" spans="3:10">
      <c r="C12" s="107">
        <f t="shared" si="1"/>
        <v>6</v>
      </c>
      <c r="D12" s="112" t="e">
        <v>#N/A</v>
      </c>
      <c r="E12" s="109" t="s">
        <v>144</v>
      </c>
      <c r="F12" s="110">
        <v>6342.9</v>
      </c>
      <c r="G12" s="110" t="e">
        <v>#VALUE!</v>
      </c>
      <c r="H12" s="113"/>
      <c r="I12">
        <f t="shared" si="0"/>
        <v>1</v>
      </c>
      <c r="J12" s="114"/>
    </row>
    <row r="13" spans="3:10">
      <c r="C13" s="107">
        <f t="shared" si="1"/>
        <v>7</v>
      </c>
      <c r="D13" s="112" t="e">
        <v>#N/A</v>
      </c>
      <c r="E13" s="109" t="s">
        <v>145</v>
      </c>
      <c r="F13" s="110">
        <v>6342.9</v>
      </c>
      <c r="G13" s="110" t="e">
        <v>#VALUE!</v>
      </c>
      <c r="H13" s="113"/>
      <c r="I13">
        <f t="shared" si="0"/>
        <v>1</v>
      </c>
      <c r="J13" s="114"/>
    </row>
    <row r="14" spans="3:10">
      <c r="C14" s="107">
        <f t="shared" si="1"/>
        <v>8</v>
      </c>
      <c r="D14" s="112" t="e">
        <v>#N/A</v>
      </c>
      <c r="E14" s="109" t="s">
        <v>146</v>
      </c>
      <c r="F14" s="110">
        <v>6342.9</v>
      </c>
      <c r="G14" s="110" t="e">
        <v>#VALUE!</v>
      </c>
      <c r="H14" s="113"/>
      <c r="I14">
        <f t="shared" si="0"/>
        <v>1</v>
      </c>
      <c r="J14" s="114"/>
    </row>
    <row r="15" spans="3:10">
      <c r="C15" s="107">
        <f t="shared" si="1"/>
        <v>9</v>
      </c>
      <c r="D15" s="112" t="e">
        <v>#N/A</v>
      </c>
      <c r="E15" s="109" t="s">
        <v>147</v>
      </c>
      <c r="F15" s="110">
        <v>6342.9</v>
      </c>
      <c r="G15" s="110" t="e">
        <v>#VALUE!</v>
      </c>
      <c r="H15" s="113"/>
      <c r="I15">
        <f t="shared" si="0"/>
        <v>1</v>
      </c>
      <c r="J15" s="114"/>
    </row>
  </sheetData>
  <autoFilter ref="I3:I15">
    <extLst/>
  </autoFilter>
  <mergeCells count="5">
    <mergeCell ref="F3:G3"/>
    <mergeCell ref="C3:C4"/>
    <mergeCell ref="D3:D4"/>
    <mergeCell ref="E3:E4"/>
    <mergeCell ref="H3:H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1"/>
  <sheetViews>
    <sheetView workbookViewId="0">
      <selection activeCell="K5" sqref="K5"/>
    </sheetView>
  </sheetViews>
  <sheetFormatPr defaultColWidth="8.90909090909091" defaultRowHeight="16.8"/>
  <cols>
    <col min="1" max="1" width="8.90909090909091" style="92"/>
    <col min="2" max="2" width="10.1818181818182" style="92" customWidth="1"/>
    <col min="3" max="3" width="6.18181818181818" style="92" customWidth="1"/>
    <col min="4" max="4" width="30.4545454545455" style="49" customWidth="1"/>
    <col min="5" max="5" width="6.81818181818182" style="93" customWidth="1"/>
    <col min="6" max="6" width="6.36363636363636" style="93" customWidth="1"/>
    <col min="7" max="7" width="16.1818181818182" style="93" customWidth="1"/>
    <col min="8" max="8" width="9.09090909090909" style="92" customWidth="1"/>
    <col min="9" max="9" width="5.81818181818182" style="49" customWidth="1"/>
    <col min="10" max="16384" width="8.90909090909091" style="92"/>
  </cols>
  <sheetData>
    <row r="1" ht="37.5" customHeight="1" spans="3:9">
      <c r="C1" s="94" t="s">
        <v>1</v>
      </c>
      <c r="D1" s="94" t="s">
        <v>148</v>
      </c>
      <c r="E1" s="95" t="s">
        <v>149</v>
      </c>
      <c r="F1" s="95" t="s">
        <v>150</v>
      </c>
      <c r="G1" s="95" t="s">
        <v>151</v>
      </c>
      <c r="H1" s="94" t="s">
        <v>6</v>
      </c>
      <c r="I1" s="49" t="s">
        <v>152</v>
      </c>
    </row>
    <row r="2" ht="21.75" customHeight="1" spans="2:9">
      <c r="B2" s="96" t="s">
        <v>153</v>
      </c>
      <c r="C2" s="97" t="e">
        <f>SUM($I$2:I2)</f>
        <v>#VALUE!</v>
      </c>
      <c r="D2" s="98" t="s">
        <v>154</v>
      </c>
      <c r="E2" s="99" t="s">
        <v>8</v>
      </c>
      <c r="F2" s="99" t="e">
        <v>#VALUE!</v>
      </c>
      <c r="G2" s="99">
        <v>0</v>
      </c>
      <c r="H2" s="98"/>
      <c r="I2" s="49" t="e">
        <f>IF(F2&gt;0,1,0)</f>
        <v>#VALUE!</v>
      </c>
    </row>
    <row r="3" ht="21.75" customHeight="1" spans="2:9">
      <c r="B3" s="96" t="s">
        <v>155</v>
      </c>
      <c r="C3" s="97" t="e">
        <f>SUM($I$2:I3)</f>
        <v>#VALUE!</v>
      </c>
      <c r="D3" s="98" t="s">
        <v>156</v>
      </c>
      <c r="E3" s="99" t="s">
        <v>8</v>
      </c>
      <c r="F3" s="99" t="e">
        <v>#VALUE!</v>
      </c>
      <c r="G3" s="99">
        <v>0</v>
      </c>
      <c r="H3" s="98"/>
      <c r="I3" s="49" t="e">
        <f t="shared" ref="I3:I12" si="0">IF(F3&gt;0,1,0)</f>
        <v>#VALUE!</v>
      </c>
    </row>
    <row r="4" ht="21.75" customHeight="1" spans="2:12">
      <c r="B4" s="96" t="s">
        <v>157</v>
      </c>
      <c r="C4" s="97" t="e">
        <f>SUM($I$2:I4)</f>
        <v>#VALUE!</v>
      </c>
      <c r="D4" s="98" t="s">
        <v>158</v>
      </c>
      <c r="E4" s="99" t="s">
        <v>159</v>
      </c>
      <c r="F4" s="99" t="e">
        <v>#VALUE!</v>
      </c>
      <c r="G4" s="99" t="s">
        <v>160</v>
      </c>
      <c r="H4" s="98"/>
      <c r="I4" s="49" t="e">
        <f t="shared" si="0"/>
        <v>#VALUE!</v>
      </c>
      <c r="J4" s="102"/>
      <c r="K4" s="102"/>
      <c r="L4" s="102"/>
    </row>
    <row r="5" ht="21.75" customHeight="1" spans="2:9">
      <c r="B5" s="96" t="s">
        <v>161</v>
      </c>
      <c r="C5" s="97" t="e">
        <f>SUM($I$2:I5)</f>
        <v>#VALUE!</v>
      </c>
      <c r="D5" s="98" t="s">
        <v>162</v>
      </c>
      <c r="E5" s="99" t="s">
        <v>163</v>
      </c>
      <c r="F5" s="99" t="e">
        <v>#VALUE!</v>
      </c>
      <c r="G5" s="99">
        <v>0</v>
      </c>
      <c r="H5" s="98"/>
      <c r="I5" s="49" t="e">
        <f t="shared" si="0"/>
        <v>#VALUE!</v>
      </c>
    </row>
    <row r="6" ht="21.75" customHeight="1" spans="2:9">
      <c r="B6" s="96" t="s">
        <v>164</v>
      </c>
      <c r="C6" s="97" t="e">
        <f>SUM($I$2:I6)</f>
        <v>#VALUE!</v>
      </c>
      <c r="D6" s="98" t="s">
        <v>165</v>
      </c>
      <c r="E6" s="99" t="s">
        <v>159</v>
      </c>
      <c r="F6" s="99" t="e">
        <v>#VALUE!</v>
      </c>
      <c r="G6" s="99" t="s">
        <v>166</v>
      </c>
      <c r="H6" s="98"/>
      <c r="I6" s="49" t="e">
        <f t="shared" si="0"/>
        <v>#VALUE!</v>
      </c>
    </row>
    <row r="7" ht="21.75" customHeight="1" spans="2:9">
      <c r="B7" s="96" t="s">
        <v>167</v>
      </c>
      <c r="C7" s="97" t="e">
        <f>SUM($I$2:I7)</f>
        <v>#VALUE!</v>
      </c>
      <c r="D7" s="98" t="s">
        <v>168</v>
      </c>
      <c r="E7" s="99" t="s">
        <v>169</v>
      </c>
      <c r="F7" s="99" t="e">
        <v>#VALUE!</v>
      </c>
      <c r="G7" s="99">
        <v>0</v>
      </c>
      <c r="H7" s="98"/>
      <c r="I7" s="49" t="e">
        <f t="shared" si="0"/>
        <v>#VALUE!</v>
      </c>
    </row>
    <row r="8" ht="21.75" customHeight="1" spans="2:9">
      <c r="B8" s="96" t="s">
        <v>170</v>
      </c>
      <c r="C8" s="97" t="e">
        <f>SUM($I$2:I8)</f>
        <v>#VALUE!</v>
      </c>
      <c r="D8" s="98" t="s">
        <v>171</v>
      </c>
      <c r="E8" s="99" t="s">
        <v>169</v>
      </c>
      <c r="F8" s="99" t="e">
        <v>#VALUE!</v>
      </c>
      <c r="G8" s="99">
        <v>0</v>
      </c>
      <c r="H8" s="98"/>
      <c r="I8" s="49" t="e">
        <f t="shared" si="0"/>
        <v>#VALUE!</v>
      </c>
    </row>
    <row r="9" ht="21.75" customHeight="1" spans="2:9">
      <c r="B9" s="96" t="s">
        <v>172</v>
      </c>
      <c r="C9" s="97" t="e">
        <f>SUM($I$2:I9)</f>
        <v>#VALUE!</v>
      </c>
      <c r="D9" s="98" t="s">
        <v>173</v>
      </c>
      <c r="E9" s="99" t="s">
        <v>174</v>
      </c>
      <c r="F9" s="99" t="e">
        <v>#VALUE!</v>
      </c>
      <c r="G9" s="99">
        <v>0</v>
      </c>
      <c r="H9" s="98"/>
      <c r="I9" s="49" t="e">
        <f t="shared" si="0"/>
        <v>#VALUE!</v>
      </c>
    </row>
    <row r="10" ht="21.75" customHeight="1" spans="2:9">
      <c r="B10" s="96" t="s">
        <v>175</v>
      </c>
      <c r="C10" s="97" t="e">
        <f>SUM($I$2:I10)</f>
        <v>#VALUE!</v>
      </c>
      <c r="D10" s="98" t="s">
        <v>176</v>
      </c>
      <c r="E10" s="99" t="s">
        <v>174</v>
      </c>
      <c r="F10" s="99" t="e">
        <v>#VALUE!</v>
      </c>
      <c r="G10" s="99">
        <v>0</v>
      </c>
      <c r="H10" s="98"/>
      <c r="I10" s="49" t="e">
        <f t="shared" si="0"/>
        <v>#VALUE!</v>
      </c>
    </row>
    <row r="11" ht="21.75" customHeight="1" spans="2:9">
      <c r="B11" s="96" t="s">
        <v>177</v>
      </c>
      <c r="C11" s="97" t="e">
        <f>SUM($I$2:I11)</f>
        <v>#VALUE!</v>
      </c>
      <c r="D11" s="98" t="s">
        <v>178</v>
      </c>
      <c r="E11" s="99" t="s">
        <v>169</v>
      </c>
      <c r="F11" s="99" t="e">
        <v>#VALUE!</v>
      </c>
      <c r="G11" s="99">
        <v>0</v>
      </c>
      <c r="H11" s="98"/>
      <c r="I11" s="49" t="e">
        <f t="shared" si="0"/>
        <v>#VALUE!</v>
      </c>
    </row>
    <row r="12" ht="21.75" customHeight="1" spans="2:9">
      <c r="B12" s="96" t="s">
        <v>179</v>
      </c>
      <c r="C12" s="97" t="e">
        <f>SUM($I$2:I12)</f>
        <v>#VALUE!</v>
      </c>
      <c r="D12" s="98" t="s">
        <v>180</v>
      </c>
      <c r="E12" s="99" t="s">
        <v>174</v>
      </c>
      <c r="F12" s="99" t="e">
        <v>#VALUE!</v>
      </c>
      <c r="G12" s="99">
        <v>0</v>
      </c>
      <c r="H12" s="98"/>
      <c r="I12" s="49" t="e">
        <f t="shared" si="0"/>
        <v>#VALUE!</v>
      </c>
    </row>
    <row r="13" ht="21.75" customHeight="1" spans="2:8">
      <c r="B13" s="96" t="s">
        <v>181</v>
      </c>
      <c r="C13" s="97" t="e">
        <f>SUM($I$2:I13)</f>
        <v>#VALUE!</v>
      </c>
      <c r="D13" s="98" t="s">
        <v>182</v>
      </c>
      <c r="E13" s="99" t="s">
        <v>174</v>
      </c>
      <c r="F13" s="99" t="e">
        <v>#VALUE!</v>
      </c>
      <c r="G13" s="99">
        <v>0</v>
      </c>
      <c r="H13" s="98"/>
    </row>
    <row r="14" ht="21.75" customHeight="1" spans="2:8">
      <c r="B14" s="96" t="s">
        <v>183</v>
      </c>
      <c r="C14" s="97" t="e">
        <f>SUM($I$2:I14)</f>
        <v>#VALUE!</v>
      </c>
      <c r="D14" s="98" t="s">
        <v>184</v>
      </c>
      <c r="E14" s="99" t="s">
        <v>174</v>
      </c>
      <c r="F14" s="99" t="e">
        <v>#VALUE!</v>
      </c>
      <c r="G14" s="99">
        <v>0</v>
      </c>
      <c r="H14" s="98"/>
    </row>
    <row r="15" ht="21.75" customHeight="1" spans="2:8">
      <c r="B15" s="96" t="s">
        <v>185</v>
      </c>
      <c r="C15" s="97" t="e">
        <f>SUM($I$2:I15)</f>
        <v>#VALUE!</v>
      </c>
      <c r="D15" s="98" t="s">
        <v>186</v>
      </c>
      <c r="E15" s="99" t="s">
        <v>187</v>
      </c>
      <c r="F15" s="99" t="e">
        <v>#VALUE!</v>
      </c>
      <c r="G15" s="99">
        <v>0</v>
      </c>
      <c r="H15" s="98"/>
    </row>
    <row r="16" ht="21.75" customHeight="1" spans="2:8">
      <c r="B16" s="96" t="s">
        <v>188</v>
      </c>
      <c r="C16" s="97" t="e">
        <f>SUM($I$2:I16)</f>
        <v>#VALUE!</v>
      </c>
      <c r="D16" s="98" t="s">
        <v>189</v>
      </c>
      <c r="E16" s="99" t="s">
        <v>187</v>
      </c>
      <c r="F16" s="99" t="e">
        <v>#VALUE!</v>
      </c>
      <c r="G16" s="99" t="s">
        <v>190</v>
      </c>
      <c r="H16" s="98"/>
    </row>
    <row r="17" spans="2:8">
      <c r="B17" s="96" t="s">
        <v>191</v>
      </c>
      <c r="C17" s="97" t="e">
        <f>SUM($I$2:I17)</f>
        <v>#VALUE!</v>
      </c>
      <c r="D17" s="98" t="s">
        <v>192</v>
      </c>
      <c r="E17" s="99" t="s">
        <v>187</v>
      </c>
      <c r="F17" s="99" t="e">
        <v>#VALUE!</v>
      </c>
      <c r="G17" s="99">
        <v>0</v>
      </c>
      <c r="H17" s="98"/>
    </row>
    <row r="18" spans="2:10">
      <c r="B18" s="96" t="s">
        <v>193</v>
      </c>
      <c r="C18" s="97" t="e">
        <f>SUM($I$2:I18)</f>
        <v>#VALUE!</v>
      </c>
      <c r="D18" s="98" t="s">
        <v>194</v>
      </c>
      <c r="E18" s="99" t="s">
        <v>187</v>
      </c>
      <c r="F18" s="99" t="e">
        <v>#VALUE!</v>
      </c>
      <c r="G18" s="99">
        <v>0</v>
      </c>
      <c r="H18" s="98"/>
      <c r="J18" s="49"/>
    </row>
    <row r="19" spans="2:8">
      <c r="B19" s="96" t="s">
        <v>195</v>
      </c>
      <c r="C19" s="97" t="e">
        <f>SUM($I$2:I19)</f>
        <v>#VALUE!</v>
      </c>
      <c r="D19" s="98" t="s">
        <v>196</v>
      </c>
      <c r="E19" s="99" t="s">
        <v>187</v>
      </c>
      <c r="F19" s="99" t="e">
        <v>#VALUE!</v>
      </c>
      <c r="G19" s="99">
        <v>0</v>
      </c>
      <c r="H19" s="98"/>
    </row>
    <row r="20" spans="2:8">
      <c r="B20" s="96" t="s">
        <v>197</v>
      </c>
      <c r="C20" s="97" t="e">
        <f>SUM($I$2:I20)</f>
        <v>#VALUE!</v>
      </c>
      <c r="D20" s="98" t="s">
        <v>198</v>
      </c>
      <c r="E20" s="99" t="s">
        <v>187</v>
      </c>
      <c r="F20" s="99" t="e">
        <v>#VALUE!</v>
      </c>
      <c r="G20" s="99">
        <v>0</v>
      </c>
      <c r="H20" s="98"/>
    </row>
    <row r="21" spans="2:8">
      <c r="B21" s="96" t="s">
        <v>199</v>
      </c>
      <c r="C21" s="97" t="e">
        <f>SUM($I$2:I21)</f>
        <v>#VALUE!</v>
      </c>
      <c r="D21" s="98" t="s">
        <v>200</v>
      </c>
      <c r="E21" s="99" t="s">
        <v>187</v>
      </c>
      <c r="F21" s="99" t="e">
        <v>#VALUE!</v>
      </c>
      <c r="G21" s="99">
        <v>0</v>
      </c>
      <c r="H21" s="98"/>
    </row>
    <row r="22" spans="2:8">
      <c r="B22" s="96" t="s">
        <v>201</v>
      </c>
      <c r="C22" s="97" t="e">
        <f>SUM($I$2:I22)</f>
        <v>#VALUE!</v>
      </c>
      <c r="D22" s="98" t="s">
        <v>202</v>
      </c>
      <c r="E22" s="99" t="s">
        <v>187</v>
      </c>
      <c r="F22" s="99" t="e">
        <v>#VALUE!</v>
      </c>
      <c r="G22" s="99">
        <v>0</v>
      </c>
      <c r="H22" s="98"/>
    </row>
    <row r="23" spans="2:10">
      <c r="B23" s="96" t="s">
        <v>203</v>
      </c>
      <c r="C23" s="97" t="e">
        <f>SUM($I$2:I23)</f>
        <v>#VALUE!</v>
      </c>
      <c r="D23" s="98" t="s">
        <v>204</v>
      </c>
      <c r="E23" s="99" t="s">
        <v>187</v>
      </c>
      <c r="F23" s="99" t="e">
        <v>#VALUE!</v>
      </c>
      <c r="G23" s="99">
        <v>0</v>
      </c>
      <c r="H23" s="98"/>
      <c r="J23" s="49"/>
    </row>
    <row r="24" spans="2:8">
      <c r="B24" s="96" t="s">
        <v>205</v>
      </c>
      <c r="C24" s="97" t="e">
        <f>SUM($I$2:I24)</f>
        <v>#VALUE!</v>
      </c>
      <c r="D24" s="98" t="s">
        <v>206</v>
      </c>
      <c r="E24" s="99" t="s">
        <v>187</v>
      </c>
      <c r="F24" s="99" t="e">
        <v>#VALUE!</v>
      </c>
      <c r="G24" s="99">
        <v>0</v>
      </c>
      <c r="H24" s="98"/>
    </row>
    <row r="25" spans="2:8">
      <c r="B25" s="96"/>
      <c r="C25" s="97" t="e">
        <f>SUM($I$2:I25)</f>
        <v>#VALUE!</v>
      </c>
      <c r="D25" s="98" t="e">
        <v>#N/A</v>
      </c>
      <c r="E25" s="99" t="e">
        <v>#N/A</v>
      </c>
      <c r="F25" s="99" t="e">
        <v>#VALUE!</v>
      </c>
      <c r="G25" s="99" t="e">
        <v>#N/A</v>
      </c>
      <c r="H25" s="98"/>
    </row>
    <row r="26" spans="2:8">
      <c r="B26" s="96"/>
      <c r="C26" s="97" t="e">
        <f>SUM($I$2:I26)</f>
        <v>#VALUE!</v>
      </c>
      <c r="D26" s="98" t="e">
        <v>#N/A</v>
      </c>
      <c r="E26" s="99" t="e">
        <v>#N/A</v>
      </c>
      <c r="F26" s="99" t="e">
        <v>#VALUE!</v>
      </c>
      <c r="G26" s="99" t="e">
        <v>#N/A</v>
      </c>
      <c r="H26" s="100"/>
    </row>
    <row r="27" spans="2:10">
      <c r="B27" s="96"/>
      <c r="C27" s="97" t="e">
        <f>SUM($I$2:I27)</f>
        <v>#VALUE!</v>
      </c>
      <c r="D27" s="98" t="e">
        <v>#N/A</v>
      </c>
      <c r="E27" s="99" t="e">
        <v>#N/A</v>
      </c>
      <c r="F27" s="99" t="e">
        <v>#VALUE!</v>
      </c>
      <c r="G27" s="99" t="e">
        <v>#N/A</v>
      </c>
      <c r="H27" s="100"/>
      <c r="J27" s="49"/>
    </row>
    <row r="28" spans="2:10">
      <c r="B28" s="96"/>
      <c r="C28" s="97" t="e">
        <f>SUM($I$2:I28)</f>
        <v>#VALUE!</v>
      </c>
      <c r="D28" s="98" t="e">
        <v>#N/A</v>
      </c>
      <c r="E28" s="99" t="e">
        <v>#N/A</v>
      </c>
      <c r="F28" s="99" t="e">
        <v>#VALUE!</v>
      </c>
      <c r="G28" s="99" t="e">
        <v>#N/A</v>
      </c>
      <c r="H28" s="100"/>
      <c r="J28" s="49"/>
    </row>
    <row r="29" spans="2:10">
      <c r="B29" s="96"/>
      <c r="C29" s="97" t="e">
        <f>SUM($I$2:I29)</f>
        <v>#VALUE!</v>
      </c>
      <c r="D29" s="98" t="e">
        <v>#N/A</v>
      </c>
      <c r="E29" s="99" t="e">
        <v>#N/A</v>
      </c>
      <c r="F29" s="99" t="e">
        <v>#VALUE!</v>
      </c>
      <c r="G29" s="99" t="e">
        <v>#N/A</v>
      </c>
      <c r="H29" s="100"/>
      <c r="J29" s="49"/>
    </row>
    <row r="30" spans="3:8">
      <c r="C30" s="49"/>
      <c r="E30" s="101"/>
      <c r="F30" s="101"/>
      <c r="G30" s="99" t="e">
        <v>#N/A</v>
      </c>
      <c r="H30" s="49"/>
    </row>
    <row r="31" spans="7:7">
      <c r="G31" s="99" t="e">
        <v>#N/A</v>
      </c>
    </row>
  </sheetData>
  <autoFilter ref="B1:I31">
    <extLst/>
  </autoFilter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3:J25"/>
  <sheetViews>
    <sheetView topLeftCell="A4" workbookViewId="0">
      <selection activeCell="K5" sqref="K5"/>
    </sheetView>
  </sheetViews>
  <sheetFormatPr defaultColWidth="8.90909090909091" defaultRowHeight="16.8"/>
  <cols>
    <col min="1" max="1" width="8.90909090909091" style="70"/>
    <col min="2" max="2" width="14.4545454545455" style="71" customWidth="1"/>
    <col min="3" max="3" width="5.36363636363636" style="70" customWidth="1"/>
    <col min="4" max="4" width="43.4545454545455" style="70" customWidth="1"/>
    <col min="5" max="5" width="11.5454545454545" style="70" customWidth="1"/>
    <col min="6" max="6" width="9.54545454545454" style="70" customWidth="1"/>
    <col min="7" max="7" width="10.5454545454545" style="70" customWidth="1"/>
    <col min="8" max="8" width="11.5454545454545" style="70" customWidth="1"/>
    <col min="9" max="16384" width="8.90909090909091" style="70"/>
  </cols>
  <sheetData>
    <row r="3" spans="7:7">
      <c r="G3" s="70" t="s">
        <v>207</v>
      </c>
    </row>
    <row r="4" spans="4:6">
      <c r="D4" s="72" t="str">
        <f>"- Tiếp địa TBA tại vị trí trụ số:"&amp;F4&amp;"."</f>
        <v>- Tiếp địa TBA tại vị trí trụ số:015/002.</v>
      </c>
      <c r="E4" s="72"/>
      <c r="F4" s="70" t="s">
        <v>208</v>
      </c>
    </row>
    <row r="5" spans="4:6">
      <c r="D5" s="72" t="str">
        <f>"- Tiếp địa lặp lại đường dây trung thế tại vị trí trụ số: "&amp;F5&amp;"."</f>
        <v>- Tiếp địa lặp lại đường dây trung thế tại vị trí trụ số: 015.</v>
      </c>
      <c r="E5" s="72"/>
      <c r="F5" s="142" t="s">
        <v>209</v>
      </c>
    </row>
    <row r="6" spans="4:7">
      <c r="D6" s="72" t="str">
        <f>"- Tiếp địa lặp lại đường dây hạ thế tại vị trí trụ số: "&amp;F6&amp;"."</f>
        <v>- Tiếp địa lặp lại đường dây hạ thế tại vị trí trụ số: .</v>
      </c>
      <c r="E6" s="72"/>
      <c r="G6" s="70" t="s">
        <v>0</v>
      </c>
    </row>
    <row r="8" ht="33.6" spans="3:7">
      <c r="C8" s="50" t="s">
        <v>1</v>
      </c>
      <c r="D8" s="50" t="s">
        <v>210</v>
      </c>
      <c r="E8" s="50" t="s">
        <v>211</v>
      </c>
      <c r="F8" s="50" t="s">
        <v>212</v>
      </c>
      <c r="G8" s="73" t="s">
        <v>207</v>
      </c>
    </row>
    <row r="9" ht="33.6" hidden="1" spans="3:8">
      <c r="C9" s="65">
        <v>1</v>
      </c>
      <c r="D9" s="74" t="str">
        <f>"Lắp đặt hệ thống lưới tiếp địa TBA "&amp;G9&amp;" xây dựng mới (01 hệ thống)."</f>
        <v>Lắp đặt hệ thống lưới tiếp địa TBA 0 xây dựng mới (01 hệ thống).</v>
      </c>
      <c r="E9" s="75"/>
      <c r="F9" s="75"/>
      <c r="G9" s="70">
        <v>0</v>
      </c>
      <c r="H9" s="76" t="s">
        <v>213</v>
      </c>
    </row>
    <row r="10" hidden="1" spans="1:10">
      <c r="A10" s="71" t="s">
        <v>214</v>
      </c>
      <c r="C10" s="66"/>
      <c r="D10" s="77" t="e">
        <v>#N/A</v>
      </c>
      <c r="E10" s="66"/>
      <c r="F10" s="66"/>
      <c r="G10" s="78" t="e">
        <v>#VALUE!</v>
      </c>
      <c r="H10" s="70" t="e">
        <v>#N/A</v>
      </c>
      <c r="I10" s="70" t="s">
        <v>215</v>
      </c>
      <c r="J10" s="70" t="e">
        <f>G10*2.02</f>
        <v>#VALUE!</v>
      </c>
    </row>
    <row r="11" hidden="1" spans="1:8">
      <c r="A11" s="71" t="s">
        <v>216</v>
      </c>
      <c r="C11" s="66"/>
      <c r="D11" s="77" t="e">
        <v>#N/A</v>
      </c>
      <c r="E11" s="66" t="s">
        <v>217</v>
      </c>
      <c r="F11" s="75" t="s">
        <v>218</v>
      </c>
      <c r="G11" s="78" t="e">
        <v>#VALUE!</v>
      </c>
      <c r="H11" s="70" t="s">
        <v>219</v>
      </c>
    </row>
    <row r="12" hidden="1" spans="1:8">
      <c r="A12" s="71"/>
      <c r="C12" s="66"/>
      <c r="D12" s="77" t="s">
        <v>220</v>
      </c>
      <c r="E12" s="66"/>
      <c r="F12" s="66"/>
      <c r="G12" s="78" t="e">
        <v>#VALUE!</v>
      </c>
      <c r="H12" s="70" t="e">
        <v>#N/A</v>
      </c>
    </row>
    <row r="13" hidden="1" spans="1:8">
      <c r="A13" s="71"/>
      <c r="C13" s="79"/>
      <c r="D13" s="80" t="s">
        <v>221</v>
      </c>
      <c r="E13" s="79"/>
      <c r="F13" s="66"/>
      <c r="G13" s="78" t="e">
        <v>#VALUE!</v>
      </c>
      <c r="H13" s="70" t="e">
        <v>#N/A</v>
      </c>
    </row>
    <row r="14" ht="33.6" hidden="1" spans="1:7">
      <c r="A14" s="71"/>
      <c r="C14" s="66">
        <v>2</v>
      </c>
      <c r="D14" s="81" t="s">
        <v>222</v>
      </c>
      <c r="E14" s="82"/>
      <c r="F14" s="65"/>
      <c r="G14" s="83" t="e">
        <v>#VALUE!</v>
      </c>
    </row>
    <row r="15" hidden="1" spans="1:8">
      <c r="A15" s="84" t="s">
        <v>172</v>
      </c>
      <c r="B15" s="84"/>
      <c r="C15" s="66"/>
      <c r="D15" s="77" t="e">
        <v>#N/A</v>
      </c>
      <c r="E15" s="85" t="s">
        <v>217</v>
      </c>
      <c r="F15" s="86" t="s">
        <v>218</v>
      </c>
      <c r="G15" s="83" t="e">
        <v>#VALUE!</v>
      </c>
      <c r="H15" s="70" t="e">
        <v>#N/A</v>
      </c>
    </row>
    <row r="16" hidden="1" spans="1:8">
      <c r="A16" s="84" t="s">
        <v>216</v>
      </c>
      <c r="B16" s="84"/>
      <c r="C16" s="66"/>
      <c r="D16" s="77" t="e">
        <v>#N/A</v>
      </c>
      <c r="E16" s="85"/>
      <c r="F16" s="66"/>
      <c r="G16" s="83" t="e">
        <v>#VALUE!</v>
      </c>
      <c r="H16" s="70" t="e">
        <v>#N/A</v>
      </c>
    </row>
    <row r="17" hidden="1" spans="1:8">
      <c r="A17" s="84" t="s">
        <v>223</v>
      </c>
      <c r="B17" s="84"/>
      <c r="C17" s="79"/>
      <c r="D17" s="77" t="e">
        <v>#N/A</v>
      </c>
      <c r="E17" s="85"/>
      <c r="F17" s="66"/>
      <c r="G17" s="83" t="e">
        <v>#VALUE!</v>
      </c>
      <c r="H17" s="70" t="e">
        <v>#N/A</v>
      </c>
    </row>
    <row r="18" ht="33.6" spans="3:7">
      <c r="C18" s="65"/>
      <c r="D18" s="87" t="s">
        <v>224</v>
      </c>
      <c r="E18" s="82"/>
      <c r="F18" s="65"/>
      <c r="G18" s="83">
        <v>0</v>
      </c>
    </row>
    <row r="19" spans="2:8">
      <c r="B19" s="88"/>
      <c r="C19" s="58"/>
      <c r="D19" s="89" t="str">
        <f>"Số lượng bộ tiếp địa: "&amp;TEXT(G19,"00")&amp;H19</f>
        <v>Số lượng bộ tiếp địa: 00 bộ</v>
      </c>
      <c r="E19" s="85" t="s">
        <v>217</v>
      </c>
      <c r="F19" s="86" t="s">
        <v>218</v>
      </c>
      <c r="G19" s="83">
        <v>0</v>
      </c>
      <c r="H19" s="70" t="s">
        <v>225</v>
      </c>
    </row>
    <row r="20" spans="2:8">
      <c r="B20" s="61" t="s">
        <v>172</v>
      </c>
      <c r="C20" s="58"/>
      <c r="D20" s="89" t="e">
        <v>#VALUE!</v>
      </c>
      <c r="E20" s="90"/>
      <c r="F20" s="59"/>
      <c r="G20" s="83" t="e">
        <v>#VALUE!</v>
      </c>
      <c r="H20" s="70" t="s">
        <v>174</v>
      </c>
    </row>
    <row r="21" spans="2:8">
      <c r="B21" s="71" t="s">
        <v>216</v>
      </c>
      <c r="C21" s="64"/>
      <c r="D21" s="89" t="e">
        <v>#VALUE!</v>
      </c>
      <c r="E21" s="91"/>
      <c r="F21" s="68"/>
      <c r="G21" s="83" t="e">
        <v>#VALUE!</v>
      </c>
      <c r="H21" s="70" t="s">
        <v>226</v>
      </c>
    </row>
    <row r="25" spans="2:2">
      <c r="B25" s="84"/>
    </row>
  </sheetData>
  <autoFilter ref="C8:G21">
    <filterColumn colId="4">
      <filters blank="1">
        <filter val="3.00"/>
        <filter val="6.05"/>
      </filters>
    </filterColumn>
    <extLst/>
  </autoFilter>
  <mergeCells count="3">
    <mergeCell ref="D4:E4"/>
    <mergeCell ref="D5:E5"/>
    <mergeCell ref="D6:E6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20"/>
  <sheetViews>
    <sheetView topLeftCell="A4" workbookViewId="0">
      <selection activeCell="K5" sqref="K5"/>
    </sheetView>
  </sheetViews>
  <sheetFormatPr defaultColWidth="8.90909090909091" defaultRowHeight="16.8" outlineLevelCol="7"/>
  <cols>
    <col min="3" max="3" width="6.18181818181818" customWidth="1"/>
    <col min="4" max="4" width="39.6363636363636" style="49" customWidth="1"/>
    <col min="5" max="5" width="11.0909090909091" customWidth="1"/>
    <col min="7" max="7" width="13.3636363636364" customWidth="1"/>
    <col min="8" max="8" width="11.9090909090909" style="49" customWidth="1"/>
  </cols>
  <sheetData>
    <row r="6" ht="33.6" spans="3:6">
      <c r="C6" s="50" t="s">
        <v>1</v>
      </c>
      <c r="D6" s="50" t="s">
        <v>210</v>
      </c>
      <c r="E6" s="50" t="s">
        <v>211</v>
      </c>
      <c r="F6" s="50" t="s">
        <v>212</v>
      </c>
    </row>
    <row r="7" ht="31.2" spans="3:6">
      <c r="C7" s="51">
        <v>1</v>
      </c>
      <c r="D7" s="52" t="s">
        <v>227</v>
      </c>
      <c r="E7" s="53" t="s">
        <v>228</v>
      </c>
      <c r="F7" s="54" t="s">
        <v>218</v>
      </c>
    </row>
    <row r="8" spans="2:7">
      <c r="B8" s="55" t="str">
        <f>"FCO100-"&amp;22</f>
        <v>FCO100-22</v>
      </c>
      <c r="C8" s="56"/>
      <c r="D8" s="57" t="e">
        <v>#VALUE!</v>
      </c>
      <c r="E8" s="58"/>
      <c r="F8" s="59"/>
      <c r="G8" t="e">
        <v>#VALUE!</v>
      </c>
    </row>
    <row r="9" spans="2:7">
      <c r="B9" s="60" t="s">
        <v>229</v>
      </c>
      <c r="C9" s="56"/>
      <c r="D9" s="57" t="e">
        <v>#VALUE!</v>
      </c>
      <c r="E9" s="58"/>
      <c r="F9" s="59"/>
      <c r="G9" t="e">
        <v>#VALUE!</v>
      </c>
    </row>
    <row r="10" spans="2:7">
      <c r="B10" t="s">
        <v>230</v>
      </c>
      <c r="C10" s="56"/>
      <c r="D10" s="57" t="e">
        <v>#VALUE!</v>
      </c>
      <c r="E10" s="58"/>
      <c r="F10" s="59"/>
      <c r="G10" t="e">
        <v>#VALUE!</v>
      </c>
    </row>
    <row r="11" spans="2:8">
      <c r="B11" s="61" t="s">
        <v>231</v>
      </c>
      <c r="C11" s="56"/>
      <c r="D11" s="57" t="e">
        <v>#VALUE!</v>
      </c>
      <c r="E11" s="58"/>
      <c r="F11" s="59"/>
      <c r="G11" t="e">
        <v>#VALUE!</v>
      </c>
      <c r="H11" s="62"/>
    </row>
    <row r="12" spans="2:7">
      <c r="B12" t="s">
        <v>232</v>
      </c>
      <c r="C12" s="56"/>
      <c r="D12" s="57" t="e">
        <v>#VALUE!</v>
      </c>
      <c r="E12" s="58"/>
      <c r="F12" s="59"/>
      <c r="G12" t="e">
        <v>#VALUE!</v>
      </c>
    </row>
    <row r="13" spans="2:7">
      <c r="B13" t="s">
        <v>170</v>
      </c>
      <c r="C13" s="56"/>
      <c r="D13" s="57" t="e">
        <v>#VALUE!</v>
      </c>
      <c r="E13" s="58"/>
      <c r="F13" s="59"/>
      <c r="G13" t="e">
        <v>#VALUE!</v>
      </c>
    </row>
    <row r="14" spans="3:7">
      <c r="C14" s="56"/>
      <c r="D14" s="57" t="e">
        <v>#N/A</v>
      </c>
      <c r="E14" s="58"/>
      <c r="F14" s="59"/>
      <c r="G14" t="e">
        <v>#VALUE!</v>
      </c>
    </row>
    <row r="15" spans="3:7">
      <c r="C15" s="63"/>
      <c r="D15" s="57" t="e">
        <v>#N/A</v>
      </c>
      <c r="E15" s="64"/>
      <c r="F15" s="59"/>
      <c r="G15" t="e">
        <v>#VALUE!</v>
      </c>
    </row>
    <row r="16" ht="21.75" customHeight="1" spans="2:7">
      <c r="B16" s="61"/>
      <c r="C16" s="51"/>
      <c r="D16" s="52" t="s">
        <v>233</v>
      </c>
      <c r="E16" s="65" t="s">
        <v>228</v>
      </c>
      <c r="F16" s="54" t="s">
        <v>218</v>
      </c>
      <c r="G16" t="e">
        <f>SUM(G17:G19)</f>
        <v>#VALUE!</v>
      </c>
    </row>
    <row r="17" spans="2:7">
      <c r="B17" s="61" t="s">
        <v>234</v>
      </c>
      <c r="C17" s="56"/>
      <c r="D17" s="57" t="e">
        <v>#VALUE!</v>
      </c>
      <c r="E17" s="66"/>
      <c r="F17" s="59"/>
      <c r="G17" t="e">
        <v>#VALUE!</v>
      </c>
    </row>
    <row r="18" spans="2:7">
      <c r="B18" s="61" t="s">
        <v>235</v>
      </c>
      <c r="C18" s="56"/>
      <c r="D18" s="57" t="e">
        <v>#VALUE!</v>
      </c>
      <c r="E18" s="66"/>
      <c r="F18" s="59"/>
      <c r="G18" t="e">
        <v>#VALUE!</v>
      </c>
    </row>
    <row r="19" spans="2:7">
      <c r="B19" s="67" t="s">
        <v>236</v>
      </c>
      <c r="C19" s="56"/>
      <c r="D19" s="57" t="e">
        <v>#VALUE!</v>
      </c>
      <c r="E19" s="66"/>
      <c r="F19" s="68"/>
      <c r="G19" t="e">
        <v>#VALUE!</v>
      </c>
    </row>
    <row r="20" ht="37.5" customHeight="1" spans="2:7">
      <c r="B20" t="s">
        <v>237</v>
      </c>
      <c r="C20" s="69"/>
      <c r="D20" s="57" t="e">
        <v>#VALUE!</v>
      </c>
      <c r="E20" s="69"/>
      <c r="F20" s="69"/>
      <c r="G20" t="e">
        <v>#VALUE!</v>
      </c>
    </row>
  </sheetData>
  <autoFilter ref="G6:G20">
    <extLst/>
  </autoFilter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86"/>
  <sheetViews>
    <sheetView showZeros="0" topLeftCell="AW1" workbookViewId="0">
      <selection activeCell="BE11" sqref="BE11"/>
    </sheetView>
  </sheetViews>
  <sheetFormatPr defaultColWidth="9" defaultRowHeight="16.8"/>
  <cols>
    <col min="1" max="1" width="11.6363636363636" style="39" hidden="1" customWidth="1" outlineLevel="1"/>
    <col min="2" max="2" width="11.6363636363636" style="1" hidden="1" customWidth="1" outlineLevel="1"/>
    <col min="3" max="3" width="11.4545454545455" style="1" hidden="1" customWidth="1" outlineLevel="1"/>
    <col min="4" max="4" width="9.81818181818182" style="1" hidden="1" customWidth="1" outlineLevel="1"/>
    <col min="5" max="5" width="11" style="1" hidden="1" customWidth="1" outlineLevel="1"/>
    <col min="6" max="6" width="11.2727272727273" style="1" hidden="1" customWidth="1" outlineLevel="1"/>
    <col min="7" max="7" width="12.1818181818182" style="1" hidden="1" customWidth="1" outlineLevel="1"/>
    <col min="8" max="8" width="11.7272727272727" style="1" hidden="1" customWidth="1" outlineLevel="1"/>
    <col min="9" max="9" width="11.0909090909091" style="1" hidden="1" customWidth="1" outlineLevel="1"/>
    <col min="10" max="10" width="11.2727272727273" style="1" hidden="1" customWidth="1" outlineLevel="1"/>
    <col min="11" max="11" width="11.2727272727273" hidden="1" customWidth="1" outlineLevel="1"/>
    <col min="12" max="12" width="11.6363636363636" customWidth="1" collapsed="1"/>
    <col min="13" max="13" width="15.3636363636364" customWidth="1"/>
    <col min="14" max="22" width="8.72727272727273" customWidth="1" outlineLevel="1"/>
    <col min="23" max="23" width="16.8181818181818" customWidth="1" outlineLevel="1"/>
    <col min="24" max="66" width="8.72727272727273" customWidth="1" outlineLevel="1"/>
  </cols>
  <sheetData>
    <row r="1" ht="35.4" customHeight="1" spans="1:67">
      <c r="A1" s="39" t="s">
        <v>238</v>
      </c>
      <c r="B1" s="40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40" t="s">
        <v>244</v>
      </c>
      <c r="H1" s="1" t="s">
        <v>245</v>
      </c>
      <c r="I1" s="1" t="s">
        <v>213</v>
      </c>
      <c r="J1" s="1" t="s">
        <v>246</v>
      </c>
      <c r="L1">
        <v>0</v>
      </c>
      <c r="M1" t="s">
        <v>247</v>
      </c>
      <c r="N1" t="s">
        <v>175</v>
      </c>
      <c r="O1" t="s">
        <v>177</v>
      </c>
      <c r="P1" t="s">
        <v>248</v>
      </c>
      <c r="Q1" t="s">
        <v>249</v>
      </c>
      <c r="R1" t="s">
        <v>167</v>
      </c>
      <c r="S1" t="s">
        <v>250</v>
      </c>
      <c r="T1" t="s">
        <v>170</v>
      </c>
      <c r="U1" t="s">
        <v>251</v>
      </c>
      <c r="V1" t="s">
        <v>252</v>
      </c>
      <c r="W1" t="s">
        <v>253</v>
      </c>
      <c r="X1" t="s">
        <v>31</v>
      </c>
      <c r="Y1" t="s">
        <v>34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120</v>
      </c>
      <c r="AP1" t="s">
        <v>123</v>
      </c>
      <c r="AQ1" t="s">
        <v>125</v>
      </c>
      <c r="AR1" t="s">
        <v>128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164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278</v>
      </c>
      <c r="BN1" t="s">
        <v>279</v>
      </c>
      <c r="BO1">
        <v>0</v>
      </c>
    </row>
    <row r="2" s="35" customFormat="1" spans="1:67">
      <c r="A2" s="41"/>
      <c r="B2" s="2"/>
      <c r="C2" s="2"/>
      <c r="D2" s="2"/>
      <c r="E2" s="2"/>
      <c r="F2" s="2"/>
      <c r="G2" s="2"/>
      <c r="H2" s="2"/>
      <c r="I2" s="2"/>
      <c r="J2" s="2"/>
      <c r="L2" s="35">
        <v>0</v>
      </c>
      <c r="M2" s="35" t="s">
        <v>280</v>
      </c>
      <c r="N2" s="35">
        <v>2</v>
      </c>
      <c r="O2" s="35">
        <v>3</v>
      </c>
      <c r="P2" s="35">
        <v>4</v>
      </c>
      <c r="Q2" s="35">
        <v>5</v>
      </c>
      <c r="R2" s="35">
        <v>6</v>
      </c>
      <c r="S2" s="35">
        <v>7</v>
      </c>
      <c r="T2" s="35">
        <v>8</v>
      </c>
      <c r="U2" s="35">
        <v>9</v>
      </c>
      <c r="V2" s="35">
        <v>10</v>
      </c>
      <c r="W2" s="35">
        <v>11</v>
      </c>
      <c r="X2" s="35">
        <v>12</v>
      </c>
      <c r="Y2" s="35">
        <v>13</v>
      </c>
      <c r="Z2" s="35">
        <v>14</v>
      </c>
      <c r="AA2" s="35">
        <v>15</v>
      </c>
      <c r="AB2" s="35">
        <v>16</v>
      </c>
      <c r="AC2" s="35">
        <v>17</v>
      </c>
      <c r="AD2" s="35">
        <v>18</v>
      </c>
      <c r="AE2" s="35">
        <v>19</v>
      </c>
      <c r="AF2" s="35">
        <v>20</v>
      </c>
      <c r="AG2" s="35">
        <v>21</v>
      </c>
      <c r="AH2" s="35">
        <v>22</v>
      </c>
      <c r="AI2" s="35">
        <v>23</v>
      </c>
      <c r="AJ2" s="35">
        <v>24</v>
      </c>
      <c r="AK2" s="35">
        <v>25</v>
      </c>
      <c r="AL2" s="35">
        <v>26</v>
      </c>
      <c r="AM2" s="35">
        <v>27</v>
      </c>
      <c r="AN2" s="35">
        <v>28</v>
      </c>
      <c r="AO2" s="35">
        <v>29</v>
      </c>
      <c r="AP2" s="35">
        <v>30</v>
      </c>
      <c r="AQ2" s="35">
        <v>31</v>
      </c>
      <c r="AR2" s="35">
        <v>32</v>
      </c>
      <c r="AS2" s="35">
        <v>33</v>
      </c>
      <c r="AT2" s="35">
        <v>34</v>
      </c>
      <c r="AU2" s="35">
        <v>35</v>
      </c>
      <c r="AV2" s="35">
        <v>36</v>
      </c>
      <c r="AW2" s="35">
        <v>37</v>
      </c>
      <c r="AX2" s="35">
        <v>38</v>
      </c>
      <c r="AY2" s="35">
        <v>39</v>
      </c>
      <c r="AZ2" s="35">
        <v>40</v>
      </c>
      <c r="BA2" s="35">
        <v>41</v>
      </c>
      <c r="BB2" s="35">
        <v>42</v>
      </c>
      <c r="BC2" s="35">
        <v>43</v>
      </c>
      <c r="BD2" s="35">
        <v>44</v>
      </c>
      <c r="BE2" s="35">
        <v>45</v>
      </c>
      <c r="BF2" s="35">
        <v>46</v>
      </c>
      <c r="BG2" s="35">
        <v>47</v>
      </c>
      <c r="BH2" s="35">
        <v>48</v>
      </c>
      <c r="BI2" s="35">
        <v>49</v>
      </c>
      <c r="BJ2" s="35">
        <v>50</v>
      </c>
      <c r="BK2" s="35">
        <v>51</v>
      </c>
      <c r="BL2" s="35">
        <v>52</v>
      </c>
      <c r="BM2" s="35">
        <v>53</v>
      </c>
      <c r="BN2" s="35">
        <v>101</v>
      </c>
      <c r="BO2" s="35">
        <v>102</v>
      </c>
    </row>
    <row r="3" s="36" customFormat="1" spans="1:67">
      <c r="A3" s="42"/>
      <c r="B3" s="43"/>
      <c r="C3" s="43"/>
      <c r="D3" s="43"/>
      <c r="E3" s="43"/>
      <c r="F3" s="43"/>
      <c r="G3" s="43"/>
      <c r="H3" s="43"/>
      <c r="I3" s="43"/>
      <c r="J3" s="43"/>
      <c r="L3" s="36">
        <v>0</v>
      </c>
      <c r="M3" s="36" t="s">
        <v>281</v>
      </c>
      <c r="N3" s="36">
        <v>6342.9</v>
      </c>
      <c r="O3" s="36">
        <v>554664.9</v>
      </c>
      <c r="P3" s="36">
        <v>159</v>
      </c>
      <c r="Q3" s="36">
        <v>12</v>
      </c>
      <c r="R3" s="36">
        <v>24</v>
      </c>
      <c r="S3" s="36">
        <v>15</v>
      </c>
      <c r="T3" s="36">
        <v>59</v>
      </c>
      <c r="U3" s="36">
        <v>0</v>
      </c>
      <c r="V3" s="36">
        <v>0</v>
      </c>
      <c r="W3" s="36">
        <v>94</v>
      </c>
      <c r="X3" s="36">
        <v>97</v>
      </c>
      <c r="Y3" s="36">
        <v>15</v>
      </c>
      <c r="Z3" s="36">
        <v>37</v>
      </c>
      <c r="AA3" s="36">
        <v>40</v>
      </c>
      <c r="AB3" s="36">
        <v>10</v>
      </c>
      <c r="AC3" s="36">
        <v>15</v>
      </c>
      <c r="AD3" s="36">
        <v>7</v>
      </c>
      <c r="AE3" s="36">
        <v>3</v>
      </c>
      <c r="AF3" s="36">
        <v>3</v>
      </c>
      <c r="AG3" s="36">
        <v>2</v>
      </c>
      <c r="AH3" s="36">
        <v>1</v>
      </c>
      <c r="AI3" s="36">
        <v>3</v>
      </c>
      <c r="AJ3" s="36">
        <v>15</v>
      </c>
      <c r="AK3" s="36">
        <v>14</v>
      </c>
      <c r="AL3" s="36">
        <v>10</v>
      </c>
      <c r="AM3" s="36">
        <v>5</v>
      </c>
      <c r="AN3" s="36">
        <v>10</v>
      </c>
      <c r="AO3" s="36">
        <v>150</v>
      </c>
      <c r="AP3" s="36">
        <v>9</v>
      </c>
      <c r="AQ3" s="36">
        <v>594</v>
      </c>
      <c r="AR3" s="36">
        <v>93</v>
      </c>
      <c r="AS3" s="36">
        <v>0</v>
      </c>
      <c r="AT3" s="36">
        <v>19</v>
      </c>
      <c r="AU3" s="36">
        <v>96</v>
      </c>
      <c r="AV3" s="36">
        <v>29</v>
      </c>
      <c r="AW3" s="36">
        <v>163</v>
      </c>
      <c r="AX3" s="36">
        <v>56</v>
      </c>
      <c r="AY3" s="36">
        <v>47</v>
      </c>
      <c r="AZ3" s="36">
        <v>10</v>
      </c>
      <c r="BA3" s="36">
        <v>4</v>
      </c>
      <c r="BB3" s="36">
        <v>70</v>
      </c>
      <c r="BC3" s="36">
        <v>100</v>
      </c>
      <c r="BD3" s="36">
        <v>54</v>
      </c>
      <c r="BE3" s="36">
        <v>540</v>
      </c>
      <c r="BF3" s="36">
        <v>3</v>
      </c>
      <c r="BG3" s="36">
        <v>6</v>
      </c>
      <c r="BH3" s="36">
        <v>42</v>
      </c>
      <c r="BI3" s="36">
        <v>74</v>
      </c>
      <c r="BJ3" s="36">
        <v>3</v>
      </c>
      <c r="BK3" s="36">
        <v>347</v>
      </c>
      <c r="BL3" s="36">
        <v>353</v>
      </c>
      <c r="BM3" s="36">
        <v>14.7</v>
      </c>
      <c r="BN3" s="36">
        <v>0</v>
      </c>
      <c r="BO3" s="36">
        <v>0</v>
      </c>
    </row>
    <row r="4" s="37" customFormat="1" ht="69.6" customHeight="1" spans="1:67">
      <c r="A4" s="44"/>
      <c r="B4" s="45"/>
      <c r="C4" s="45"/>
      <c r="D4" s="45"/>
      <c r="E4" s="45"/>
      <c r="F4" s="45"/>
      <c r="G4" s="45"/>
      <c r="H4" s="45"/>
      <c r="I4" s="45"/>
      <c r="J4" s="45"/>
      <c r="L4" s="37">
        <v>0</v>
      </c>
      <c r="M4" s="37" t="s">
        <v>282</v>
      </c>
      <c r="N4" s="37" t="s">
        <v>283</v>
      </c>
      <c r="O4" s="37">
        <v>0</v>
      </c>
      <c r="P4" s="37" t="s">
        <v>284</v>
      </c>
      <c r="Q4" s="37" t="s">
        <v>285</v>
      </c>
      <c r="R4" s="37" t="s">
        <v>286</v>
      </c>
      <c r="S4" s="37" t="s">
        <v>250</v>
      </c>
      <c r="T4" s="37" t="s">
        <v>287</v>
      </c>
      <c r="U4" s="37" t="s">
        <v>251</v>
      </c>
      <c r="V4" s="37" t="s">
        <v>252</v>
      </c>
      <c r="W4" s="37" t="s">
        <v>288</v>
      </c>
      <c r="X4" s="37">
        <v>0</v>
      </c>
      <c r="Y4" s="37">
        <v>0</v>
      </c>
      <c r="Z4" s="37">
        <v>0</v>
      </c>
      <c r="AA4" s="37" t="s">
        <v>289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 t="s">
        <v>290</v>
      </c>
      <c r="AK4" s="37" t="s">
        <v>291</v>
      </c>
      <c r="AL4" s="37" t="s">
        <v>292</v>
      </c>
      <c r="AM4" s="37" t="s">
        <v>293</v>
      </c>
      <c r="AN4" s="37">
        <v>0</v>
      </c>
      <c r="AO4" s="37">
        <v>0</v>
      </c>
      <c r="AP4" s="37">
        <v>0</v>
      </c>
      <c r="AQ4" s="37" t="s">
        <v>294</v>
      </c>
      <c r="AR4" s="37" t="s">
        <v>295</v>
      </c>
      <c r="AS4" s="37" t="s">
        <v>259</v>
      </c>
      <c r="AT4" s="37" t="s">
        <v>296</v>
      </c>
      <c r="AU4" s="37" t="s">
        <v>297</v>
      </c>
      <c r="AV4" s="37" t="s">
        <v>298</v>
      </c>
      <c r="AW4" s="37" t="s">
        <v>299</v>
      </c>
      <c r="AX4" s="37" t="s">
        <v>300</v>
      </c>
      <c r="AY4" s="37" t="s">
        <v>301</v>
      </c>
      <c r="AZ4" s="37" t="s">
        <v>302</v>
      </c>
      <c r="BA4" s="37" t="s">
        <v>303</v>
      </c>
      <c r="BB4" s="37" t="s">
        <v>304</v>
      </c>
      <c r="BC4" s="37" t="s">
        <v>305</v>
      </c>
      <c r="BD4" s="37" t="s">
        <v>306</v>
      </c>
      <c r="BE4" s="37" t="s">
        <v>307</v>
      </c>
      <c r="BF4" s="37" t="s">
        <v>308</v>
      </c>
      <c r="BG4" s="37" t="s">
        <v>272</v>
      </c>
      <c r="BH4" s="37" t="s">
        <v>309</v>
      </c>
      <c r="BI4" s="37" t="s">
        <v>274</v>
      </c>
      <c r="BJ4" s="37" t="s">
        <v>275</v>
      </c>
      <c r="BK4" s="37" t="s">
        <v>276</v>
      </c>
      <c r="BL4" s="37" t="s">
        <v>277</v>
      </c>
      <c r="BM4" s="37" t="s">
        <v>278</v>
      </c>
      <c r="BN4" s="37" t="s">
        <v>279</v>
      </c>
      <c r="BO4" s="37">
        <v>0</v>
      </c>
    </row>
    <row r="5" s="38" customFormat="1" ht="28.2" customHeight="1" spans="1:67">
      <c r="A5" s="46"/>
      <c r="B5" s="47"/>
      <c r="C5" s="47"/>
      <c r="D5" s="47"/>
      <c r="E5" s="47"/>
      <c r="F5" s="47"/>
      <c r="G5" s="47"/>
      <c r="H5" s="47"/>
      <c r="I5" s="47"/>
      <c r="J5" s="47"/>
      <c r="L5" s="38">
        <v>0</v>
      </c>
      <c r="M5" s="38">
        <v>0</v>
      </c>
      <c r="N5" s="38" t="s">
        <v>175</v>
      </c>
      <c r="O5" s="38" t="s">
        <v>177</v>
      </c>
      <c r="P5" s="38" t="s">
        <v>248</v>
      </c>
      <c r="Q5" s="38" t="s">
        <v>249</v>
      </c>
      <c r="R5" s="38" t="s">
        <v>167</v>
      </c>
      <c r="S5" s="38">
        <v>0</v>
      </c>
      <c r="T5" s="38" t="s">
        <v>170</v>
      </c>
      <c r="U5" s="38">
        <v>0</v>
      </c>
      <c r="V5" s="38">
        <v>0</v>
      </c>
      <c r="W5" s="38" t="s">
        <v>253</v>
      </c>
      <c r="X5" s="38" t="s">
        <v>31</v>
      </c>
      <c r="Y5" s="38" t="s">
        <v>34</v>
      </c>
      <c r="Z5" s="38" t="s">
        <v>10</v>
      </c>
      <c r="AA5" s="38" t="s">
        <v>11</v>
      </c>
      <c r="AB5" s="38" t="s">
        <v>12</v>
      </c>
      <c r="AC5" s="38" t="s">
        <v>13</v>
      </c>
      <c r="AD5" s="38" t="s">
        <v>14</v>
      </c>
      <c r="AE5" s="38" t="s">
        <v>15</v>
      </c>
      <c r="AF5" s="38" t="s">
        <v>16</v>
      </c>
      <c r="AG5" s="38" t="s">
        <v>17</v>
      </c>
      <c r="AH5" s="38" t="s">
        <v>18</v>
      </c>
      <c r="AI5" s="38" t="s">
        <v>19</v>
      </c>
      <c r="AJ5" s="38" t="s">
        <v>254</v>
      </c>
      <c r="AK5" s="38" t="s">
        <v>255</v>
      </c>
      <c r="AL5" s="38" t="s">
        <v>256</v>
      </c>
      <c r="AM5" s="38" t="s">
        <v>257</v>
      </c>
      <c r="AN5" s="38" t="s">
        <v>258</v>
      </c>
      <c r="AO5" s="38" t="s">
        <v>120</v>
      </c>
      <c r="AP5" s="38" t="s">
        <v>123</v>
      </c>
      <c r="AQ5" s="38" t="s">
        <v>125</v>
      </c>
      <c r="AR5" s="38" t="s">
        <v>310</v>
      </c>
      <c r="AS5" s="38">
        <v>0</v>
      </c>
      <c r="AT5" s="38" t="s">
        <v>260</v>
      </c>
      <c r="AU5" s="38" t="s">
        <v>261</v>
      </c>
      <c r="AV5" s="38" t="s">
        <v>262</v>
      </c>
      <c r="AW5" s="38" t="s">
        <v>263</v>
      </c>
      <c r="AX5" s="38" t="s">
        <v>264</v>
      </c>
      <c r="AY5" s="38" t="s">
        <v>265</v>
      </c>
      <c r="AZ5" s="38" t="s">
        <v>266</v>
      </c>
      <c r="BA5" s="38" t="s">
        <v>267</v>
      </c>
      <c r="BB5" s="38" t="s">
        <v>268</v>
      </c>
      <c r="BC5" s="38" t="s">
        <v>269</v>
      </c>
      <c r="BD5" s="38" t="s">
        <v>270</v>
      </c>
      <c r="BE5" s="38" t="s">
        <v>271</v>
      </c>
      <c r="BF5" s="38" t="s">
        <v>164</v>
      </c>
      <c r="BG5" s="38">
        <v>0</v>
      </c>
      <c r="BH5" s="38" t="s">
        <v>273</v>
      </c>
      <c r="BI5" s="38">
        <v>0</v>
      </c>
      <c r="BJ5" s="38">
        <v>0</v>
      </c>
      <c r="BK5" s="38">
        <v>0</v>
      </c>
      <c r="BL5" s="38">
        <v>0</v>
      </c>
      <c r="BM5" s="38">
        <v>0</v>
      </c>
      <c r="BN5" s="38">
        <v>0</v>
      </c>
      <c r="BO5" s="38" t="s">
        <v>0</v>
      </c>
    </row>
    <row r="6" spans="1:67">
      <c r="A6" s="48"/>
      <c r="B6" s="48"/>
      <c r="C6" s="48"/>
      <c r="D6" s="48"/>
      <c r="E6" s="48"/>
      <c r="F6" s="48"/>
      <c r="G6" s="48"/>
      <c r="H6" s="48"/>
      <c r="I6" s="48"/>
      <c r="J6" s="48"/>
      <c r="L6">
        <v>0</v>
      </c>
      <c r="M6" s="49" t="s">
        <v>311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48">
        <v>43703</v>
      </c>
      <c r="B7" s="48">
        <v>43717</v>
      </c>
      <c r="C7" s="48">
        <v>0</v>
      </c>
      <c r="D7" s="48">
        <f>C7</f>
        <v>0</v>
      </c>
      <c r="E7" s="48">
        <v>43752</v>
      </c>
      <c r="F7" s="48">
        <f>E7</f>
        <v>43752</v>
      </c>
      <c r="G7" s="48">
        <v>43757</v>
      </c>
      <c r="H7" s="48">
        <v>43757</v>
      </c>
      <c r="I7" s="48">
        <f>H7</f>
        <v>43757</v>
      </c>
      <c r="J7" s="48">
        <f>H7</f>
        <v>43757</v>
      </c>
      <c r="L7">
        <v>0</v>
      </c>
      <c r="M7">
        <v>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312</v>
      </c>
      <c r="V7" t="s">
        <v>312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12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313</v>
      </c>
      <c r="BO7">
        <v>0</v>
      </c>
    </row>
    <row r="8" spans="1:67">
      <c r="A8" s="48">
        <v>43703</v>
      </c>
      <c r="B8" s="48">
        <v>43717</v>
      </c>
      <c r="C8" s="48">
        <v>43744</v>
      </c>
      <c r="D8" s="48">
        <f t="shared" ref="D8:D71" si="0">C8</f>
        <v>43744</v>
      </c>
      <c r="E8" s="48">
        <v>43752</v>
      </c>
      <c r="F8" s="48">
        <f t="shared" ref="F8:F71" si="1">E8</f>
        <v>43752</v>
      </c>
      <c r="G8" s="48">
        <v>43744</v>
      </c>
      <c r="H8" s="48">
        <v>43757</v>
      </c>
      <c r="I8" s="48">
        <f t="shared" ref="I8:I71" si="2">H8</f>
        <v>43757</v>
      </c>
      <c r="J8" s="48">
        <f t="shared" ref="J8:J71" si="3">H8</f>
        <v>43757</v>
      </c>
      <c r="L8">
        <v>28</v>
      </c>
      <c r="M8" t="s">
        <v>314</v>
      </c>
      <c r="N8">
        <v>23.9</v>
      </c>
      <c r="O8">
        <v>28</v>
      </c>
      <c r="P8">
        <v>0</v>
      </c>
      <c r="Q8">
        <v>0</v>
      </c>
      <c r="R8">
        <v>12</v>
      </c>
      <c r="S8">
        <v>6</v>
      </c>
      <c r="T8">
        <v>0</v>
      </c>
      <c r="U8">
        <v>0</v>
      </c>
      <c r="V8" t="s">
        <v>312</v>
      </c>
      <c r="W8">
        <v>0</v>
      </c>
      <c r="X8">
        <v>2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9</v>
      </c>
      <c r="AS8">
        <v>0</v>
      </c>
      <c r="AT8">
        <v>0</v>
      </c>
      <c r="AU8">
        <v>6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0</v>
      </c>
      <c r="BE8">
        <v>6</v>
      </c>
      <c r="BF8">
        <v>0</v>
      </c>
      <c r="BG8">
        <v>0</v>
      </c>
      <c r="BH8">
        <v>0</v>
      </c>
      <c r="BI8">
        <v>2</v>
      </c>
      <c r="BJ8">
        <v>0</v>
      </c>
      <c r="BK8">
        <v>4</v>
      </c>
      <c r="BL8">
        <v>5</v>
      </c>
      <c r="BM8">
        <v>0</v>
      </c>
      <c r="BN8">
        <v>0</v>
      </c>
      <c r="BO8">
        <v>0</v>
      </c>
    </row>
    <row r="9" spans="1:67">
      <c r="A9" s="48">
        <v>43703</v>
      </c>
      <c r="B9" s="48">
        <v>43717</v>
      </c>
      <c r="C9" s="48" t="s">
        <v>315</v>
      </c>
      <c r="D9" s="48" t="str">
        <f t="shared" si="0"/>
        <v/>
      </c>
      <c r="E9" s="48">
        <v>43752</v>
      </c>
      <c r="F9" s="48">
        <f t="shared" si="1"/>
        <v>43752</v>
      </c>
      <c r="G9" s="48">
        <v>43757</v>
      </c>
      <c r="H9" s="48">
        <v>43757</v>
      </c>
      <c r="I9" s="48">
        <f t="shared" si="2"/>
        <v>43757</v>
      </c>
      <c r="J9" s="48">
        <f t="shared" si="3"/>
        <v>43757</v>
      </c>
      <c r="L9">
        <v>28.9</v>
      </c>
      <c r="M9">
        <v>90</v>
      </c>
      <c r="N9">
        <v>28.1</v>
      </c>
      <c r="O9">
        <v>56.9</v>
      </c>
      <c r="P9">
        <v>0</v>
      </c>
      <c r="Q9">
        <v>0</v>
      </c>
      <c r="R9">
        <v>0</v>
      </c>
      <c r="S9">
        <v>0</v>
      </c>
      <c r="T9">
        <v>0</v>
      </c>
      <c r="U9" t="s">
        <v>316</v>
      </c>
      <c r="V9" t="s">
        <v>316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48">
        <v>43703</v>
      </c>
      <c r="B10" s="48">
        <v>43717</v>
      </c>
      <c r="C10" s="48">
        <v>43744</v>
      </c>
      <c r="D10" s="48">
        <f t="shared" si="0"/>
        <v>43744</v>
      </c>
      <c r="E10" s="48">
        <v>43752</v>
      </c>
      <c r="F10" s="48">
        <f t="shared" si="1"/>
        <v>43752</v>
      </c>
      <c r="G10" s="48">
        <v>43744</v>
      </c>
      <c r="H10" s="48">
        <v>43757</v>
      </c>
      <c r="I10" s="48">
        <f t="shared" si="2"/>
        <v>43757</v>
      </c>
      <c r="J10" s="48">
        <f t="shared" si="3"/>
        <v>43757</v>
      </c>
      <c r="L10">
        <v>35</v>
      </c>
      <c r="M10" t="s">
        <v>317</v>
      </c>
      <c r="N10">
        <v>41.2</v>
      </c>
      <c r="O10">
        <v>91.9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318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10</v>
      </c>
      <c r="BL10">
        <v>10</v>
      </c>
      <c r="BM10">
        <v>0</v>
      </c>
      <c r="BN10">
        <v>0</v>
      </c>
      <c r="BO10">
        <v>0</v>
      </c>
    </row>
    <row r="11" spans="1:67">
      <c r="A11" s="48">
        <v>43703</v>
      </c>
      <c r="B11" s="48">
        <v>43717</v>
      </c>
      <c r="C11" s="48" t="s">
        <v>315</v>
      </c>
      <c r="D11" s="48" t="str">
        <f t="shared" si="0"/>
        <v/>
      </c>
      <c r="E11" s="48">
        <v>43752</v>
      </c>
      <c r="F11" s="48">
        <f t="shared" si="1"/>
        <v>43752</v>
      </c>
      <c r="G11" s="48">
        <v>43757</v>
      </c>
      <c r="H11" s="48">
        <v>43757</v>
      </c>
      <c r="I11" s="48">
        <f t="shared" si="2"/>
        <v>43757</v>
      </c>
      <c r="J11" s="48">
        <f t="shared" si="3"/>
        <v>43757</v>
      </c>
      <c r="L11">
        <v>33.9</v>
      </c>
      <c r="M11">
        <v>91</v>
      </c>
      <c r="N11">
        <v>32.4</v>
      </c>
      <c r="O11">
        <v>125.8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318</v>
      </c>
      <c r="V11" t="s">
        <v>318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48">
        <v>43703</v>
      </c>
      <c r="B12" s="48">
        <v>43717</v>
      </c>
      <c r="C12" s="48">
        <v>43744</v>
      </c>
      <c r="D12" s="48">
        <f t="shared" si="0"/>
        <v>43744</v>
      </c>
      <c r="E12" s="48">
        <v>43752</v>
      </c>
      <c r="F12" s="48">
        <f t="shared" si="1"/>
        <v>43752</v>
      </c>
      <c r="G12" s="48">
        <v>43744</v>
      </c>
      <c r="H12" s="48">
        <v>43757</v>
      </c>
      <c r="I12" s="48">
        <f t="shared" si="2"/>
        <v>43757</v>
      </c>
      <c r="J12" s="48">
        <f t="shared" si="3"/>
        <v>43757</v>
      </c>
      <c r="L12">
        <v>41</v>
      </c>
      <c r="M12" t="s">
        <v>319</v>
      </c>
      <c r="N12">
        <v>43.8</v>
      </c>
      <c r="O12">
        <v>166.8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318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15</v>
      </c>
      <c r="BL12">
        <v>15</v>
      </c>
      <c r="BM12">
        <v>0</v>
      </c>
      <c r="BN12">
        <v>0</v>
      </c>
      <c r="BO12">
        <v>0</v>
      </c>
    </row>
    <row r="13" spans="1:67">
      <c r="A13" s="48">
        <v>43703</v>
      </c>
      <c r="B13" s="48">
        <v>43717</v>
      </c>
      <c r="C13" s="48" t="s">
        <v>315</v>
      </c>
      <c r="D13" s="48" t="str">
        <f t="shared" si="0"/>
        <v/>
      </c>
      <c r="E13" s="48">
        <v>43752</v>
      </c>
      <c r="F13" s="48">
        <f t="shared" si="1"/>
        <v>43752</v>
      </c>
      <c r="G13" s="48">
        <v>43757</v>
      </c>
      <c r="H13" s="48">
        <v>43757</v>
      </c>
      <c r="I13" s="48">
        <f t="shared" si="2"/>
        <v>43757</v>
      </c>
      <c r="J13" s="48">
        <f t="shared" si="3"/>
        <v>43757</v>
      </c>
      <c r="L13">
        <v>40.1</v>
      </c>
      <c r="M13">
        <v>92</v>
      </c>
      <c r="N13">
        <v>34.6</v>
      </c>
      <c r="O13">
        <v>206.9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318</v>
      </c>
      <c r="V13" t="s">
        <v>318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48">
        <v>43703</v>
      </c>
      <c r="B14" s="48">
        <v>43717</v>
      </c>
      <c r="C14" s="48">
        <v>43744</v>
      </c>
      <c r="D14" s="48">
        <f t="shared" si="0"/>
        <v>43744</v>
      </c>
      <c r="E14" s="48">
        <v>43752</v>
      </c>
      <c r="F14" s="48">
        <f t="shared" si="1"/>
        <v>43752</v>
      </c>
      <c r="G14" s="48">
        <v>43744</v>
      </c>
      <c r="H14" s="48">
        <v>43757</v>
      </c>
      <c r="I14" s="48">
        <f t="shared" si="2"/>
        <v>43757</v>
      </c>
      <c r="J14" s="48">
        <f t="shared" si="3"/>
        <v>43757</v>
      </c>
      <c r="L14">
        <v>40</v>
      </c>
      <c r="M14" t="s">
        <v>320</v>
      </c>
      <c r="N14">
        <v>44.2</v>
      </c>
      <c r="O14">
        <v>246.9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5</v>
      </c>
      <c r="BM14">
        <v>0</v>
      </c>
      <c r="BN14">
        <v>0</v>
      </c>
      <c r="BO14">
        <v>0</v>
      </c>
    </row>
    <row r="15" spans="1:67">
      <c r="A15" s="48">
        <v>43703</v>
      </c>
      <c r="B15" s="48">
        <v>43717</v>
      </c>
      <c r="C15" s="48" t="s">
        <v>315</v>
      </c>
      <c r="D15" s="48" t="str">
        <f t="shared" si="0"/>
        <v/>
      </c>
      <c r="E15" s="48">
        <v>43752</v>
      </c>
      <c r="F15" s="48">
        <f t="shared" si="1"/>
        <v>43752</v>
      </c>
      <c r="G15" s="48">
        <v>43757</v>
      </c>
      <c r="H15" s="48">
        <v>43757</v>
      </c>
      <c r="I15" s="48">
        <f t="shared" si="2"/>
        <v>43757</v>
      </c>
      <c r="J15" s="48">
        <f t="shared" si="3"/>
        <v>43757</v>
      </c>
      <c r="L15">
        <v>39.6</v>
      </c>
      <c r="M15">
        <v>93</v>
      </c>
      <c r="N15">
        <v>36.2</v>
      </c>
      <c r="O15">
        <v>286.5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318</v>
      </c>
      <c r="V15" t="s">
        <v>318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48">
        <v>43703</v>
      </c>
      <c r="B16" s="48">
        <v>43717</v>
      </c>
      <c r="C16" s="48">
        <v>43744</v>
      </c>
      <c r="D16" s="48">
        <f t="shared" si="0"/>
        <v>43744</v>
      </c>
      <c r="E16" s="48">
        <v>43752</v>
      </c>
      <c r="F16" s="48">
        <f t="shared" si="1"/>
        <v>43752</v>
      </c>
      <c r="G16" s="48">
        <v>43744</v>
      </c>
      <c r="H16" s="48">
        <v>43757</v>
      </c>
      <c r="I16" s="48">
        <f t="shared" si="2"/>
        <v>43757</v>
      </c>
      <c r="J16" s="48">
        <f t="shared" si="3"/>
        <v>43757</v>
      </c>
      <c r="L16">
        <v>39</v>
      </c>
      <c r="M16" t="s">
        <v>321</v>
      </c>
      <c r="N16">
        <v>44.1</v>
      </c>
      <c r="O16">
        <v>325.5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318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5</v>
      </c>
      <c r="BL16">
        <v>5</v>
      </c>
      <c r="BM16">
        <v>0</v>
      </c>
      <c r="BN16">
        <v>0</v>
      </c>
      <c r="BO16">
        <v>0</v>
      </c>
    </row>
    <row r="17" spans="1:67">
      <c r="A17" s="48">
        <v>43704</v>
      </c>
      <c r="B17" s="48">
        <v>43717</v>
      </c>
      <c r="C17" s="48" t="s">
        <v>315</v>
      </c>
      <c r="D17" s="48" t="str">
        <f t="shared" si="0"/>
        <v/>
      </c>
      <c r="E17" s="48">
        <v>43752</v>
      </c>
      <c r="F17" s="48">
        <f t="shared" si="1"/>
        <v>43752</v>
      </c>
      <c r="G17" s="48">
        <v>43757</v>
      </c>
      <c r="H17" s="48">
        <v>43757</v>
      </c>
      <c r="I17" s="48">
        <f t="shared" si="2"/>
        <v>43757</v>
      </c>
      <c r="J17" s="48">
        <f t="shared" si="3"/>
        <v>43757</v>
      </c>
      <c r="L17">
        <v>39.8</v>
      </c>
      <c r="M17">
        <v>94</v>
      </c>
      <c r="N17">
        <v>32.1</v>
      </c>
      <c r="O17">
        <v>365.3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318</v>
      </c>
      <c r="V17" t="s">
        <v>318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48">
        <v>43704</v>
      </c>
      <c r="B18" s="48">
        <v>43717</v>
      </c>
      <c r="C18" s="48">
        <v>43744</v>
      </c>
      <c r="D18" s="48">
        <f t="shared" si="0"/>
        <v>43744</v>
      </c>
      <c r="E18" s="48">
        <v>43752</v>
      </c>
      <c r="F18" s="48">
        <f t="shared" si="1"/>
        <v>43752</v>
      </c>
      <c r="G18" s="48">
        <v>43744</v>
      </c>
      <c r="H18" s="48">
        <v>43757</v>
      </c>
      <c r="I18" s="48">
        <f t="shared" si="2"/>
        <v>43757</v>
      </c>
      <c r="J18" s="48">
        <f t="shared" si="3"/>
        <v>43757</v>
      </c>
      <c r="L18">
        <v>42</v>
      </c>
      <c r="M18" t="s">
        <v>322</v>
      </c>
      <c r="N18">
        <v>36.3</v>
      </c>
      <c r="O18">
        <v>407.3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318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3</v>
      </c>
      <c r="BL18">
        <v>5</v>
      </c>
      <c r="BM18">
        <v>0</v>
      </c>
      <c r="BN18">
        <v>0</v>
      </c>
      <c r="BO18">
        <v>0</v>
      </c>
    </row>
    <row r="19" spans="1:67">
      <c r="A19" s="48">
        <v>43704</v>
      </c>
      <c r="B19" s="48">
        <v>43717</v>
      </c>
      <c r="C19" s="48" t="s">
        <v>315</v>
      </c>
      <c r="D19" s="48" t="str">
        <f t="shared" si="0"/>
        <v/>
      </c>
      <c r="E19" s="48">
        <v>43752</v>
      </c>
      <c r="F19" s="48">
        <f t="shared" si="1"/>
        <v>43752</v>
      </c>
      <c r="G19" s="48">
        <v>43757</v>
      </c>
      <c r="H19" s="48">
        <v>43757</v>
      </c>
      <c r="I19" s="48">
        <f t="shared" si="2"/>
        <v>43757</v>
      </c>
      <c r="J19" s="48">
        <f t="shared" si="3"/>
        <v>43757</v>
      </c>
      <c r="L19">
        <v>42.8</v>
      </c>
      <c r="M19">
        <v>95</v>
      </c>
      <c r="N19">
        <v>44.1</v>
      </c>
      <c r="O19">
        <v>450.1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318</v>
      </c>
      <c r="V19" t="s">
        <v>318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48">
        <v>43704</v>
      </c>
      <c r="B20" s="48">
        <v>43717</v>
      </c>
      <c r="C20" s="48">
        <v>43744</v>
      </c>
      <c r="D20" s="48">
        <f t="shared" si="0"/>
        <v>43744</v>
      </c>
      <c r="E20" s="48">
        <v>43752</v>
      </c>
      <c r="F20" s="48">
        <f t="shared" si="1"/>
        <v>43752</v>
      </c>
      <c r="G20" s="48">
        <v>43744</v>
      </c>
      <c r="H20" s="48">
        <v>43757</v>
      </c>
      <c r="I20" s="48">
        <f t="shared" si="2"/>
        <v>43757</v>
      </c>
      <c r="J20" s="48">
        <f t="shared" si="3"/>
        <v>43757</v>
      </c>
      <c r="L20">
        <v>36</v>
      </c>
      <c r="M20" t="s">
        <v>323</v>
      </c>
      <c r="N20">
        <v>43.4</v>
      </c>
      <c r="O20">
        <v>486.1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312</v>
      </c>
      <c r="W20">
        <v>0</v>
      </c>
      <c r="X20">
        <v>2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6</v>
      </c>
      <c r="AR20">
        <v>6</v>
      </c>
      <c r="AS20">
        <v>0</v>
      </c>
      <c r="AT20">
        <v>0</v>
      </c>
      <c r="AU20">
        <v>6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6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1</v>
      </c>
      <c r="BL20">
        <v>0</v>
      </c>
      <c r="BM20">
        <v>1.2</v>
      </c>
      <c r="BN20">
        <v>0</v>
      </c>
      <c r="BO20">
        <v>0</v>
      </c>
    </row>
    <row r="21" spans="1:67">
      <c r="A21" s="48">
        <v>43704</v>
      </c>
      <c r="B21" s="48">
        <v>43717</v>
      </c>
      <c r="C21" s="48" t="s">
        <v>315</v>
      </c>
      <c r="D21" s="48" t="str">
        <f t="shared" si="0"/>
        <v/>
      </c>
      <c r="E21" s="48">
        <v>43752</v>
      </c>
      <c r="F21" s="48">
        <f t="shared" si="1"/>
        <v>43752</v>
      </c>
      <c r="G21" s="48">
        <v>43757</v>
      </c>
      <c r="H21" s="48">
        <v>43757</v>
      </c>
      <c r="I21" s="48">
        <f t="shared" si="2"/>
        <v>43757</v>
      </c>
      <c r="J21" s="48">
        <f t="shared" si="3"/>
        <v>43757</v>
      </c>
      <c r="L21">
        <v>36.6</v>
      </c>
      <c r="M21">
        <v>96</v>
      </c>
      <c r="N21">
        <v>29.7</v>
      </c>
      <c r="O21">
        <v>522.7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318</v>
      </c>
      <c r="V21" t="s">
        <v>318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48">
        <v>43704</v>
      </c>
      <c r="B22" s="48">
        <v>43717</v>
      </c>
      <c r="C22" s="48">
        <v>43744</v>
      </c>
      <c r="D22" s="48">
        <f t="shared" si="0"/>
        <v>43744</v>
      </c>
      <c r="E22" s="48">
        <v>43752</v>
      </c>
      <c r="F22" s="48">
        <f t="shared" si="1"/>
        <v>43752</v>
      </c>
      <c r="G22" s="48">
        <v>43744</v>
      </c>
      <c r="H22" s="48">
        <v>43757</v>
      </c>
      <c r="I22" s="48">
        <f t="shared" si="2"/>
        <v>43757</v>
      </c>
      <c r="J22" s="48">
        <f t="shared" si="3"/>
        <v>43757</v>
      </c>
      <c r="L22">
        <v>35</v>
      </c>
      <c r="M22" t="s">
        <v>324</v>
      </c>
      <c r="N22">
        <v>32.3</v>
      </c>
      <c r="O22">
        <v>557.7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1</v>
      </c>
      <c r="BI22">
        <v>2</v>
      </c>
      <c r="BJ22">
        <v>0</v>
      </c>
      <c r="BK22">
        <v>4</v>
      </c>
      <c r="BL22">
        <v>4</v>
      </c>
      <c r="BM22">
        <v>0</v>
      </c>
      <c r="BN22">
        <v>0</v>
      </c>
      <c r="BO22">
        <v>0</v>
      </c>
    </row>
    <row r="23" spans="1:67">
      <c r="A23" s="48">
        <v>43704</v>
      </c>
      <c r="B23" s="48">
        <v>43717</v>
      </c>
      <c r="C23" s="48" t="s">
        <v>315</v>
      </c>
      <c r="D23" s="48" t="str">
        <f t="shared" si="0"/>
        <v/>
      </c>
      <c r="E23" s="48">
        <v>43752</v>
      </c>
      <c r="F23" s="48">
        <f t="shared" si="1"/>
        <v>43752</v>
      </c>
      <c r="G23" s="48">
        <v>43757</v>
      </c>
      <c r="H23" s="48">
        <v>43757</v>
      </c>
      <c r="I23" s="48">
        <f t="shared" si="2"/>
        <v>43757</v>
      </c>
      <c r="J23" s="48">
        <f t="shared" si="3"/>
        <v>43757</v>
      </c>
      <c r="L23">
        <v>34.3</v>
      </c>
      <c r="M23">
        <v>97</v>
      </c>
      <c r="N23">
        <v>39</v>
      </c>
      <c r="O23">
        <v>592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318</v>
      </c>
      <c r="V23" t="s">
        <v>318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48">
        <v>43704</v>
      </c>
      <c r="B24" s="48">
        <v>43717</v>
      </c>
      <c r="C24" s="48">
        <v>43744</v>
      </c>
      <c r="D24" s="48">
        <f t="shared" si="0"/>
        <v>43744</v>
      </c>
      <c r="E24" s="48">
        <v>43752</v>
      </c>
      <c r="F24" s="48">
        <f t="shared" si="1"/>
        <v>43752</v>
      </c>
      <c r="G24" s="48">
        <v>43744</v>
      </c>
      <c r="H24" s="48">
        <v>43757</v>
      </c>
      <c r="I24" s="48">
        <f t="shared" si="2"/>
        <v>43757</v>
      </c>
      <c r="J24" s="48">
        <f t="shared" si="3"/>
        <v>43757</v>
      </c>
      <c r="L24">
        <v>37</v>
      </c>
      <c r="M24" t="s">
        <v>325</v>
      </c>
      <c r="N24">
        <v>37.1</v>
      </c>
      <c r="O24">
        <v>629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318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5</v>
      </c>
      <c r="BL24">
        <v>4</v>
      </c>
      <c r="BM24">
        <v>1.5</v>
      </c>
      <c r="BN24">
        <v>0</v>
      </c>
      <c r="BO24">
        <v>0</v>
      </c>
    </row>
    <row r="25" spans="1:67">
      <c r="A25" s="48">
        <v>43705</v>
      </c>
      <c r="B25" s="48">
        <v>43717</v>
      </c>
      <c r="C25" s="48" t="s">
        <v>315</v>
      </c>
      <c r="D25" s="48" t="str">
        <f t="shared" si="0"/>
        <v/>
      </c>
      <c r="E25" s="48">
        <v>43752</v>
      </c>
      <c r="F25" s="48">
        <f t="shared" si="1"/>
        <v>43752</v>
      </c>
      <c r="G25" s="48">
        <v>43757</v>
      </c>
      <c r="H25" s="48">
        <v>43757</v>
      </c>
      <c r="I25" s="48">
        <f t="shared" si="2"/>
        <v>43757</v>
      </c>
      <c r="J25" s="48">
        <f t="shared" si="3"/>
        <v>43757</v>
      </c>
      <c r="L25">
        <v>37.1</v>
      </c>
      <c r="M25">
        <v>98</v>
      </c>
      <c r="N25">
        <v>35.1</v>
      </c>
      <c r="O25">
        <v>666.1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318</v>
      </c>
      <c r="V25" t="s">
        <v>318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48">
        <v>43705</v>
      </c>
      <c r="B26" s="48">
        <v>43717</v>
      </c>
      <c r="C26" s="48">
        <v>43744</v>
      </c>
      <c r="D26" s="48">
        <f t="shared" si="0"/>
        <v>43744</v>
      </c>
      <c r="E26" s="48">
        <v>43752</v>
      </c>
      <c r="F26" s="48">
        <f t="shared" si="1"/>
        <v>43752</v>
      </c>
      <c r="G26" s="48">
        <v>43744</v>
      </c>
      <c r="H26" s="48">
        <v>43757</v>
      </c>
      <c r="I26" s="48">
        <f t="shared" si="2"/>
        <v>43757</v>
      </c>
      <c r="J26" s="48">
        <f t="shared" si="3"/>
        <v>43757</v>
      </c>
      <c r="L26">
        <v>37</v>
      </c>
      <c r="M26" t="s">
        <v>326</v>
      </c>
      <c r="N26">
        <v>34.6</v>
      </c>
      <c r="O26">
        <v>703.1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318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2</v>
      </c>
      <c r="BL26">
        <v>4</v>
      </c>
      <c r="BM26">
        <v>0</v>
      </c>
      <c r="BN26">
        <v>0</v>
      </c>
      <c r="BO26">
        <v>0</v>
      </c>
    </row>
    <row r="27" spans="1:67">
      <c r="A27" s="48">
        <v>43705</v>
      </c>
      <c r="B27" s="48">
        <v>43717</v>
      </c>
      <c r="C27" s="48" t="s">
        <v>315</v>
      </c>
      <c r="D27" s="48" t="str">
        <f t="shared" si="0"/>
        <v/>
      </c>
      <c r="E27" s="48">
        <v>43752</v>
      </c>
      <c r="F27" s="48">
        <f t="shared" si="1"/>
        <v>43752</v>
      </c>
      <c r="G27" s="48">
        <v>43757</v>
      </c>
      <c r="H27" s="48">
        <v>43757</v>
      </c>
      <c r="I27" s="48">
        <f t="shared" si="2"/>
        <v>43757</v>
      </c>
      <c r="J27" s="48">
        <f t="shared" si="3"/>
        <v>43757</v>
      </c>
      <c r="L27">
        <v>36.9</v>
      </c>
      <c r="M27">
        <v>99</v>
      </c>
      <c r="N27">
        <v>39.1</v>
      </c>
      <c r="O27">
        <v>740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318</v>
      </c>
      <c r="V27" t="s">
        <v>318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48">
        <v>43705</v>
      </c>
      <c r="B28" s="48">
        <v>43717</v>
      </c>
      <c r="C28" s="48">
        <v>43744</v>
      </c>
      <c r="D28" s="48">
        <f t="shared" si="0"/>
        <v>43744</v>
      </c>
      <c r="E28" s="48">
        <v>43752</v>
      </c>
      <c r="F28" s="48">
        <f t="shared" si="1"/>
        <v>43752</v>
      </c>
      <c r="G28" s="48">
        <v>43744</v>
      </c>
      <c r="H28" s="48">
        <v>43757</v>
      </c>
      <c r="I28" s="48">
        <f t="shared" si="2"/>
        <v>43757</v>
      </c>
      <c r="J28" s="48">
        <f t="shared" si="3"/>
        <v>43757</v>
      </c>
      <c r="L28">
        <v>37</v>
      </c>
      <c r="M28" t="s">
        <v>327</v>
      </c>
      <c r="N28">
        <v>38.1</v>
      </c>
      <c r="O28">
        <v>777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318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4</v>
      </c>
      <c r="BM28">
        <v>0</v>
      </c>
      <c r="BN28">
        <v>0</v>
      </c>
      <c r="BO28">
        <v>0</v>
      </c>
    </row>
    <row r="29" spans="1:67">
      <c r="A29" s="48">
        <v>43705</v>
      </c>
      <c r="B29" s="48">
        <v>43717</v>
      </c>
      <c r="C29" s="48" t="s">
        <v>315</v>
      </c>
      <c r="D29" s="48" t="str">
        <f t="shared" si="0"/>
        <v/>
      </c>
      <c r="E29" s="48">
        <v>43752</v>
      </c>
      <c r="F29" s="48">
        <f t="shared" si="1"/>
        <v>43752</v>
      </c>
      <c r="G29" s="48">
        <v>43757</v>
      </c>
      <c r="H29" s="48">
        <v>43757</v>
      </c>
      <c r="I29" s="48">
        <f t="shared" si="2"/>
        <v>43757</v>
      </c>
      <c r="J29" s="48">
        <f t="shared" si="3"/>
        <v>43757</v>
      </c>
      <c r="L29">
        <v>38.2</v>
      </c>
      <c r="M29">
        <v>100</v>
      </c>
      <c r="N29">
        <v>37.2</v>
      </c>
      <c r="O29">
        <v>815.2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318</v>
      </c>
      <c r="V29" t="s">
        <v>318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48">
        <v>43705</v>
      </c>
      <c r="B30" s="48">
        <v>43717</v>
      </c>
      <c r="C30" s="48">
        <v>43744</v>
      </c>
      <c r="D30" s="48">
        <f t="shared" si="0"/>
        <v>43744</v>
      </c>
      <c r="E30" s="48">
        <v>43752</v>
      </c>
      <c r="F30" s="48">
        <f t="shared" si="1"/>
        <v>43752</v>
      </c>
      <c r="G30" s="48">
        <v>43744</v>
      </c>
      <c r="H30" s="48">
        <v>43757</v>
      </c>
      <c r="I30" s="48">
        <f t="shared" si="2"/>
        <v>43757</v>
      </c>
      <c r="J30" s="48">
        <f t="shared" si="3"/>
        <v>43757</v>
      </c>
      <c r="L30">
        <v>38</v>
      </c>
      <c r="M30" t="s">
        <v>328</v>
      </c>
      <c r="N30">
        <v>35.8</v>
      </c>
      <c r="O30">
        <v>853.2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318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4</v>
      </c>
      <c r="BL30">
        <v>8</v>
      </c>
      <c r="BM30">
        <v>0</v>
      </c>
      <c r="BN30" t="s">
        <v>329</v>
      </c>
      <c r="BO30">
        <v>0</v>
      </c>
    </row>
    <row r="31" spans="1:67">
      <c r="A31" s="48">
        <v>43705</v>
      </c>
      <c r="B31" s="48">
        <v>43717</v>
      </c>
      <c r="C31" s="48">
        <v>43744</v>
      </c>
      <c r="D31" s="48">
        <f t="shared" si="0"/>
        <v>43744</v>
      </c>
      <c r="E31" s="48">
        <v>43752</v>
      </c>
      <c r="F31" s="48">
        <f t="shared" si="1"/>
        <v>43752</v>
      </c>
      <c r="G31" s="48">
        <v>43744</v>
      </c>
      <c r="H31" s="48">
        <v>43757</v>
      </c>
      <c r="I31" s="48">
        <f t="shared" si="2"/>
        <v>43757</v>
      </c>
      <c r="J31" s="48">
        <f t="shared" si="3"/>
        <v>43757</v>
      </c>
      <c r="L31">
        <v>38.1</v>
      </c>
      <c r="M31">
        <v>101</v>
      </c>
      <c r="N31">
        <v>38.2</v>
      </c>
      <c r="O31">
        <v>891.3</v>
      </c>
      <c r="P31">
        <v>0</v>
      </c>
      <c r="Q31">
        <v>0</v>
      </c>
      <c r="R31">
        <v>0</v>
      </c>
      <c r="S31">
        <v>0</v>
      </c>
      <c r="T31">
        <v>5</v>
      </c>
      <c r="U31" t="s">
        <v>318</v>
      </c>
      <c r="V31" t="s">
        <v>318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330</v>
      </c>
      <c r="BO31">
        <v>0</v>
      </c>
    </row>
    <row r="32" spans="1:67">
      <c r="A32" s="48">
        <v>43705</v>
      </c>
      <c r="B32" s="48">
        <v>43717</v>
      </c>
      <c r="C32" s="48">
        <v>43744</v>
      </c>
      <c r="D32" s="48">
        <f t="shared" si="0"/>
        <v>43744</v>
      </c>
      <c r="E32" s="48">
        <v>43752</v>
      </c>
      <c r="F32" s="48">
        <f t="shared" si="1"/>
        <v>43752</v>
      </c>
      <c r="G32" s="48">
        <v>43744</v>
      </c>
      <c r="H32" s="48">
        <v>43757</v>
      </c>
      <c r="I32" s="48">
        <f t="shared" si="2"/>
        <v>43757</v>
      </c>
      <c r="J32" s="48">
        <f t="shared" si="3"/>
        <v>43757</v>
      </c>
      <c r="L32">
        <v>48</v>
      </c>
      <c r="M32" t="s">
        <v>331</v>
      </c>
      <c r="N32">
        <v>43.5</v>
      </c>
      <c r="O32">
        <v>939.3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312</v>
      </c>
      <c r="W32">
        <v>0</v>
      </c>
      <c r="X32">
        <v>2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6</v>
      </c>
      <c r="AR32">
        <v>6</v>
      </c>
      <c r="AS32">
        <v>0</v>
      </c>
      <c r="AT32">
        <v>0</v>
      </c>
      <c r="AU32">
        <v>6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4</v>
      </c>
      <c r="BL32">
        <v>4</v>
      </c>
      <c r="BM32">
        <v>0</v>
      </c>
      <c r="BN32">
        <v>0</v>
      </c>
      <c r="BO32">
        <v>0</v>
      </c>
    </row>
    <row r="33" spans="1:67">
      <c r="A33" s="48">
        <v>43705</v>
      </c>
      <c r="B33" s="48">
        <v>43717</v>
      </c>
      <c r="C33" s="48">
        <v>43744</v>
      </c>
      <c r="D33" s="48">
        <f t="shared" si="0"/>
        <v>43744</v>
      </c>
      <c r="E33" s="48">
        <v>43752</v>
      </c>
      <c r="F33" s="48">
        <f t="shared" si="1"/>
        <v>43752</v>
      </c>
      <c r="G33" s="48">
        <v>43744</v>
      </c>
      <c r="H33" s="48">
        <v>43757</v>
      </c>
      <c r="I33" s="48">
        <f t="shared" si="2"/>
        <v>43757</v>
      </c>
      <c r="J33" s="48">
        <f t="shared" si="3"/>
        <v>43757</v>
      </c>
      <c r="L33">
        <v>49.8</v>
      </c>
      <c r="M33">
        <v>102</v>
      </c>
      <c r="N33">
        <v>43.3</v>
      </c>
      <c r="O33">
        <v>989.1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316</v>
      </c>
      <c r="V33" t="s">
        <v>316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0</v>
      </c>
      <c r="BN33" t="s">
        <v>332</v>
      </c>
      <c r="BO33">
        <v>0</v>
      </c>
    </row>
    <row r="34" spans="1:67">
      <c r="A34" s="48">
        <v>43705</v>
      </c>
      <c r="B34" s="48">
        <v>43717</v>
      </c>
      <c r="C34" s="48">
        <v>43744</v>
      </c>
      <c r="D34" s="48">
        <f t="shared" si="0"/>
        <v>43744</v>
      </c>
      <c r="E34" s="48">
        <v>43752</v>
      </c>
      <c r="F34" s="48">
        <f t="shared" si="1"/>
        <v>43752</v>
      </c>
      <c r="G34" s="48">
        <v>43744</v>
      </c>
      <c r="H34" s="48">
        <v>43757</v>
      </c>
      <c r="I34" s="48">
        <f t="shared" si="2"/>
        <v>43757</v>
      </c>
      <c r="J34" s="48">
        <f t="shared" si="3"/>
        <v>43757</v>
      </c>
      <c r="L34">
        <v>38</v>
      </c>
      <c r="M34" t="s">
        <v>333</v>
      </c>
      <c r="N34">
        <v>35.1</v>
      </c>
      <c r="O34">
        <v>1027.1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318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4</v>
      </c>
      <c r="BM34">
        <v>0</v>
      </c>
      <c r="BN34">
        <v>0</v>
      </c>
      <c r="BO34">
        <v>0</v>
      </c>
    </row>
    <row r="35" spans="1:67">
      <c r="A35" s="48">
        <v>43706</v>
      </c>
      <c r="B35" s="48">
        <v>43717</v>
      </c>
      <c r="C35" s="48" t="s">
        <v>315</v>
      </c>
      <c r="D35" s="48" t="str">
        <f t="shared" si="0"/>
        <v/>
      </c>
      <c r="E35" s="48">
        <v>43752</v>
      </c>
      <c r="F35" s="48">
        <f t="shared" si="1"/>
        <v>43752</v>
      </c>
      <c r="G35" s="48">
        <v>43757</v>
      </c>
      <c r="H35" s="48">
        <v>43757</v>
      </c>
      <c r="I35" s="48">
        <f t="shared" si="2"/>
        <v>43757</v>
      </c>
      <c r="J35" s="48">
        <f t="shared" si="3"/>
        <v>43757</v>
      </c>
      <c r="L35">
        <v>38.8</v>
      </c>
      <c r="M35">
        <v>103</v>
      </c>
      <c r="N35">
        <v>38.2</v>
      </c>
      <c r="O35">
        <v>1065.9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318</v>
      </c>
      <c r="V35" t="s">
        <v>318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48">
        <v>43706</v>
      </c>
      <c r="B36" s="48">
        <v>43717</v>
      </c>
      <c r="C36" s="48">
        <v>43744</v>
      </c>
      <c r="D36" s="48">
        <f t="shared" si="0"/>
        <v>43744</v>
      </c>
      <c r="E36" s="48">
        <v>43752</v>
      </c>
      <c r="F36" s="48">
        <f t="shared" si="1"/>
        <v>43752</v>
      </c>
      <c r="G36" s="48">
        <v>43744</v>
      </c>
      <c r="H36" s="48">
        <v>43757</v>
      </c>
      <c r="I36" s="48">
        <f t="shared" si="2"/>
        <v>43757</v>
      </c>
      <c r="J36" s="48">
        <f t="shared" si="3"/>
        <v>43757</v>
      </c>
      <c r="L36">
        <v>36</v>
      </c>
      <c r="M36" t="s">
        <v>334</v>
      </c>
      <c r="N36">
        <v>39.1</v>
      </c>
      <c r="O36">
        <v>1101.9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318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1</v>
      </c>
      <c r="BL36">
        <v>4</v>
      </c>
      <c r="BM36">
        <v>0</v>
      </c>
      <c r="BN36">
        <v>0</v>
      </c>
      <c r="BO36">
        <v>0</v>
      </c>
    </row>
    <row r="37" spans="1:67">
      <c r="A37" s="48">
        <v>43706</v>
      </c>
      <c r="B37" s="48">
        <v>43717</v>
      </c>
      <c r="C37" s="48" t="s">
        <v>315</v>
      </c>
      <c r="D37" s="48" t="str">
        <f t="shared" si="0"/>
        <v/>
      </c>
      <c r="E37" s="48">
        <v>43752</v>
      </c>
      <c r="F37" s="48">
        <f t="shared" si="1"/>
        <v>43752</v>
      </c>
      <c r="G37" s="48">
        <v>43757</v>
      </c>
      <c r="H37" s="48">
        <v>43757</v>
      </c>
      <c r="I37" s="48">
        <f t="shared" si="2"/>
        <v>43757</v>
      </c>
      <c r="J37" s="48">
        <f t="shared" si="3"/>
        <v>43757</v>
      </c>
      <c r="L37">
        <v>35.3</v>
      </c>
      <c r="M37">
        <v>104</v>
      </c>
      <c r="N37">
        <v>35.6</v>
      </c>
      <c r="O37">
        <v>1137.2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318</v>
      </c>
      <c r="V37" t="s">
        <v>318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48">
        <v>43706</v>
      </c>
      <c r="B38" s="48">
        <v>43717</v>
      </c>
      <c r="C38" s="48">
        <v>43744</v>
      </c>
      <c r="D38" s="48">
        <f t="shared" si="0"/>
        <v>43744</v>
      </c>
      <c r="E38" s="48">
        <v>43752</v>
      </c>
      <c r="F38" s="48">
        <f t="shared" si="1"/>
        <v>43752</v>
      </c>
      <c r="G38" s="48">
        <v>43744</v>
      </c>
      <c r="H38" s="48">
        <v>43757</v>
      </c>
      <c r="I38" s="48">
        <f t="shared" si="2"/>
        <v>43757</v>
      </c>
      <c r="J38" s="48">
        <f t="shared" si="3"/>
        <v>43757</v>
      </c>
      <c r="L38">
        <v>37</v>
      </c>
      <c r="M38" t="s">
        <v>335</v>
      </c>
      <c r="N38">
        <v>37</v>
      </c>
      <c r="O38">
        <v>1174.2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318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3</v>
      </c>
      <c r="BL38">
        <v>4</v>
      </c>
      <c r="BM38">
        <v>0</v>
      </c>
      <c r="BN38">
        <v>0</v>
      </c>
      <c r="BO38">
        <v>0</v>
      </c>
    </row>
    <row r="39" spans="1:67">
      <c r="A39" s="48">
        <v>43706</v>
      </c>
      <c r="B39" s="48">
        <v>43717</v>
      </c>
      <c r="C39" s="48" t="s">
        <v>315</v>
      </c>
      <c r="D39" s="48" t="str">
        <f t="shared" si="0"/>
        <v/>
      </c>
      <c r="E39" s="48">
        <v>43752</v>
      </c>
      <c r="F39" s="48">
        <f t="shared" si="1"/>
        <v>43752</v>
      </c>
      <c r="G39" s="48">
        <v>43757</v>
      </c>
      <c r="H39" s="48">
        <v>43757</v>
      </c>
      <c r="I39" s="48">
        <f t="shared" si="2"/>
        <v>43757</v>
      </c>
      <c r="J39" s="48">
        <f t="shared" si="3"/>
        <v>43757</v>
      </c>
      <c r="L39">
        <v>36.7</v>
      </c>
      <c r="M39">
        <v>105</v>
      </c>
      <c r="N39">
        <v>35.5</v>
      </c>
      <c r="O39">
        <v>1210.9</v>
      </c>
      <c r="P39">
        <v>28</v>
      </c>
      <c r="Q39">
        <v>0</v>
      </c>
      <c r="R39">
        <v>0</v>
      </c>
      <c r="S39">
        <v>0</v>
      </c>
      <c r="T39">
        <v>1</v>
      </c>
      <c r="U39" t="s">
        <v>336</v>
      </c>
      <c r="V39" t="s">
        <v>336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3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337</v>
      </c>
      <c r="BO39">
        <v>0</v>
      </c>
    </row>
    <row r="40" spans="1:67">
      <c r="A40" s="48">
        <v>43706</v>
      </c>
      <c r="B40" s="48">
        <v>43717</v>
      </c>
      <c r="C40" s="48">
        <v>43744</v>
      </c>
      <c r="D40" s="48">
        <f t="shared" si="0"/>
        <v>43744</v>
      </c>
      <c r="E40" s="48">
        <v>43752</v>
      </c>
      <c r="F40" s="48">
        <f t="shared" si="1"/>
        <v>43752</v>
      </c>
      <c r="G40" s="48">
        <v>43744</v>
      </c>
      <c r="H40" s="48">
        <v>43757</v>
      </c>
      <c r="I40" s="48">
        <f t="shared" si="2"/>
        <v>43757</v>
      </c>
      <c r="J40" s="48">
        <f t="shared" si="3"/>
        <v>43757</v>
      </c>
      <c r="L40">
        <v>38.5</v>
      </c>
      <c r="M40" t="s">
        <v>338</v>
      </c>
      <c r="N40">
        <v>43.3</v>
      </c>
      <c r="O40">
        <v>1249.4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318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7</v>
      </c>
      <c r="BL40">
        <v>4</v>
      </c>
      <c r="BM40">
        <v>0</v>
      </c>
      <c r="BN40">
        <v>0</v>
      </c>
      <c r="BO40">
        <v>0</v>
      </c>
    </row>
    <row r="41" spans="1:67">
      <c r="A41" s="48">
        <v>43706</v>
      </c>
      <c r="B41" s="48">
        <v>43717</v>
      </c>
      <c r="C41" s="48">
        <v>43744</v>
      </c>
      <c r="D41" s="48">
        <f t="shared" si="0"/>
        <v>43744</v>
      </c>
      <c r="E41" s="48">
        <v>43752</v>
      </c>
      <c r="F41" s="48">
        <f t="shared" si="1"/>
        <v>43752</v>
      </c>
      <c r="G41" s="48">
        <v>43744</v>
      </c>
      <c r="H41" s="48">
        <v>43757</v>
      </c>
      <c r="I41" s="48">
        <f t="shared" si="2"/>
        <v>43757</v>
      </c>
      <c r="J41" s="48">
        <f t="shared" si="3"/>
        <v>43757</v>
      </c>
      <c r="L41">
        <v>38</v>
      </c>
      <c r="M41">
        <v>106</v>
      </c>
      <c r="N41">
        <v>36</v>
      </c>
      <c r="O41">
        <v>1287.4</v>
      </c>
      <c r="P41">
        <v>0</v>
      </c>
      <c r="Q41">
        <v>0</v>
      </c>
      <c r="R41">
        <v>0</v>
      </c>
      <c r="S41">
        <v>0</v>
      </c>
      <c r="T41">
        <v>5</v>
      </c>
      <c r="U41" t="s">
        <v>318</v>
      </c>
      <c r="V41" t="s">
        <v>318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330</v>
      </c>
      <c r="BO41">
        <v>0</v>
      </c>
    </row>
    <row r="42" spans="1:67">
      <c r="A42" s="48">
        <v>43706</v>
      </c>
      <c r="B42" s="48">
        <v>43717</v>
      </c>
      <c r="C42" s="48">
        <v>43744</v>
      </c>
      <c r="D42" s="48">
        <f t="shared" si="0"/>
        <v>43744</v>
      </c>
      <c r="E42" s="48">
        <v>43752</v>
      </c>
      <c r="F42" s="48">
        <f t="shared" si="1"/>
        <v>43752</v>
      </c>
      <c r="G42" s="48">
        <v>43744</v>
      </c>
      <c r="H42" s="48">
        <v>43757</v>
      </c>
      <c r="I42" s="48">
        <f t="shared" si="2"/>
        <v>43757</v>
      </c>
      <c r="J42" s="48">
        <f t="shared" si="3"/>
        <v>43757</v>
      </c>
      <c r="L42">
        <v>37</v>
      </c>
      <c r="M42" t="s">
        <v>339</v>
      </c>
      <c r="N42">
        <v>38.1</v>
      </c>
      <c r="O42">
        <v>1324.4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318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4</v>
      </c>
      <c r="BL42">
        <v>4</v>
      </c>
      <c r="BM42">
        <v>0</v>
      </c>
      <c r="BN42">
        <v>0</v>
      </c>
      <c r="BO42">
        <v>0</v>
      </c>
    </row>
    <row r="43" spans="1:67">
      <c r="A43" s="48">
        <v>43706</v>
      </c>
      <c r="B43" s="48">
        <v>43717</v>
      </c>
      <c r="C43" s="48">
        <v>43744</v>
      </c>
      <c r="D43" s="48">
        <f t="shared" si="0"/>
        <v>43744</v>
      </c>
      <c r="E43" s="48">
        <v>43752</v>
      </c>
      <c r="F43" s="48">
        <f t="shared" si="1"/>
        <v>43752</v>
      </c>
      <c r="G43" s="48">
        <v>43744</v>
      </c>
      <c r="H43" s="48">
        <v>43757</v>
      </c>
      <c r="I43" s="48">
        <f t="shared" si="2"/>
        <v>43757</v>
      </c>
      <c r="J43" s="48">
        <f t="shared" si="3"/>
        <v>43757</v>
      </c>
      <c r="L43">
        <v>37.6</v>
      </c>
      <c r="M43">
        <v>107</v>
      </c>
      <c r="N43">
        <v>35</v>
      </c>
      <c r="O43">
        <v>1362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312</v>
      </c>
      <c r="V43" t="s">
        <v>312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6</v>
      </c>
      <c r="AR43">
        <v>6</v>
      </c>
      <c r="AS43">
        <v>0</v>
      </c>
      <c r="AT43">
        <v>0</v>
      </c>
      <c r="AU43">
        <v>6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6</v>
      </c>
      <c r="BD43">
        <v>0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1.2</v>
      </c>
      <c r="BN43">
        <v>0</v>
      </c>
      <c r="BO43">
        <v>0</v>
      </c>
    </row>
    <row r="44" spans="1:67">
      <c r="A44" s="48">
        <v>43706</v>
      </c>
      <c r="B44" s="48">
        <v>43717</v>
      </c>
      <c r="C44" s="48">
        <v>43744</v>
      </c>
      <c r="D44" s="48">
        <f t="shared" si="0"/>
        <v>43744</v>
      </c>
      <c r="E44" s="48">
        <v>43752</v>
      </c>
      <c r="F44" s="48">
        <f t="shared" si="1"/>
        <v>43752</v>
      </c>
      <c r="G44" s="48">
        <v>43744</v>
      </c>
      <c r="H44" s="48">
        <v>43757</v>
      </c>
      <c r="I44" s="48">
        <f t="shared" si="2"/>
        <v>43757</v>
      </c>
      <c r="J44" s="48">
        <f t="shared" si="3"/>
        <v>43757</v>
      </c>
      <c r="L44">
        <v>34</v>
      </c>
      <c r="M44" t="s">
        <v>340</v>
      </c>
      <c r="N44">
        <v>34.3</v>
      </c>
      <c r="O44">
        <v>1396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318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5</v>
      </c>
      <c r="BL44">
        <v>4</v>
      </c>
      <c r="BM44">
        <v>0</v>
      </c>
      <c r="BN44">
        <v>0</v>
      </c>
      <c r="BO44">
        <v>0</v>
      </c>
    </row>
    <row r="45" spans="1:67">
      <c r="A45" s="48">
        <v>43706</v>
      </c>
      <c r="B45" s="48">
        <v>43717</v>
      </c>
      <c r="C45" s="48" t="s">
        <v>315</v>
      </c>
      <c r="D45" s="48" t="str">
        <f t="shared" si="0"/>
        <v/>
      </c>
      <c r="E45" s="48">
        <v>43752</v>
      </c>
      <c r="F45" s="48">
        <f t="shared" si="1"/>
        <v>43752</v>
      </c>
      <c r="G45" s="48">
        <v>43757</v>
      </c>
      <c r="H45" s="48">
        <v>43757</v>
      </c>
      <c r="I45" s="48">
        <f t="shared" si="2"/>
        <v>43757</v>
      </c>
      <c r="J45" s="48">
        <f t="shared" si="3"/>
        <v>43757</v>
      </c>
      <c r="L45">
        <v>33.7</v>
      </c>
      <c r="M45">
        <v>108</v>
      </c>
      <c r="N45">
        <v>31.2</v>
      </c>
      <c r="O45">
        <v>1429.7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318</v>
      </c>
      <c r="V45" t="s">
        <v>318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48">
        <v>43706</v>
      </c>
      <c r="B46" s="48">
        <v>43717</v>
      </c>
      <c r="C46" s="48">
        <v>43744</v>
      </c>
      <c r="D46" s="48">
        <f t="shared" si="0"/>
        <v>43744</v>
      </c>
      <c r="E46" s="48">
        <v>43752</v>
      </c>
      <c r="F46" s="48">
        <f t="shared" si="1"/>
        <v>43752</v>
      </c>
      <c r="G46" s="48">
        <v>43744</v>
      </c>
      <c r="H46" s="48">
        <v>43757</v>
      </c>
      <c r="I46" s="48">
        <f t="shared" si="2"/>
        <v>43757</v>
      </c>
      <c r="J46" s="48">
        <f t="shared" si="3"/>
        <v>43757</v>
      </c>
      <c r="L46">
        <v>34</v>
      </c>
      <c r="M46" t="s">
        <v>341</v>
      </c>
      <c r="N46">
        <v>33.2</v>
      </c>
      <c r="O46">
        <v>1463.7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318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7</v>
      </c>
      <c r="BL46">
        <v>8</v>
      </c>
      <c r="BM46">
        <v>0</v>
      </c>
      <c r="BN46" t="s">
        <v>329</v>
      </c>
      <c r="BO46">
        <v>0</v>
      </c>
    </row>
    <row r="47" spans="1:67">
      <c r="A47" s="48">
        <v>43706</v>
      </c>
      <c r="B47" s="48">
        <v>43717</v>
      </c>
      <c r="C47" s="48" t="s">
        <v>315</v>
      </c>
      <c r="D47" s="48" t="str">
        <f t="shared" si="0"/>
        <v/>
      </c>
      <c r="E47" s="48">
        <v>43752</v>
      </c>
      <c r="F47" s="48">
        <f t="shared" si="1"/>
        <v>43752</v>
      </c>
      <c r="G47" s="48">
        <v>43757</v>
      </c>
      <c r="H47" s="48">
        <v>43757</v>
      </c>
      <c r="I47" s="48">
        <f t="shared" si="2"/>
        <v>43757</v>
      </c>
      <c r="J47" s="48">
        <f t="shared" si="3"/>
        <v>43757</v>
      </c>
      <c r="L47">
        <v>35</v>
      </c>
      <c r="M47">
        <v>109</v>
      </c>
      <c r="N47">
        <v>34.5</v>
      </c>
      <c r="O47">
        <v>1498.7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318</v>
      </c>
      <c r="V47" t="s">
        <v>318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48">
        <v>43706</v>
      </c>
      <c r="B48" s="48">
        <v>43717</v>
      </c>
      <c r="C48" s="48">
        <v>43744</v>
      </c>
      <c r="D48" s="48">
        <f t="shared" si="0"/>
        <v>43744</v>
      </c>
      <c r="E48" s="48">
        <v>43752</v>
      </c>
      <c r="F48" s="48">
        <f t="shared" si="1"/>
        <v>43752</v>
      </c>
      <c r="G48" s="48">
        <v>43744</v>
      </c>
      <c r="H48" s="48">
        <v>43757</v>
      </c>
      <c r="I48" s="48">
        <f t="shared" si="2"/>
        <v>43757</v>
      </c>
      <c r="J48" s="48">
        <f t="shared" si="3"/>
        <v>43757</v>
      </c>
      <c r="L48">
        <v>27</v>
      </c>
      <c r="M48" t="s">
        <v>342</v>
      </c>
      <c r="N48">
        <v>23.7</v>
      </c>
      <c r="O48">
        <v>1525.7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318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6</v>
      </c>
      <c r="BL48">
        <v>4</v>
      </c>
      <c r="BM48">
        <v>0</v>
      </c>
      <c r="BN48">
        <v>0</v>
      </c>
      <c r="BO48">
        <v>0</v>
      </c>
    </row>
    <row r="49" spans="1:67">
      <c r="A49" s="48">
        <v>43706</v>
      </c>
      <c r="B49" s="48">
        <v>43717</v>
      </c>
      <c r="C49" s="48" t="s">
        <v>315</v>
      </c>
      <c r="D49" s="48" t="str">
        <f t="shared" si="0"/>
        <v/>
      </c>
      <c r="E49" s="48">
        <v>43752</v>
      </c>
      <c r="F49" s="48">
        <f t="shared" si="1"/>
        <v>43752</v>
      </c>
      <c r="G49" s="48">
        <v>43757</v>
      </c>
      <c r="H49" s="48">
        <v>43757</v>
      </c>
      <c r="I49" s="48">
        <f t="shared" si="2"/>
        <v>43757</v>
      </c>
      <c r="J49" s="48">
        <f t="shared" si="3"/>
        <v>43757</v>
      </c>
      <c r="L49">
        <v>28.1</v>
      </c>
      <c r="M49">
        <v>110</v>
      </c>
      <c r="N49">
        <v>31.2</v>
      </c>
      <c r="O49">
        <v>1553.8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316</v>
      </c>
      <c r="V49" t="s">
        <v>316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48">
        <v>43706</v>
      </c>
      <c r="B50" s="48">
        <v>43717</v>
      </c>
      <c r="C50" s="48">
        <v>43744</v>
      </c>
      <c r="D50" s="48">
        <f t="shared" si="0"/>
        <v>43744</v>
      </c>
      <c r="E50" s="48">
        <v>43752</v>
      </c>
      <c r="F50" s="48">
        <f t="shared" si="1"/>
        <v>43752</v>
      </c>
      <c r="G50" s="48">
        <v>43744</v>
      </c>
      <c r="H50" s="48">
        <v>43757</v>
      </c>
      <c r="I50" s="48">
        <f t="shared" si="2"/>
        <v>43757</v>
      </c>
      <c r="J50" s="48">
        <f t="shared" si="3"/>
        <v>43757</v>
      </c>
      <c r="L50">
        <v>35</v>
      </c>
      <c r="M50" t="s">
        <v>343</v>
      </c>
      <c r="N50">
        <v>34.2</v>
      </c>
      <c r="O50">
        <v>1588.8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318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3</v>
      </c>
      <c r="BL50">
        <v>4</v>
      </c>
      <c r="BM50">
        <v>0</v>
      </c>
      <c r="BN50">
        <v>0</v>
      </c>
      <c r="BO50">
        <v>0</v>
      </c>
    </row>
    <row r="51" spans="1:67">
      <c r="A51" s="48">
        <v>43706</v>
      </c>
      <c r="B51" s="48">
        <v>43717</v>
      </c>
      <c r="C51" s="48" t="s">
        <v>315</v>
      </c>
      <c r="D51" s="48" t="str">
        <f t="shared" si="0"/>
        <v/>
      </c>
      <c r="E51" s="48">
        <v>43752</v>
      </c>
      <c r="F51" s="48">
        <f t="shared" si="1"/>
        <v>43752</v>
      </c>
      <c r="G51" s="48">
        <v>43757</v>
      </c>
      <c r="H51" s="48">
        <v>43757</v>
      </c>
      <c r="I51" s="48">
        <f t="shared" si="2"/>
        <v>43757</v>
      </c>
      <c r="J51" s="48">
        <f t="shared" si="3"/>
        <v>43757</v>
      </c>
      <c r="L51">
        <v>35.1</v>
      </c>
      <c r="M51">
        <v>111</v>
      </c>
      <c r="N51">
        <v>12.4</v>
      </c>
      <c r="O51">
        <v>1623.9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336</v>
      </c>
      <c r="V51" t="s">
        <v>336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344</v>
      </c>
      <c r="BO51">
        <v>0</v>
      </c>
    </row>
    <row r="52" spans="1:67">
      <c r="A52" s="48">
        <v>43706</v>
      </c>
      <c r="B52" s="48">
        <v>43717</v>
      </c>
      <c r="C52" s="48">
        <v>43744</v>
      </c>
      <c r="D52" s="48">
        <f t="shared" si="0"/>
        <v>43744</v>
      </c>
      <c r="E52" s="48">
        <v>43752</v>
      </c>
      <c r="F52" s="48">
        <f t="shared" si="1"/>
        <v>43752</v>
      </c>
      <c r="G52" s="48">
        <v>43744</v>
      </c>
      <c r="H52" s="48">
        <v>43757</v>
      </c>
      <c r="I52" s="48">
        <f t="shared" si="2"/>
        <v>43757</v>
      </c>
      <c r="J52" s="48">
        <f t="shared" si="3"/>
        <v>43757</v>
      </c>
      <c r="L52">
        <v>10</v>
      </c>
      <c r="M52" t="s">
        <v>345</v>
      </c>
      <c r="N52">
        <v>29.1</v>
      </c>
      <c r="O52">
        <v>1633.9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318</v>
      </c>
      <c r="V52" t="s">
        <v>318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48">
        <v>43706</v>
      </c>
      <c r="B53" s="48">
        <v>43717</v>
      </c>
      <c r="C53" s="48">
        <v>43744</v>
      </c>
      <c r="D53" s="48">
        <f t="shared" si="0"/>
        <v>43744</v>
      </c>
      <c r="E53" s="48">
        <v>43752</v>
      </c>
      <c r="F53" s="48">
        <f t="shared" si="1"/>
        <v>43752</v>
      </c>
      <c r="G53" s="48">
        <v>43744</v>
      </c>
      <c r="H53" s="48">
        <v>43757</v>
      </c>
      <c r="I53" s="48">
        <f t="shared" si="2"/>
        <v>43757</v>
      </c>
      <c r="J53" s="48">
        <f t="shared" si="3"/>
        <v>43757</v>
      </c>
      <c r="L53">
        <v>51.8</v>
      </c>
      <c r="M53" t="s">
        <v>346</v>
      </c>
      <c r="N53">
        <v>52.2</v>
      </c>
      <c r="O53">
        <v>1685.7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318</v>
      </c>
      <c r="V53" t="s">
        <v>318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48">
        <v>43706</v>
      </c>
      <c r="B54" s="48">
        <v>43717</v>
      </c>
      <c r="C54" s="48" t="s">
        <v>315</v>
      </c>
      <c r="D54" s="48" t="str">
        <f t="shared" si="0"/>
        <v/>
      </c>
      <c r="E54" s="48">
        <v>43752</v>
      </c>
      <c r="F54" s="48">
        <f t="shared" si="1"/>
        <v>43752</v>
      </c>
      <c r="G54" s="48">
        <v>43757</v>
      </c>
      <c r="H54" s="48">
        <v>43757</v>
      </c>
      <c r="I54" s="48">
        <f t="shared" si="2"/>
        <v>43757</v>
      </c>
      <c r="J54" s="48">
        <f t="shared" si="3"/>
        <v>43757</v>
      </c>
      <c r="L54">
        <v>10</v>
      </c>
      <c r="M54">
        <v>112</v>
      </c>
      <c r="N54">
        <v>11.3</v>
      </c>
      <c r="O54">
        <v>1695.7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318</v>
      </c>
      <c r="V54" t="s">
        <v>318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48">
        <v>43707</v>
      </c>
      <c r="B55" s="48">
        <v>43717</v>
      </c>
      <c r="C55" s="48">
        <v>43744</v>
      </c>
      <c r="D55" s="48">
        <f t="shared" si="0"/>
        <v>43744</v>
      </c>
      <c r="E55" s="48">
        <v>43752</v>
      </c>
      <c r="F55" s="48">
        <f t="shared" si="1"/>
        <v>43752</v>
      </c>
      <c r="G55" s="48">
        <v>43744</v>
      </c>
      <c r="H55" s="48">
        <v>43757</v>
      </c>
      <c r="I55" s="48">
        <f t="shared" si="2"/>
        <v>43757</v>
      </c>
      <c r="J55" s="48">
        <f t="shared" si="3"/>
        <v>43757</v>
      </c>
      <c r="L55">
        <v>37.7</v>
      </c>
      <c r="M55" t="s">
        <v>347</v>
      </c>
      <c r="N55">
        <v>24.1</v>
      </c>
      <c r="O55">
        <v>1733.4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318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6</v>
      </c>
      <c r="BL55">
        <v>4</v>
      </c>
      <c r="BM55">
        <v>0</v>
      </c>
      <c r="BN55">
        <v>0</v>
      </c>
      <c r="BO55">
        <v>0</v>
      </c>
    </row>
    <row r="56" spans="1:67">
      <c r="A56" s="48">
        <v>43707</v>
      </c>
      <c r="B56" s="48">
        <v>43717</v>
      </c>
      <c r="C56" s="48" t="s">
        <v>315</v>
      </c>
      <c r="D56" s="48" t="str">
        <f t="shared" si="0"/>
        <v/>
      </c>
      <c r="E56" s="48">
        <v>43752</v>
      </c>
      <c r="F56" s="48">
        <f t="shared" si="1"/>
        <v>43752</v>
      </c>
      <c r="G56" s="48">
        <v>43757</v>
      </c>
      <c r="H56" s="48">
        <v>43757</v>
      </c>
      <c r="I56" s="48">
        <f t="shared" si="2"/>
        <v>43757</v>
      </c>
      <c r="J56" s="48">
        <f t="shared" si="3"/>
        <v>43757</v>
      </c>
      <c r="L56">
        <v>37</v>
      </c>
      <c r="M56">
        <v>113</v>
      </c>
      <c r="N56">
        <v>48.5</v>
      </c>
      <c r="O56">
        <v>1770.4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318</v>
      </c>
      <c r="V56" t="s">
        <v>318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48">
        <v>43707</v>
      </c>
      <c r="B57" s="48">
        <v>43717</v>
      </c>
      <c r="C57" s="48">
        <v>43744</v>
      </c>
      <c r="D57" s="48">
        <f t="shared" si="0"/>
        <v>43744</v>
      </c>
      <c r="E57" s="48">
        <v>43752</v>
      </c>
      <c r="F57" s="48">
        <f t="shared" si="1"/>
        <v>43752</v>
      </c>
      <c r="G57" s="48">
        <v>43744</v>
      </c>
      <c r="H57" s="48">
        <v>43757</v>
      </c>
      <c r="I57" s="48">
        <f t="shared" si="2"/>
        <v>43757</v>
      </c>
      <c r="J57" s="48">
        <f t="shared" si="3"/>
        <v>43757</v>
      </c>
      <c r="L57">
        <v>33</v>
      </c>
      <c r="M57" t="s">
        <v>348</v>
      </c>
      <c r="N57">
        <v>33.1</v>
      </c>
      <c r="O57">
        <v>1803.4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312</v>
      </c>
      <c r="W57">
        <v>0</v>
      </c>
      <c r="X57">
        <v>2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6</v>
      </c>
      <c r="AR57">
        <v>6</v>
      </c>
      <c r="AS57">
        <v>0</v>
      </c>
      <c r="AT57">
        <v>0</v>
      </c>
      <c r="AU57">
        <v>6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10</v>
      </c>
      <c r="BL57">
        <v>8</v>
      </c>
      <c r="BM57">
        <v>0</v>
      </c>
      <c r="BN57">
        <v>0</v>
      </c>
      <c r="BO57">
        <v>0</v>
      </c>
    </row>
    <row r="58" spans="1:67">
      <c r="A58" s="48">
        <v>43707</v>
      </c>
      <c r="B58" s="48">
        <v>43717</v>
      </c>
      <c r="C58" s="48" t="s">
        <v>315</v>
      </c>
      <c r="D58" s="48" t="str">
        <f t="shared" si="0"/>
        <v/>
      </c>
      <c r="E58" s="48">
        <v>43752</v>
      </c>
      <c r="F58" s="48">
        <f t="shared" si="1"/>
        <v>43752</v>
      </c>
      <c r="G58" s="48">
        <v>43757</v>
      </c>
      <c r="H58" s="48">
        <v>43757</v>
      </c>
      <c r="I58" s="48">
        <f t="shared" si="2"/>
        <v>43757</v>
      </c>
      <c r="J58" s="48">
        <f t="shared" si="3"/>
        <v>43757</v>
      </c>
      <c r="L58">
        <v>32</v>
      </c>
      <c r="M58">
        <v>114</v>
      </c>
      <c r="N58">
        <v>35.3</v>
      </c>
      <c r="O58">
        <v>1835.4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318</v>
      </c>
      <c r="V58" t="s">
        <v>318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48">
        <v>43707</v>
      </c>
      <c r="B59" s="48">
        <v>43717</v>
      </c>
      <c r="C59" s="48">
        <v>43744</v>
      </c>
      <c r="D59" s="48">
        <f t="shared" si="0"/>
        <v>43744</v>
      </c>
      <c r="E59" s="48">
        <v>43752</v>
      </c>
      <c r="F59" s="48">
        <f t="shared" si="1"/>
        <v>43752</v>
      </c>
      <c r="G59" s="48">
        <v>43744</v>
      </c>
      <c r="H59" s="48">
        <v>43757</v>
      </c>
      <c r="I59" s="48">
        <f t="shared" si="2"/>
        <v>43757</v>
      </c>
      <c r="J59" s="48">
        <f t="shared" si="3"/>
        <v>43757</v>
      </c>
      <c r="L59">
        <v>42</v>
      </c>
      <c r="M59" t="s">
        <v>349</v>
      </c>
      <c r="N59">
        <v>30.6</v>
      </c>
      <c r="O59">
        <v>1877.4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318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5</v>
      </c>
      <c r="BL59">
        <v>4</v>
      </c>
      <c r="BM59">
        <v>0</v>
      </c>
      <c r="BN59">
        <v>0</v>
      </c>
      <c r="BO59">
        <v>0</v>
      </c>
    </row>
    <row r="60" spans="1:67">
      <c r="A60" s="48">
        <v>43707</v>
      </c>
      <c r="B60" s="48">
        <v>43717</v>
      </c>
      <c r="C60" s="48">
        <v>43744</v>
      </c>
      <c r="D60" s="48">
        <f t="shared" si="0"/>
        <v>43744</v>
      </c>
      <c r="E60" s="48">
        <v>43752</v>
      </c>
      <c r="F60" s="48">
        <f t="shared" si="1"/>
        <v>43752</v>
      </c>
      <c r="G60" s="48">
        <v>43744</v>
      </c>
      <c r="H60" s="48">
        <v>43757</v>
      </c>
      <c r="I60" s="48">
        <f t="shared" si="2"/>
        <v>43757</v>
      </c>
      <c r="J60" s="48">
        <f t="shared" si="3"/>
        <v>43757</v>
      </c>
      <c r="L60">
        <v>39.4</v>
      </c>
      <c r="M60">
        <v>115</v>
      </c>
      <c r="N60">
        <v>48.6</v>
      </c>
      <c r="O60">
        <v>1916.8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318</v>
      </c>
      <c r="V60" t="s">
        <v>318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350</v>
      </c>
      <c r="BO60">
        <v>0</v>
      </c>
    </row>
    <row r="61" spans="1:67">
      <c r="A61" s="48">
        <v>43707</v>
      </c>
      <c r="B61" s="48">
        <v>43717</v>
      </c>
      <c r="C61" s="48">
        <v>43744</v>
      </c>
      <c r="D61" s="48">
        <f t="shared" si="0"/>
        <v>43744</v>
      </c>
      <c r="E61" s="48">
        <v>43752</v>
      </c>
      <c r="F61" s="48">
        <f t="shared" si="1"/>
        <v>43752</v>
      </c>
      <c r="G61" s="48">
        <v>43744</v>
      </c>
      <c r="H61" s="48">
        <v>43757</v>
      </c>
      <c r="I61" s="48">
        <f t="shared" si="2"/>
        <v>43757</v>
      </c>
      <c r="J61" s="48">
        <f t="shared" si="3"/>
        <v>43757</v>
      </c>
      <c r="L61">
        <v>37</v>
      </c>
      <c r="M61" t="s">
        <v>351</v>
      </c>
      <c r="N61">
        <v>40</v>
      </c>
      <c r="O61">
        <v>1953.8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318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2</v>
      </c>
      <c r="BL61">
        <v>4</v>
      </c>
      <c r="BM61">
        <v>0</v>
      </c>
      <c r="BN61">
        <v>0</v>
      </c>
      <c r="BO61">
        <v>0</v>
      </c>
    </row>
    <row r="62" spans="1:67">
      <c r="A62" s="48">
        <v>43707</v>
      </c>
      <c r="B62" s="48">
        <v>43717</v>
      </c>
      <c r="C62" s="48">
        <v>43744</v>
      </c>
      <c r="D62" s="48">
        <f t="shared" si="0"/>
        <v>43744</v>
      </c>
      <c r="E62" s="48">
        <v>43752</v>
      </c>
      <c r="F62" s="48">
        <f t="shared" si="1"/>
        <v>43752</v>
      </c>
      <c r="G62" s="48">
        <v>43744</v>
      </c>
      <c r="H62" s="48">
        <v>43757</v>
      </c>
      <c r="I62" s="48">
        <f t="shared" si="2"/>
        <v>43757</v>
      </c>
      <c r="J62" s="48">
        <f t="shared" si="3"/>
        <v>43757</v>
      </c>
      <c r="L62">
        <v>37.1</v>
      </c>
      <c r="M62">
        <v>116</v>
      </c>
      <c r="N62">
        <v>34.6</v>
      </c>
      <c r="O62">
        <v>1990.9</v>
      </c>
      <c r="P62">
        <v>0</v>
      </c>
      <c r="Q62">
        <v>0</v>
      </c>
      <c r="R62">
        <v>0</v>
      </c>
      <c r="S62">
        <v>0</v>
      </c>
      <c r="T62">
        <v>5</v>
      </c>
      <c r="U62" t="s">
        <v>318</v>
      </c>
      <c r="V62" t="s">
        <v>318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330</v>
      </c>
      <c r="BO62">
        <v>0</v>
      </c>
    </row>
    <row r="63" spans="1:67">
      <c r="A63" s="48">
        <v>43707</v>
      </c>
      <c r="B63" s="48">
        <v>43717</v>
      </c>
      <c r="C63" s="48">
        <v>43744</v>
      </c>
      <c r="D63" s="48">
        <f t="shared" si="0"/>
        <v>43744</v>
      </c>
      <c r="E63" s="48">
        <v>43752</v>
      </c>
      <c r="F63" s="48">
        <f t="shared" si="1"/>
        <v>43752</v>
      </c>
      <c r="G63" s="48">
        <v>43744</v>
      </c>
      <c r="H63" s="48">
        <v>43757</v>
      </c>
      <c r="I63" s="48">
        <f t="shared" si="2"/>
        <v>43757</v>
      </c>
      <c r="J63" s="48">
        <f t="shared" si="3"/>
        <v>43757</v>
      </c>
      <c r="L63">
        <v>34</v>
      </c>
      <c r="M63" t="s">
        <v>352</v>
      </c>
      <c r="N63">
        <v>41.2</v>
      </c>
      <c r="O63">
        <v>2024.9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318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2</v>
      </c>
      <c r="BL63">
        <v>4</v>
      </c>
      <c r="BM63">
        <v>0</v>
      </c>
      <c r="BN63">
        <v>0</v>
      </c>
      <c r="BO63">
        <v>0</v>
      </c>
    </row>
    <row r="64" spans="1:67">
      <c r="A64" s="48">
        <v>43707</v>
      </c>
      <c r="B64" s="48">
        <v>43717</v>
      </c>
      <c r="C64" s="48" t="s">
        <v>315</v>
      </c>
      <c r="D64" s="48" t="str">
        <f t="shared" si="0"/>
        <v/>
      </c>
      <c r="E64" s="48">
        <v>43752</v>
      </c>
      <c r="F64" s="48">
        <f t="shared" si="1"/>
        <v>43752</v>
      </c>
      <c r="G64" s="48">
        <v>43757</v>
      </c>
      <c r="H64" s="48">
        <v>43757</v>
      </c>
      <c r="I64" s="48">
        <f t="shared" si="2"/>
        <v>43757</v>
      </c>
      <c r="J64" s="48">
        <f t="shared" si="3"/>
        <v>43757</v>
      </c>
      <c r="L64">
        <v>33.7</v>
      </c>
      <c r="M64">
        <v>117</v>
      </c>
      <c r="N64">
        <v>29.4</v>
      </c>
      <c r="O64">
        <v>2058.6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318</v>
      </c>
      <c r="V64" t="s">
        <v>318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48">
        <v>43707</v>
      </c>
      <c r="B65" s="48">
        <v>43717</v>
      </c>
      <c r="C65" s="48">
        <v>43744</v>
      </c>
      <c r="D65" s="48">
        <f t="shared" si="0"/>
        <v>43744</v>
      </c>
      <c r="E65" s="48">
        <v>43752</v>
      </c>
      <c r="F65" s="48">
        <f t="shared" si="1"/>
        <v>43752</v>
      </c>
      <c r="G65" s="48">
        <v>43744</v>
      </c>
      <c r="H65" s="48">
        <v>43757</v>
      </c>
      <c r="I65" s="48">
        <f t="shared" si="2"/>
        <v>43757</v>
      </c>
      <c r="J65" s="48">
        <f t="shared" si="3"/>
        <v>43757</v>
      </c>
      <c r="L65">
        <v>40</v>
      </c>
      <c r="M65" t="s">
        <v>353</v>
      </c>
      <c r="N65">
        <v>39.2</v>
      </c>
      <c r="O65">
        <v>2098.6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318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2</v>
      </c>
      <c r="BL65">
        <v>4</v>
      </c>
      <c r="BM65">
        <v>1.2</v>
      </c>
      <c r="BN65">
        <v>0</v>
      </c>
      <c r="BO65">
        <v>0</v>
      </c>
    </row>
    <row r="66" spans="1:67">
      <c r="A66" s="48">
        <v>43707</v>
      </c>
      <c r="B66" s="48">
        <v>43717</v>
      </c>
      <c r="C66" s="48" t="s">
        <v>315</v>
      </c>
      <c r="D66" s="48" t="str">
        <f t="shared" si="0"/>
        <v/>
      </c>
      <c r="E66" s="48">
        <v>43752</v>
      </c>
      <c r="F66" s="48">
        <f t="shared" si="1"/>
        <v>43752</v>
      </c>
      <c r="G66" s="48">
        <v>43757</v>
      </c>
      <c r="H66" s="48">
        <v>43757</v>
      </c>
      <c r="I66" s="48">
        <f t="shared" si="2"/>
        <v>43757</v>
      </c>
      <c r="J66" s="48">
        <f t="shared" si="3"/>
        <v>43757</v>
      </c>
      <c r="L66">
        <v>44.5</v>
      </c>
      <c r="M66">
        <v>118</v>
      </c>
      <c r="N66">
        <v>40.1</v>
      </c>
      <c r="O66">
        <v>2143.1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318</v>
      </c>
      <c r="V66" t="s">
        <v>318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48">
        <v>43707</v>
      </c>
      <c r="B67" s="48">
        <v>43717</v>
      </c>
      <c r="C67" s="48">
        <v>43744</v>
      </c>
      <c r="D67" s="48">
        <f t="shared" si="0"/>
        <v>43744</v>
      </c>
      <c r="E67" s="48">
        <v>43752</v>
      </c>
      <c r="F67" s="48">
        <f t="shared" si="1"/>
        <v>43752</v>
      </c>
      <c r="G67" s="48">
        <v>43744</v>
      </c>
      <c r="H67" s="48">
        <v>43757</v>
      </c>
      <c r="I67" s="48">
        <f t="shared" si="2"/>
        <v>43757</v>
      </c>
      <c r="J67" s="48">
        <f t="shared" si="3"/>
        <v>43757</v>
      </c>
      <c r="L67">
        <v>33.3</v>
      </c>
      <c r="M67" t="s">
        <v>354</v>
      </c>
      <c r="N67">
        <v>38</v>
      </c>
      <c r="O67">
        <v>2176.4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318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4</v>
      </c>
      <c r="BL67">
        <v>4</v>
      </c>
      <c r="BM67">
        <v>0</v>
      </c>
      <c r="BN67">
        <v>0</v>
      </c>
      <c r="BO67">
        <v>0</v>
      </c>
    </row>
    <row r="68" spans="1:67">
      <c r="A68" s="48">
        <v>43711</v>
      </c>
      <c r="B68" s="48">
        <v>43717</v>
      </c>
      <c r="C68" s="48" t="s">
        <v>315</v>
      </c>
      <c r="D68" s="48" t="str">
        <f t="shared" si="0"/>
        <v/>
      </c>
      <c r="E68" s="48">
        <v>43752</v>
      </c>
      <c r="F68" s="48">
        <f t="shared" si="1"/>
        <v>43752</v>
      </c>
      <c r="G68" s="48">
        <v>43757</v>
      </c>
      <c r="H68" s="48">
        <v>43757</v>
      </c>
      <c r="I68" s="48">
        <f t="shared" si="2"/>
        <v>43757</v>
      </c>
      <c r="J68" s="48">
        <f t="shared" si="3"/>
        <v>43757</v>
      </c>
      <c r="L68">
        <v>33</v>
      </c>
      <c r="M68">
        <v>119</v>
      </c>
      <c r="N68">
        <v>32.3</v>
      </c>
      <c r="O68">
        <v>2209.4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318</v>
      </c>
      <c r="V68" t="s">
        <v>318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48">
        <v>43711</v>
      </c>
      <c r="B69" s="48">
        <v>43717</v>
      </c>
      <c r="C69" s="48">
        <v>43744</v>
      </c>
      <c r="D69" s="48">
        <f t="shared" si="0"/>
        <v>43744</v>
      </c>
      <c r="E69" s="48">
        <v>43752</v>
      </c>
      <c r="F69" s="48">
        <f t="shared" si="1"/>
        <v>43752</v>
      </c>
      <c r="G69" s="48">
        <v>43744</v>
      </c>
      <c r="H69" s="48">
        <v>43757</v>
      </c>
      <c r="I69" s="48">
        <f t="shared" si="2"/>
        <v>43757</v>
      </c>
      <c r="J69" s="48">
        <f t="shared" si="3"/>
        <v>43757</v>
      </c>
      <c r="L69">
        <v>36</v>
      </c>
      <c r="M69" t="s">
        <v>355</v>
      </c>
      <c r="N69">
        <v>37.2</v>
      </c>
      <c r="O69">
        <v>2245.4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318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3</v>
      </c>
      <c r="BL69">
        <v>8</v>
      </c>
      <c r="BM69">
        <v>0</v>
      </c>
      <c r="BN69" t="s">
        <v>329</v>
      </c>
      <c r="BO69">
        <v>0</v>
      </c>
    </row>
    <row r="70" spans="1:67">
      <c r="A70" s="48">
        <v>43711</v>
      </c>
      <c r="B70" s="48">
        <v>43717</v>
      </c>
      <c r="C70" s="48" t="s">
        <v>315</v>
      </c>
      <c r="D70" s="48" t="str">
        <f t="shared" si="0"/>
        <v/>
      </c>
      <c r="E70" s="48">
        <v>43752</v>
      </c>
      <c r="F70" s="48">
        <f t="shared" si="1"/>
        <v>43752</v>
      </c>
      <c r="G70" s="48">
        <v>43757</v>
      </c>
      <c r="H70" s="48">
        <v>43757</v>
      </c>
      <c r="I70" s="48">
        <f t="shared" si="2"/>
        <v>43757</v>
      </c>
      <c r="J70" s="48">
        <f t="shared" si="3"/>
        <v>43757</v>
      </c>
      <c r="L70">
        <v>35.5</v>
      </c>
      <c r="M70">
        <v>120</v>
      </c>
      <c r="N70">
        <v>33.3</v>
      </c>
      <c r="O70">
        <v>2280.9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318</v>
      </c>
      <c r="V70" t="s">
        <v>318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48">
        <v>43711</v>
      </c>
      <c r="B71" s="48">
        <v>43717</v>
      </c>
      <c r="C71" s="48">
        <v>43744</v>
      </c>
      <c r="D71" s="48">
        <f t="shared" si="0"/>
        <v>43744</v>
      </c>
      <c r="E71" s="48">
        <v>43752</v>
      </c>
      <c r="F71" s="48">
        <f t="shared" si="1"/>
        <v>43752</v>
      </c>
      <c r="G71" s="48">
        <v>43744</v>
      </c>
      <c r="H71" s="48">
        <v>43757</v>
      </c>
      <c r="I71" s="48">
        <f t="shared" si="2"/>
        <v>43757</v>
      </c>
      <c r="J71" s="48">
        <f t="shared" si="3"/>
        <v>43757</v>
      </c>
      <c r="L71">
        <v>39</v>
      </c>
      <c r="M71" t="s">
        <v>356</v>
      </c>
      <c r="N71">
        <v>39.3</v>
      </c>
      <c r="O71">
        <v>2319.9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312</v>
      </c>
      <c r="W71">
        <v>0</v>
      </c>
      <c r="X71">
        <v>2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6</v>
      </c>
      <c r="AR71">
        <v>6</v>
      </c>
      <c r="AS71">
        <v>0</v>
      </c>
      <c r="AT71">
        <v>0</v>
      </c>
      <c r="AU71">
        <v>6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6</v>
      </c>
      <c r="BD71">
        <v>0</v>
      </c>
      <c r="BE71">
        <v>6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8</v>
      </c>
      <c r="BL71">
        <v>4</v>
      </c>
      <c r="BM71">
        <v>1.2</v>
      </c>
      <c r="BN71">
        <v>0</v>
      </c>
      <c r="BO71">
        <v>0</v>
      </c>
    </row>
    <row r="72" spans="1:67">
      <c r="A72" s="48">
        <v>43711</v>
      </c>
      <c r="B72" s="48">
        <v>43717</v>
      </c>
      <c r="C72" s="48" t="s">
        <v>315</v>
      </c>
      <c r="D72" s="48" t="str">
        <f t="shared" ref="D72:D135" si="4">C72</f>
        <v/>
      </c>
      <c r="E72" s="48">
        <v>43752</v>
      </c>
      <c r="F72" s="48">
        <f t="shared" ref="F72:F135" si="5">E72</f>
        <v>43752</v>
      </c>
      <c r="G72" s="48">
        <v>43757</v>
      </c>
      <c r="H72" s="48">
        <v>43757</v>
      </c>
      <c r="I72" s="48">
        <f t="shared" ref="I72:I135" si="6">H72</f>
        <v>43757</v>
      </c>
      <c r="J72" s="48">
        <f t="shared" ref="J72:J135" si="7">H72</f>
        <v>43757</v>
      </c>
      <c r="L72">
        <v>39.3</v>
      </c>
      <c r="M72">
        <v>121</v>
      </c>
      <c r="N72">
        <v>35.7</v>
      </c>
      <c r="O72">
        <v>2359.2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318</v>
      </c>
      <c r="V72" t="s">
        <v>318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48">
        <v>43711</v>
      </c>
      <c r="B73" s="48">
        <v>43717</v>
      </c>
      <c r="C73" s="48">
        <v>43744</v>
      </c>
      <c r="D73" s="48">
        <f t="shared" si="4"/>
        <v>43744</v>
      </c>
      <c r="E73" s="48">
        <v>43752</v>
      </c>
      <c r="F73" s="48">
        <f t="shared" si="5"/>
        <v>43752</v>
      </c>
      <c r="G73" s="48">
        <v>43744</v>
      </c>
      <c r="H73" s="48">
        <v>43757</v>
      </c>
      <c r="I73" s="48">
        <f t="shared" si="6"/>
        <v>43757</v>
      </c>
      <c r="J73" s="48">
        <f t="shared" si="7"/>
        <v>43757</v>
      </c>
      <c r="L73">
        <v>35</v>
      </c>
      <c r="M73" t="s">
        <v>357</v>
      </c>
      <c r="N73">
        <v>36.1</v>
      </c>
      <c r="O73">
        <v>2394.2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318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6</v>
      </c>
      <c r="BL73">
        <v>4</v>
      </c>
      <c r="BM73">
        <v>0</v>
      </c>
      <c r="BN73">
        <v>0</v>
      </c>
      <c r="BO73">
        <v>0</v>
      </c>
    </row>
    <row r="74" spans="1:67">
      <c r="A74" s="48">
        <v>43711</v>
      </c>
      <c r="B74" s="48">
        <v>43717</v>
      </c>
      <c r="C74" s="48" t="s">
        <v>315</v>
      </c>
      <c r="D74" s="48" t="str">
        <f t="shared" si="4"/>
        <v/>
      </c>
      <c r="E74" s="48">
        <v>43752</v>
      </c>
      <c r="F74" s="48">
        <f t="shared" si="5"/>
        <v>43752</v>
      </c>
      <c r="G74" s="48">
        <v>43757</v>
      </c>
      <c r="H74" s="48">
        <v>43757</v>
      </c>
      <c r="I74" s="48">
        <f t="shared" si="6"/>
        <v>43757</v>
      </c>
      <c r="J74" s="48">
        <f t="shared" si="7"/>
        <v>43757</v>
      </c>
      <c r="L74">
        <v>33.7</v>
      </c>
      <c r="M74">
        <v>122</v>
      </c>
      <c r="N74">
        <v>34.6</v>
      </c>
      <c r="O74">
        <v>2427.9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318</v>
      </c>
      <c r="V74" t="s">
        <v>318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48">
        <v>43711</v>
      </c>
      <c r="B75" s="48">
        <v>43717</v>
      </c>
      <c r="C75" s="48">
        <v>43744</v>
      </c>
      <c r="D75" s="48">
        <f t="shared" si="4"/>
        <v>43744</v>
      </c>
      <c r="E75" s="48">
        <v>43752</v>
      </c>
      <c r="F75" s="48">
        <f t="shared" si="5"/>
        <v>43752</v>
      </c>
      <c r="G75" s="48">
        <v>43744</v>
      </c>
      <c r="H75" s="48">
        <v>43757</v>
      </c>
      <c r="I75" s="48">
        <f t="shared" si="6"/>
        <v>43757</v>
      </c>
      <c r="J75" s="48">
        <f t="shared" si="7"/>
        <v>43757</v>
      </c>
      <c r="L75">
        <v>35</v>
      </c>
      <c r="M75" t="s">
        <v>358</v>
      </c>
      <c r="N75">
        <v>35.1</v>
      </c>
      <c r="O75">
        <v>2462.9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11</v>
      </c>
      <c r="BL75">
        <v>4</v>
      </c>
      <c r="BM75">
        <v>0</v>
      </c>
      <c r="BN75">
        <v>0</v>
      </c>
      <c r="BO75">
        <v>0</v>
      </c>
    </row>
    <row r="76" spans="1:67">
      <c r="A76" s="48">
        <v>43711</v>
      </c>
      <c r="B76" s="48">
        <v>43717</v>
      </c>
      <c r="C76" s="48">
        <v>43744</v>
      </c>
      <c r="D76" s="48">
        <f t="shared" si="4"/>
        <v>43744</v>
      </c>
      <c r="E76" s="48">
        <v>43752</v>
      </c>
      <c r="F76" s="48">
        <f t="shared" si="5"/>
        <v>43752</v>
      </c>
      <c r="G76" s="48">
        <v>43744</v>
      </c>
      <c r="H76" s="48">
        <v>43757</v>
      </c>
      <c r="I76" s="48">
        <f t="shared" si="6"/>
        <v>43757</v>
      </c>
      <c r="J76" s="48">
        <f t="shared" si="7"/>
        <v>43757</v>
      </c>
      <c r="L76">
        <v>34.3</v>
      </c>
      <c r="M76">
        <v>123</v>
      </c>
      <c r="N76">
        <v>39</v>
      </c>
      <c r="O76">
        <v>2497.2</v>
      </c>
      <c r="P76">
        <v>0</v>
      </c>
      <c r="Q76">
        <v>0</v>
      </c>
      <c r="R76">
        <v>0</v>
      </c>
      <c r="S76">
        <v>0</v>
      </c>
      <c r="T76">
        <v>5</v>
      </c>
      <c r="U76" t="s">
        <v>318</v>
      </c>
      <c r="V76" t="s">
        <v>318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330</v>
      </c>
      <c r="BO76">
        <v>0</v>
      </c>
    </row>
    <row r="77" spans="1:67">
      <c r="A77" s="48">
        <v>43712</v>
      </c>
      <c r="B77" s="48">
        <v>43717</v>
      </c>
      <c r="C77" s="48">
        <v>43744</v>
      </c>
      <c r="D77" s="48">
        <f t="shared" si="4"/>
        <v>43744</v>
      </c>
      <c r="E77" s="48">
        <v>43752</v>
      </c>
      <c r="F77" s="48">
        <f t="shared" si="5"/>
        <v>43752</v>
      </c>
      <c r="G77" s="48">
        <v>43744</v>
      </c>
      <c r="H77" s="48">
        <v>43757</v>
      </c>
      <c r="I77" s="48">
        <f t="shared" si="6"/>
        <v>43757</v>
      </c>
      <c r="J77" s="48">
        <f t="shared" si="7"/>
        <v>43757</v>
      </c>
      <c r="L77">
        <v>38</v>
      </c>
      <c r="M77" t="s">
        <v>359</v>
      </c>
      <c r="N77">
        <v>39.1</v>
      </c>
      <c r="O77">
        <v>2535.2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318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4</v>
      </c>
      <c r="BL77">
        <v>4</v>
      </c>
      <c r="BM77">
        <v>0</v>
      </c>
      <c r="BN77">
        <v>0</v>
      </c>
      <c r="BO77">
        <v>0</v>
      </c>
    </row>
    <row r="78" spans="1:67">
      <c r="A78" s="48">
        <v>43712</v>
      </c>
      <c r="B78" s="48">
        <v>43717</v>
      </c>
      <c r="C78" s="48" t="s">
        <v>315</v>
      </c>
      <c r="D78" s="48" t="str">
        <f t="shared" si="4"/>
        <v/>
      </c>
      <c r="E78" s="48">
        <v>43752</v>
      </c>
      <c r="F78" s="48">
        <f t="shared" si="5"/>
        <v>43752</v>
      </c>
      <c r="G78" s="48">
        <v>43757</v>
      </c>
      <c r="H78" s="48">
        <v>43757</v>
      </c>
      <c r="I78" s="48">
        <f t="shared" si="6"/>
        <v>43757</v>
      </c>
      <c r="J78" s="48">
        <f t="shared" si="7"/>
        <v>43757</v>
      </c>
      <c r="L78">
        <v>41.6</v>
      </c>
      <c r="M78">
        <v>124</v>
      </c>
      <c r="N78">
        <v>31.1</v>
      </c>
      <c r="O78">
        <v>2576.8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318</v>
      </c>
      <c r="V78" t="s">
        <v>318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48">
        <v>43712</v>
      </c>
      <c r="B79" s="48">
        <v>43717</v>
      </c>
      <c r="C79" s="48">
        <v>43744</v>
      </c>
      <c r="D79" s="48">
        <f t="shared" si="4"/>
        <v>43744</v>
      </c>
      <c r="E79" s="48">
        <v>43752</v>
      </c>
      <c r="F79" s="48">
        <f t="shared" si="5"/>
        <v>43752</v>
      </c>
      <c r="G79" s="48">
        <v>43744</v>
      </c>
      <c r="H79" s="48">
        <v>43757</v>
      </c>
      <c r="I79" s="48">
        <f t="shared" si="6"/>
        <v>43757</v>
      </c>
      <c r="J79" s="48">
        <f t="shared" si="7"/>
        <v>43757</v>
      </c>
      <c r="L79">
        <v>33.6</v>
      </c>
      <c r="M79" t="s">
        <v>360</v>
      </c>
      <c r="N79">
        <v>38.2</v>
      </c>
      <c r="O79">
        <v>2610.4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318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</v>
      </c>
      <c r="BF79">
        <v>0</v>
      </c>
      <c r="BG79">
        <v>0</v>
      </c>
      <c r="BH79">
        <v>2</v>
      </c>
      <c r="BI79">
        <v>0</v>
      </c>
      <c r="BJ79">
        <v>3</v>
      </c>
      <c r="BK79">
        <v>5</v>
      </c>
      <c r="BL79">
        <v>0</v>
      </c>
      <c r="BM79">
        <v>0</v>
      </c>
      <c r="BN79">
        <v>0</v>
      </c>
      <c r="BO79">
        <v>0</v>
      </c>
    </row>
    <row r="80" spans="1:67">
      <c r="A80" s="48">
        <v>43712</v>
      </c>
      <c r="B80" s="48">
        <v>43717</v>
      </c>
      <c r="C80" s="48" t="s">
        <v>315</v>
      </c>
      <c r="D80" s="48" t="str">
        <f t="shared" si="4"/>
        <v/>
      </c>
      <c r="E80" s="48">
        <v>43752</v>
      </c>
      <c r="F80" s="48">
        <f t="shared" si="5"/>
        <v>43752</v>
      </c>
      <c r="G80" s="48">
        <v>43757</v>
      </c>
      <c r="H80" s="48">
        <v>43757</v>
      </c>
      <c r="I80" s="48">
        <f t="shared" si="6"/>
        <v>43757</v>
      </c>
      <c r="J80" s="48">
        <f t="shared" si="7"/>
        <v>43757</v>
      </c>
      <c r="L80">
        <v>34</v>
      </c>
      <c r="M80">
        <v>125</v>
      </c>
      <c r="N80">
        <v>30.7</v>
      </c>
      <c r="O80">
        <v>2644.4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318</v>
      </c>
      <c r="V80" t="s">
        <v>318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48">
        <v>43712</v>
      </c>
      <c r="B81" s="48">
        <v>43717</v>
      </c>
      <c r="C81" s="48">
        <v>43744</v>
      </c>
      <c r="D81" s="48">
        <f t="shared" si="4"/>
        <v>43744</v>
      </c>
      <c r="E81" s="48">
        <v>43752</v>
      </c>
      <c r="F81" s="48">
        <f t="shared" si="5"/>
        <v>43752</v>
      </c>
      <c r="G81" s="48">
        <v>43744</v>
      </c>
      <c r="H81" s="48">
        <v>43757</v>
      </c>
      <c r="I81" s="48">
        <f t="shared" si="6"/>
        <v>43757</v>
      </c>
      <c r="J81" s="48">
        <f t="shared" si="7"/>
        <v>43757</v>
      </c>
      <c r="L81">
        <v>36</v>
      </c>
      <c r="M81" t="s">
        <v>361</v>
      </c>
      <c r="N81">
        <v>38.4</v>
      </c>
      <c r="O81">
        <v>2680.4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318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48">
        <v>43712</v>
      </c>
      <c r="B82" s="48">
        <v>43717</v>
      </c>
      <c r="C82" s="48" t="s">
        <v>315</v>
      </c>
      <c r="D82" s="48" t="str">
        <f t="shared" si="4"/>
        <v/>
      </c>
      <c r="E82" s="48">
        <v>43752</v>
      </c>
      <c r="F82" s="48">
        <f t="shared" si="5"/>
        <v>43752</v>
      </c>
      <c r="G82" s="48">
        <v>43757</v>
      </c>
      <c r="H82" s="48">
        <v>43757</v>
      </c>
      <c r="I82" s="48">
        <f t="shared" si="6"/>
        <v>43757</v>
      </c>
      <c r="J82" s="48">
        <f t="shared" si="7"/>
        <v>43757</v>
      </c>
      <c r="L82">
        <v>36.3</v>
      </c>
      <c r="M82">
        <v>126</v>
      </c>
      <c r="N82">
        <v>32.5</v>
      </c>
      <c r="O82">
        <v>2716.7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318</v>
      </c>
      <c r="V82" t="s">
        <v>318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48">
        <v>43712</v>
      </c>
      <c r="B83" s="48">
        <v>43717</v>
      </c>
      <c r="C83" s="48">
        <v>43744</v>
      </c>
      <c r="D83" s="48">
        <f t="shared" si="4"/>
        <v>43744</v>
      </c>
      <c r="E83" s="48">
        <v>43752</v>
      </c>
      <c r="F83" s="48">
        <f t="shared" si="5"/>
        <v>43752</v>
      </c>
      <c r="G83" s="48">
        <v>43744</v>
      </c>
      <c r="H83" s="48">
        <v>43757</v>
      </c>
      <c r="I83" s="48">
        <f t="shared" si="6"/>
        <v>43757</v>
      </c>
      <c r="J83" s="48">
        <f t="shared" si="7"/>
        <v>43757</v>
      </c>
      <c r="L83">
        <v>34</v>
      </c>
      <c r="M83" t="s">
        <v>362</v>
      </c>
      <c r="N83">
        <v>32.1</v>
      </c>
      <c r="O83">
        <v>2750.7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318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2</v>
      </c>
      <c r="BL83">
        <v>4</v>
      </c>
      <c r="BM83">
        <v>0</v>
      </c>
      <c r="BN83">
        <v>0</v>
      </c>
      <c r="BO83">
        <v>0</v>
      </c>
    </row>
    <row r="84" spans="1:67">
      <c r="A84" s="48">
        <v>43712</v>
      </c>
      <c r="B84" s="48">
        <v>43717</v>
      </c>
      <c r="C84" s="48">
        <v>43744</v>
      </c>
      <c r="D84" s="48">
        <f t="shared" si="4"/>
        <v>43744</v>
      </c>
      <c r="E84" s="48">
        <v>43752</v>
      </c>
      <c r="F84" s="48">
        <f t="shared" si="5"/>
        <v>43752</v>
      </c>
      <c r="G84" s="48">
        <v>43744</v>
      </c>
      <c r="H84" s="48">
        <v>43757</v>
      </c>
      <c r="I84" s="48">
        <f t="shared" si="6"/>
        <v>43757</v>
      </c>
      <c r="J84" s="48">
        <f t="shared" si="7"/>
        <v>43757</v>
      </c>
      <c r="L84">
        <v>34</v>
      </c>
      <c r="M84">
        <v>127</v>
      </c>
      <c r="N84">
        <v>37.2</v>
      </c>
      <c r="O84">
        <v>2784.7</v>
      </c>
      <c r="P84">
        <v>28</v>
      </c>
      <c r="Q84">
        <v>0</v>
      </c>
      <c r="R84">
        <v>0</v>
      </c>
      <c r="S84">
        <v>0</v>
      </c>
      <c r="T84">
        <v>6</v>
      </c>
      <c r="U84" t="s">
        <v>336</v>
      </c>
      <c r="V84" t="s">
        <v>363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3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1</v>
      </c>
      <c r="AX84">
        <v>2</v>
      </c>
      <c r="AY84">
        <v>2</v>
      </c>
      <c r="AZ84">
        <v>0</v>
      </c>
      <c r="BA84">
        <v>0</v>
      </c>
      <c r="BB84">
        <v>4</v>
      </c>
      <c r="BC84">
        <v>2</v>
      </c>
      <c r="BD84">
        <v>0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364</v>
      </c>
      <c r="BO84">
        <v>0</v>
      </c>
    </row>
    <row r="85" spans="1:67">
      <c r="A85" s="48">
        <v>43712</v>
      </c>
      <c r="B85" s="48">
        <v>43717</v>
      </c>
      <c r="C85" s="48">
        <v>43744</v>
      </c>
      <c r="D85" s="48">
        <f t="shared" si="4"/>
        <v>43744</v>
      </c>
      <c r="E85" s="48">
        <v>43752</v>
      </c>
      <c r="F85" s="48">
        <f t="shared" si="5"/>
        <v>43752</v>
      </c>
      <c r="G85" s="48">
        <v>43744</v>
      </c>
      <c r="H85" s="48">
        <v>43757</v>
      </c>
      <c r="I85" s="48">
        <f t="shared" si="6"/>
        <v>43757</v>
      </c>
      <c r="J85" s="48">
        <f t="shared" si="7"/>
        <v>43757</v>
      </c>
      <c r="L85">
        <v>34.9</v>
      </c>
      <c r="M85" t="s">
        <v>365</v>
      </c>
      <c r="N85">
        <v>36.1</v>
      </c>
      <c r="O85">
        <v>2819.6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318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4</v>
      </c>
      <c r="BL85">
        <v>4</v>
      </c>
      <c r="BM85">
        <v>0</v>
      </c>
      <c r="BN85">
        <v>0</v>
      </c>
      <c r="BO85">
        <v>0</v>
      </c>
    </row>
    <row r="86" spans="1:67">
      <c r="A86" s="48">
        <v>43713</v>
      </c>
      <c r="B86" s="48">
        <v>43717</v>
      </c>
      <c r="C86" s="48">
        <v>43744</v>
      </c>
      <c r="D86" s="48">
        <f t="shared" si="4"/>
        <v>43744</v>
      </c>
      <c r="E86" s="48">
        <v>43752</v>
      </c>
      <c r="F86" s="48">
        <f t="shared" si="5"/>
        <v>43752</v>
      </c>
      <c r="G86" s="48">
        <v>43744</v>
      </c>
      <c r="H86" s="48">
        <v>43757</v>
      </c>
      <c r="I86" s="48">
        <f t="shared" si="6"/>
        <v>43757</v>
      </c>
      <c r="J86" s="48">
        <f t="shared" si="7"/>
        <v>43757</v>
      </c>
      <c r="L86">
        <v>41.5</v>
      </c>
      <c r="M86">
        <v>128</v>
      </c>
      <c r="N86">
        <v>34.1</v>
      </c>
      <c r="O86">
        <v>2861.1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312</v>
      </c>
      <c r="V86" t="s">
        <v>312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6</v>
      </c>
      <c r="AR86">
        <v>6</v>
      </c>
      <c r="AS86">
        <v>0</v>
      </c>
      <c r="AT86">
        <v>0</v>
      </c>
      <c r="AU86">
        <v>6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6</v>
      </c>
      <c r="BD86">
        <v>0</v>
      </c>
      <c r="BE86">
        <v>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1.2</v>
      </c>
      <c r="BN86">
        <v>0</v>
      </c>
      <c r="BO86">
        <v>0</v>
      </c>
    </row>
    <row r="87" spans="1:67">
      <c r="A87" s="48">
        <v>43713</v>
      </c>
      <c r="B87" s="48">
        <v>43717</v>
      </c>
      <c r="C87" s="48">
        <v>43744</v>
      </c>
      <c r="D87" s="48">
        <f t="shared" si="4"/>
        <v>43744</v>
      </c>
      <c r="E87" s="48">
        <v>43752</v>
      </c>
      <c r="F87" s="48">
        <f t="shared" si="5"/>
        <v>43752</v>
      </c>
      <c r="G87" s="48">
        <v>43744</v>
      </c>
      <c r="H87" s="48">
        <v>43778</v>
      </c>
      <c r="I87" s="48">
        <f t="shared" si="6"/>
        <v>43778</v>
      </c>
      <c r="J87" s="48">
        <f t="shared" si="7"/>
        <v>43778</v>
      </c>
      <c r="L87">
        <v>34</v>
      </c>
      <c r="M87" t="s">
        <v>366</v>
      </c>
      <c r="N87">
        <v>36.1</v>
      </c>
      <c r="O87">
        <v>2895.1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318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4</v>
      </c>
      <c r="BL87">
        <v>4</v>
      </c>
      <c r="BM87">
        <v>0</v>
      </c>
      <c r="BN87">
        <v>0</v>
      </c>
      <c r="BO87">
        <v>0</v>
      </c>
    </row>
    <row r="88" spans="1:67">
      <c r="A88" s="48">
        <v>43713</v>
      </c>
      <c r="B88" s="48">
        <v>43717</v>
      </c>
      <c r="C88" s="48">
        <v>43744</v>
      </c>
      <c r="D88" s="48">
        <f t="shared" si="4"/>
        <v>43744</v>
      </c>
      <c r="E88" s="48">
        <v>43752</v>
      </c>
      <c r="F88" s="48">
        <f t="shared" si="5"/>
        <v>43752</v>
      </c>
      <c r="G88" s="48">
        <v>43744</v>
      </c>
      <c r="H88" s="48">
        <v>43778</v>
      </c>
      <c r="I88" s="48">
        <f t="shared" si="6"/>
        <v>43778</v>
      </c>
      <c r="J88" s="48">
        <f t="shared" si="7"/>
        <v>43778</v>
      </c>
      <c r="L88">
        <v>33.3</v>
      </c>
      <c r="M88">
        <v>129</v>
      </c>
      <c r="N88">
        <v>35.8</v>
      </c>
      <c r="O88">
        <v>2928.4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367</v>
      </c>
      <c r="V88" t="s">
        <v>312</v>
      </c>
      <c r="W88">
        <v>1</v>
      </c>
      <c r="X88">
        <v>2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6</v>
      </c>
      <c r="AR88">
        <v>6</v>
      </c>
      <c r="AS88">
        <v>0</v>
      </c>
      <c r="AT88">
        <v>0</v>
      </c>
      <c r="AU88">
        <v>6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</row>
    <row r="89" spans="1:67">
      <c r="A89" s="48">
        <v>43713</v>
      </c>
      <c r="B89" s="48">
        <v>43717</v>
      </c>
      <c r="C89" s="48">
        <v>43744</v>
      </c>
      <c r="D89" s="48">
        <f t="shared" si="4"/>
        <v>43744</v>
      </c>
      <c r="E89" s="48">
        <v>43752</v>
      </c>
      <c r="F89" s="48">
        <f t="shared" si="5"/>
        <v>43752</v>
      </c>
      <c r="G89" s="48">
        <v>43744</v>
      </c>
      <c r="H89" s="48">
        <v>43778</v>
      </c>
      <c r="I89" s="48">
        <f t="shared" si="6"/>
        <v>43778</v>
      </c>
      <c r="J89" s="48">
        <f t="shared" si="7"/>
        <v>43778</v>
      </c>
      <c r="L89">
        <v>37</v>
      </c>
      <c r="M89" t="s">
        <v>368</v>
      </c>
      <c r="N89">
        <v>36.2</v>
      </c>
      <c r="O89">
        <v>2965.4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318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3</v>
      </c>
      <c r="BL89">
        <v>4</v>
      </c>
      <c r="BM89">
        <v>0</v>
      </c>
      <c r="BN89">
        <v>0</v>
      </c>
      <c r="BO89">
        <v>0</v>
      </c>
    </row>
    <row r="90" spans="1:67">
      <c r="A90" s="48">
        <v>43713</v>
      </c>
      <c r="B90" s="48">
        <v>43717</v>
      </c>
      <c r="C90" s="48" t="s">
        <v>315</v>
      </c>
      <c r="D90" s="48" t="str">
        <f t="shared" si="4"/>
        <v/>
      </c>
      <c r="E90" s="48">
        <v>43752</v>
      </c>
      <c r="F90" s="48">
        <f t="shared" si="5"/>
        <v>43752</v>
      </c>
      <c r="G90" s="48">
        <v>43778</v>
      </c>
      <c r="H90" s="48">
        <v>43778</v>
      </c>
      <c r="I90" s="48">
        <f t="shared" si="6"/>
        <v>43778</v>
      </c>
      <c r="J90" s="48">
        <f t="shared" si="7"/>
        <v>43778</v>
      </c>
      <c r="L90">
        <v>37.4</v>
      </c>
      <c r="M90">
        <v>130</v>
      </c>
      <c r="N90">
        <v>35.2</v>
      </c>
      <c r="O90">
        <v>3002.8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318</v>
      </c>
      <c r="V90" t="s">
        <v>318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48">
        <v>43713</v>
      </c>
      <c r="B91" s="48">
        <v>43717</v>
      </c>
      <c r="C91" s="48">
        <v>43744</v>
      </c>
      <c r="D91" s="48">
        <f t="shared" si="4"/>
        <v>43744</v>
      </c>
      <c r="E91" s="48">
        <v>43752</v>
      </c>
      <c r="F91" s="48">
        <f t="shared" si="5"/>
        <v>43752</v>
      </c>
      <c r="G91" s="48">
        <v>43744</v>
      </c>
      <c r="H91" s="48">
        <v>43778</v>
      </c>
      <c r="I91" s="48">
        <f t="shared" si="6"/>
        <v>43778</v>
      </c>
      <c r="J91" s="48">
        <f t="shared" si="7"/>
        <v>43778</v>
      </c>
      <c r="L91">
        <v>33</v>
      </c>
      <c r="M91" t="s">
        <v>369</v>
      </c>
      <c r="N91">
        <v>41.6</v>
      </c>
      <c r="O91">
        <v>3035.8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318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0</v>
      </c>
      <c r="BG91">
        <v>0</v>
      </c>
      <c r="BH91">
        <v>0</v>
      </c>
      <c r="BI91">
        <v>2</v>
      </c>
      <c r="BJ91">
        <v>0</v>
      </c>
      <c r="BK91">
        <v>4</v>
      </c>
      <c r="BL91">
        <v>4</v>
      </c>
      <c r="BM91">
        <v>0</v>
      </c>
      <c r="BN91">
        <v>0</v>
      </c>
      <c r="BO91">
        <v>0</v>
      </c>
    </row>
    <row r="92" spans="1:67">
      <c r="A92" s="48">
        <v>43713</v>
      </c>
      <c r="B92" s="48">
        <v>43717</v>
      </c>
      <c r="C92" s="48" t="s">
        <v>315</v>
      </c>
      <c r="D92" s="48" t="str">
        <f t="shared" si="4"/>
        <v/>
      </c>
      <c r="E92" s="48">
        <v>43752</v>
      </c>
      <c r="F92" s="48">
        <f t="shared" si="5"/>
        <v>43752</v>
      </c>
      <c r="G92" s="48">
        <v>43778</v>
      </c>
      <c r="H92" s="48">
        <v>43778</v>
      </c>
      <c r="I92" s="48">
        <f t="shared" si="6"/>
        <v>43778</v>
      </c>
      <c r="J92" s="48">
        <f t="shared" si="7"/>
        <v>43778</v>
      </c>
      <c r="L92">
        <v>33.5</v>
      </c>
      <c r="M92">
        <v>131</v>
      </c>
      <c r="N92">
        <v>28.4</v>
      </c>
      <c r="O92">
        <v>3069.3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318</v>
      </c>
      <c r="V92" t="s">
        <v>318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48">
        <v>43713</v>
      </c>
      <c r="B93" s="48">
        <v>43717</v>
      </c>
      <c r="C93" s="48">
        <v>43744</v>
      </c>
      <c r="D93" s="48">
        <f t="shared" si="4"/>
        <v>43744</v>
      </c>
      <c r="E93" s="48">
        <v>43752</v>
      </c>
      <c r="F93" s="48">
        <f t="shared" si="5"/>
        <v>43752</v>
      </c>
      <c r="G93" s="48">
        <v>43744</v>
      </c>
      <c r="H93" s="48">
        <v>43778</v>
      </c>
      <c r="I93" s="48">
        <f t="shared" si="6"/>
        <v>43778</v>
      </c>
      <c r="J93" s="48">
        <f t="shared" si="7"/>
        <v>43778</v>
      </c>
      <c r="L93">
        <v>34</v>
      </c>
      <c r="M93" t="s">
        <v>370</v>
      </c>
      <c r="N93">
        <v>39.5</v>
      </c>
      <c r="O93">
        <v>3103.3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318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8</v>
      </c>
      <c r="BL93">
        <v>8</v>
      </c>
      <c r="BM93">
        <v>0</v>
      </c>
      <c r="BN93">
        <v>0</v>
      </c>
      <c r="BO93">
        <v>0</v>
      </c>
    </row>
    <row r="94" spans="1:67">
      <c r="A94" s="48">
        <v>43713</v>
      </c>
      <c r="B94" s="48">
        <v>43717</v>
      </c>
      <c r="C94" s="48" t="s">
        <v>315</v>
      </c>
      <c r="D94" s="48" t="str">
        <f t="shared" si="4"/>
        <v/>
      </c>
      <c r="E94" s="48">
        <v>43752</v>
      </c>
      <c r="F94" s="48">
        <f t="shared" si="5"/>
        <v>43752</v>
      </c>
      <c r="G94" s="48">
        <v>43778</v>
      </c>
      <c r="H94" s="48">
        <v>43778</v>
      </c>
      <c r="I94" s="48">
        <f t="shared" si="6"/>
        <v>43778</v>
      </c>
      <c r="J94" s="48">
        <f t="shared" si="7"/>
        <v>43778</v>
      </c>
      <c r="L94">
        <v>34.2</v>
      </c>
      <c r="M94">
        <v>132</v>
      </c>
      <c r="N94">
        <v>30.3</v>
      </c>
      <c r="O94">
        <v>3137.5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318</v>
      </c>
      <c r="V94" t="s">
        <v>318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48">
        <v>43713</v>
      </c>
      <c r="B95" s="48">
        <v>43717</v>
      </c>
      <c r="C95" s="48" t="s">
        <v>315</v>
      </c>
      <c r="D95" s="48" t="str">
        <f t="shared" si="4"/>
        <v/>
      </c>
      <c r="E95" s="48">
        <v>43752</v>
      </c>
      <c r="F95" s="48">
        <f t="shared" si="5"/>
        <v>43752</v>
      </c>
      <c r="G95" s="48">
        <v>43778</v>
      </c>
      <c r="H95" s="48">
        <v>43778</v>
      </c>
      <c r="I95" s="48">
        <f t="shared" si="6"/>
        <v>43778</v>
      </c>
      <c r="J95" s="48">
        <f t="shared" si="7"/>
        <v>43778</v>
      </c>
      <c r="L95">
        <v>38.2</v>
      </c>
      <c r="M95" t="s">
        <v>371</v>
      </c>
      <c r="N95">
        <v>39.6</v>
      </c>
      <c r="O95">
        <v>3175.7</v>
      </c>
      <c r="P95">
        <v>3</v>
      </c>
      <c r="Q95">
        <v>1</v>
      </c>
      <c r="R95">
        <v>0</v>
      </c>
      <c r="S95">
        <v>0</v>
      </c>
      <c r="T95">
        <v>0</v>
      </c>
      <c r="U95" t="s">
        <v>336</v>
      </c>
      <c r="V95" t="s">
        <v>336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3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2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337</v>
      </c>
      <c r="BO95">
        <v>0</v>
      </c>
    </row>
    <row r="96" spans="1:67">
      <c r="A96" s="48">
        <v>43713</v>
      </c>
      <c r="B96" s="48">
        <v>43717</v>
      </c>
      <c r="C96" s="48" t="s">
        <v>315</v>
      </c>
      <c r="D96" s="48" t="str">
        <f t="shared" si="4"/>
        <v/>
      </c>
      <c r="E96" s="48">
        <v>43752</v>
      </c>
      <c r="F96" s="48">
        <f t="shared" si="5"/>
        <v>43752</v>
      </c>
      <c r="G96" s="48">
        <v>43778</v>
      </c>
      <c r="H96" s="48">
        <v>43778</v>
      </c>
      <c r="I96" s="48">
        <f t="shared" si="6"/>
        <v>43778</v>
      </c>
      <c r="J96" s="48">
        <f t="shared" si="7"/>
        <v>43778</v>
      </c>
      <c r="L96">
        <v>12</v>
      </c>
      <c r="M96" t="s">
        <v>372</v>
      </c>
      <c r="N96">
        <v>11</v>
      </c>
      <c r="O96">
        <v>3187.7</v>
      </c>
      <c r="P96">
        <v>9</v>
      </c>
      <c r="Q96">
        <v>3</v>
      </c>
      <c r="R96">
        <v>0</v>
      </c>
      <c r="S96">
        <v>0</v>
      </c>
      <c r="T96">
        <v>0</v>
      </c>
      <c r="U96" t="s">
        <v>336</v>
      </c>
      <c r="V96" t="s">
        <v>336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3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6</v>
      </c>
      <c r="BD96">
        <v>0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344</v>
      </c>
      <c r="BO96">
        <v>0</v>
      </c>
    </row>
    <row r="97" spans="1:67">
      <c r="A97" s="48">
        <v>43714</v>
      </c>
      <c r="B97" s="48">
        <v>43717</v>
      </c>
      <c r="C97" s="48" t="s">
        <v>315</v>
      </c>
      <c r="D97" s="48" t="str">
        <f t="shared" si="4"/>
        <v/>
      </c>
      <c r="E97" s="48">
        <v>43752</v>
      </c>
      <c r="F97" s="48">
        <f t="shared" si="5"/>
        <v>43752</v>
      </c>
      <c r="G97" s="48">
        <v>43778</v>
      </c>
      <c r="H97" s="48">
        <v>43778</v>
      </c>
      <c r="I97" s="48">
        <f t="shared" si="6"/>
        <v>43778</v>
      </c>
      <c r="J97" s="48">
        <f t="shared" si="7"/>
        <v>43778</v>
      </c>
      <c r="L97">
        <v>27.9</v>
      </c>
      <c r="M97">
        <v>133</v>
      </c>
      <c r="N97">
        <v>28</v>
      </c>
      <c r="O97">
        <v>3215.6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318</v>
      </c>
      <c r="V97" t="s">
        <v>318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48">
        <v>43714</v>
      </c>
      <c r="B98" s="48">
        <v>43717</v>
      </c>
      <c r="C98" s="48">
        <v>43744</v>
      </c>
      <c r="D98" s="48">
        <f t="shared" si="4"/>
        <v>43744</v>
      </c>
      <c r="E98" s="48">
        <v>43752</v>
      </c>
      <c r="F98" s="48">
        <f t="shared" si="5"/>
        <v>43752</v>
      </c>
      <c r="G98" s="48">
        <v>43744</v>
      </c>
      <c r="H98" s="48">
        <v>43778</v>
      </c>
      <c r="I98" s="48">
        <f t="shared" si="6"/>
        <v>43778</v>
      </c>
      <c r="J98" s="48">
        <f t="shared" si="7"/>
        <v>43778</v>
      </c>
      <c r="L98">
        <v>40</v>
      </c>
      <c r="M98" t="s">
        <v>373</v>
      </c>
      <c r="N98">
        <v>43.3</v>
      </c>
      <c r="O98">
        <v>3255.6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318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4</v>
      </c>
      <c r="BL98">
        <v>4</v>
      </c>
      <c r="BM98">
        <v>0</v>
      </c>
      <c r="BN98">
        <v>0</v>
      </c>
      <c r="BO98">
        <v>0</v>
      </c>
    </row>
    <row r="99" spans="1:67">
      <c r="A99" s="48">
        <v>43714</v>
      </c>
      <c r="B99" s="48">
        <v>43717</v>
      </c>
      <c r="C99" s="48" t="s">
        <v>315</v>
      </c>
      <c r="D99" s="48" t="str">
        <f t="shared" si="4"/>
        <v/>
      </c>
      <c r="E99" s="48">
        <v>43752</v>
      </c>
      <c r="F99" s="48">
        <f t="shared" si="5"/>
        <v>43752</v>
      </c>
      <c r="G99" s="48">
        <v>43778</v>
      </c>
      <c r="H99" s="48">
        <v>43778</v>
      </c>
      <c r="I99" s="48">
        <f t="shared" si="6"/>
        <v>43778</v>
      </c>
      <c r="J99" s="48">
        <f t="shared" si="7"/>
        <v>43778</v>
      </c>
      <c r="L99">
        <v>39.4</v>
      </c>
      <c r="M99">
        <v>134</v>
      </c>
      <c r="N99">
        <v>34.1</v>
      </c>
      <c r="O99">
        <v>3295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316</v>
      </c>
      <c r="V99" t="s">
        <v>316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48">
        <v>43714</v>
      </c>
      <c r="B100" s="48">
        <v>43717</v>
      </c>
      <c r="C100" s="48">
        <v>43744</v>
      </c>
      <c r="D100" s="48">
        <f t="shared" si="4"/>
        <v>43744</v>
      </c>
      <c r="E100" s="48">
        <v>43752</v>
      </c>
      <c r="F100" s="48">
        <f t="shared" si="5"/>
        <v>43752</v>
      </c>
      <c r="G100" s="48">
        <v>43744</v>
      </c>
      <c r="H100" s="48">
        <v>43778</v>
      </c>
      <c r="I100" s="48">
        <f t="shared" si="6"/>
        <v>43778</v>
      </c>
      <c r="J100" s="48">
        <f t="shared" si="7"/>
        <v>43778</v>
      </c>
      <c r="L100">
        <v>40</v>
      </c>
      <c r="M100" t="s">
        <v>374</v>
      </c>
      <c r="N100">
        <v>39.1</v>
      </c>
      <c r="O100">
        <v>3335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318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5</v>
      </c>
      <c r="BL100">
        <v>4</v>
      </c>
      <c r="BM100">
        <v>0</v>
      </c>
      <c r="BN100">
        <v>0</v>
      </c>
      <c r="BO100">
        <v>0</v>
      </c>
    </row>
    <row r="101" spans="1:67">
      <c r="A101" s="48">
        <v>43714</v>
      </c>
      <c r="B101" s="48">
        <v>43717</v>
      </c>
      <c r="C101" s="48" t="s">
        <v>315</v>
      </c>
      <c r="D101" s="48" t="str">
        <f t="shared" si="4"/>
        <v/>
      </c>
      <c r="E101" s="48">
        <v>43752</v>
      </c>
      <c r="F101" s="48">
        <f t="shared" si="5"/>
        <v>43752</v>
      </c>
      <c r="G101" s="48">
        <v>43778</v>
      </c>
      <c r="H101" s="48">
        <v>43778</v>
      </c>
      <c r="I101" s="48">
        <f t="shared" si="6"/>
        <v>43778</v>
      </c>
      <c r="J101" s="48">
        <f t="shared" si="7"/>
        <v>43778</v>
      </c>
      <c r="L101">
        <v>40.1</v>
      </c>
      <c r="M101">
        <v>135</v>
      </c>
      <c r="N101">
        <v>41.1</v>
      </c>
      <c r="O101">
        <v>3375.1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318</v>
      </c>
      <c r="V101" t="s">
        <v>318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48">
        <v>43714</v>
      </c>
      <c r="B102" s="48">
        <v>43717</v>
      </c>
      <c r="C102" s="48">
        <v>43744</v>
      </c>
      <c r="D102" s="48">
        <f t="shared" si="4"/>
        <v>43744</v>
      </c>
      <c r="E102" s="48">
        <v>43752</v>
      </c>
      <c r="F102" s="48">
        <f t="shared" si="5"/>
        <v>43752</v>
      </c>
      <c r="G102" s="48">
        <v>43744</v>
      </c>
      <c r="H102" s="48">
        <v>43778</v>
      </c>
      <c r="I102" s="48">
        <f t="shared" si="6"/>
        <v>43778</v>
      </c>
      <c r="J102" s="48">
        <f t="shared" si="7"/>
        <v>43778</v>
      </c>
      <c r="L102">
        <v>37</v>
      </c>
      <c r="M102" t="s">
        <v>375</v>
      </c>
      <c r="N102">
        <v>38.4</v>
      </c>
      <c r="O102">
        <v>3412.1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318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0</v>
      </c>
      <c r="BG102">
        <v>0</v>
      </c>
      <c r="BH102">
        <v>0</v>
      </c>
      <c r="BI102">
        <v>2</v>
      </c>
      <c r="BJ102">
        <v>0</v>
      </c>
      <c r="BK102">
        <v>5</v>
      </c>
      <c r="BL102">
        <v>4</v>
      </c>
      <c r="BM102">
        <v>0</v>
      </c>
      <c r="BN102">
        <v>0</v>
      </c>
      <c r="BO102">
        <v>0</v>
      </c>
    </row>
    <row r="103" spans="1:67">
      <c r="A103" s="48">
        <v>43714</v>
      </c>
      <c r="B103" s="48">
        <v>43717</v>
      </c>
      <c r="C103" s="48" t="s">
        <v>315</v>
      </c>
      <c r="D103" s="48" t="str">
        <f t="shared" si="4"/>
        <v/>
      </c>
      <c r="E103" s="48">
        <v>43752</v>
      </c>
      <c r="F103" s="48">
        <f t="shared" si="5"/>
        <v>43752</v>
      </c>
      <c r="G103" s="48">
        <v>43778</v>
      </c>
      <c r="H103" s="48">
        <v>43778</v>
      </c>
      <c r="I103" s="48">
        <f t="shared" si="6"/>
        <v>43778</v>
      </c>
      <c r="J103" s="48">
        <f t="shared" si="7"/>
        <v>43778</v>
      </c>
      <c r="L103">
        <v>36.6</v>
      </c>
      <c r="M103">
        <v>136</v>
      </c>
      <c r="N103">
        <v>35.2</v>
      </c>
      <c r="O103">
        <v>3448.7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318</v>
      </c>
      <c r="V103" t="s">
        <v>318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48">
        <v>43714</v>
      </c>
      <c r="B104" s="48">
        <v>43717</v>
      </c>
      <c r="C104" s="48">
        <v>43744</v>
      </c>
      <c r="D104" s="48">
        <f t="shared" si="4"/>
        <v>43744</v>
      </c>
      <c r="E104" s="48">
        <v>43752</v>
      </c>
      <c r="F104" s="48">
        <f t="shared" si="5"/>
        <v>43752</v>
      </c>
      <c r="G104" s="48">
        <v>43744</v>
      </c>
      <c r="H104" s="48">
        <v>43778</v>
      </c>
      <c r="I104" s="48">
        <f t="shared" si="6"/>
        <v>43778</v>
      </c>
      <c r="J104" s="48">
        <f t="shared" si="7"/>
        <v>43778</v>
      </c>
      <c r="L104">
        <v>42</v>
      </c>
      <c r="M104" t="s">
        <v>376</v>
      </c>
      <c r="N104">
        <v>39.6</v>
      </c>
      <c r="O104">
        <v>3490.7</v>
      </c>
      <c r="P104">
        <v>0</v>
      </c>
      <c r="Q104">
        <v>0</v>
      </c>
      <c r="R104">
        <v>12</v>
      </c>
      <c r="S104">
        <v>6</v>
      </c>
      <c r="T104">
        <v>0</v>
      </c>
      <c r="U104">
        <v>0</v>
      </c>
      <c r="V104" t="s">
        <v>312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6</v>
      </c>
      <c r="AR104">
        <v>9</v>
      </c>
      <c r="AS104">
        <v>0</v>
      </c>
      <c r="AT104">
        <v>0</v>
      </c>
      <c r="AU104">
        <v>6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6</v>
      </c>
      <c r="BD104">
        <v>0</v>
      </c>
      <c r="BE104">
        <v>6</v>
      </c>
      <c r="BF104">
        <v>3</v>
      </c>
      <c r="BG104">
        <v>0</v>
      </c>
      <c r="BH104">
        <v>0</v>
      </c>
      <c r="BI104">
        <v>2</v>
      </c>
      <c r="BJ104">
        <v>0</v>
      </c>
      <c r="BK104">
        <v>8</v>
      </c>
      <c r="BL104">
        <v>8</v>
      </c>
      <c r="BM104">
        <v>1.2</v>
      </c>
      <c r="BN104">
        <v>0</v>
      </c>
      <c r="BO104">
        <v>0</v>
      </c>
    </row>
    <row r="105" spans="1:67">
      <c r="A105" s="48">
        <v>43718</v>
      </c>
      <c r="B105" s="39">
        <v>43506</v>
      </c>
      <c r="C105" s="48">
        <v>43751</v>
      </c>
      <c r="D105" s="48">
        <f t="shared" si="4"/>
        <v>43751</v>
      </c>
      <c r="E105" s="48">
        <v>43752</v>
      </c>
      <c r="F105" s="48">
        <f t="shared" si="5"/>
        <v>43752</v>
      </c>
      <c r="G105" s="48">
        <v>43751</v>
      </c>
      <c r="H105" s="48">
        <v>43778</v>
      </c>
      <c r="I105" s="48">
        <f t="shared" si="6"/>
        <v>43778</v>
      </c>
      <c r="J105" s="48">
        <f t="shared" si="7"/>
        <v>43778</v>
      </c>
      <c r="L105">
        <v>41.8</v>
      </c>
      <c r="M105">
        <v>137</v>
      </c>
      <c r="N105">
        <v>41.1</v>
      </c>
      <c r="O105">
        <v>3532.5</v>
      </c>
      <c r="P105">
        <v>0</v>
      </c>
      <c r="Q105">
        <v>0</v>
      </c>
      <c r="R105">
        <v>0</v>
      </c>
      <c r="S105">
        <v>0</v>
      </c>
      <c r="T105">
        <v>5</v>
      </c>
      <c r="U105" t="s">
        <v>318</v>
      </c>
      <c r="V105" t="s">
        <v>318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330</v>
      </c>
      <c r="BO105">
        <v>0</v>
      </c>
    </row>
    <row r="106" spans="1:67">
      <c r="A106" s="48">
        <v>43718</v>
      </c>
      <c r="B106" s="39">
        <v>43506</v>
      </c>
      <c r="C106" s="48">
        <v>43751</v>
      </c>
      <c r="D106" s="48">
        <f t="shared" si="4"/>
        <v>43751</v>
      </c>
      <c r="E106" s="48">
        <v>43752</v>
      </c>
      <c r="F106" s="48">
        <f t="shared" si="5"/>
        <v>43752</v>
      </c>
      <c r="G106" s="48">
        <v>43751</v>
      </c>
      <c r="H106" s="48">
        <v>43778</v>
      </c>
      <c r="I106" s="48">
        <f t="shared" si="6"/>
        <v>43778</v>
      </c>
      <c r="J106" s="48">
        <f t="shared" si="7"/>
        <v>43778</v>
      </c>
      <c r="L106">
        <v>36</v>
      </c>
      <c r="M106" t="s">
        <v>377</v>
      </c>
      <c r="N106">
        <v>40</v>
      </c>
      <c r="O106">
        <v>3568.5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318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2</v>
      </c>
      <c r="BL106">
        <v>4</v>
      </c>
      <c r="BM106">
        <v>0</v>
      </c>
      <c r="BN106">
        <v>0</v>
      </c>
      <c r="BO106">
        <v>0</v>
      </c>
    </row>
    <row r="107" spans="1:67">
      <c r="A107" s="48">
        <v>43718</v>
      </c>
      <c r="B107" s="39">
        <v>43506</v>
      </c>
      <c r="C107" s="48" t="s">
        <v>315</v>
      </c>
      <c r="D107" s="48" t="str">
        <f t="shared" si="4"/>
        <v/>
      </c>
      <c r="E107" s="48">
        <v>43752</v>
      </c>
      <c r="F107" s="48">
        <f t="shared" si="5"/>
        <v>43752</v>
      </c>
      <c r="G107" s="48">
        <v>43778</v>
      </c>
      <c r="H107" s="48">
        <v>43778</v>
      </c>
      <c r="I107" s="48">
        <f t="shared" si="6"/>
        <v>43778</v>
      </c>
      <c r="J107" s="48">
        <f t="shared" si="7"/>
        <v>43778</v>
      </c>
      <c r="L107">
        <v>36.4</v>
      </c>
      <c r="M107">
        <v>138</v>
      </c>
      <c r="N107">
        <v>35.1</v>
      </c>
      <c r="O107">
        <v>3604.9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318</v>
      </c>
      <c r="V107" t="s">
        <v>318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48">
        <v>43718</v>
      </c>
      <c r="B108" s="39">
        <v>43506</v>
      </c>
      <c r="C108" s="48">
        <v>43751</v>
      </c>
      <c r="D108" s="48">
        <f t="shared" si="4"/>
        <v>43751</v>
      </c>
      <c r="E108" s="48">
        <v>43752</v>
      </c>
      <c r="F108" s="48">
        <f t="shared" si="5"/>
        <v>43752</v>
      </c>
      <c r="G108" s="48">
        <v>43751</v>
      </c>
      <c r="H108" s="48">
        <v>43778</v>
      </c>
      <c r="I108" s="48">
        <f t="shared" si="6"/>
        <v>43778</v>
      </c>
      <c r="J108" s="48">
        <f t="shared" si="7"/>
        <v>43778</v>
      </c>
      <c r="L108">
        <v>43</v>
      </c>
      <c r="M108" t="s">
        <v>378</v>
      </c>
      <c r="N108">
        <v>41.1</v>
      </c>
      <c r="O108">
        <v>3647.9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318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2</v>
      </c>
      <c r="BJ108">
        <v>0</v>
      </c>
      <c r="BK108">
        <v>6</v>
      </c>
      <c r="BL108">
        <v>4</v>
      </c>
      <c r="BM108">
        <v>0</v>
      </c>
      <c r="BN108">
        <v>0</v>
      </c>
      <c r="BO108">
        <v>0</v>
      </c>
    </row>
    <row r="109" spans="1:67">
      <c r="A109" s="48">
        <v>43718</v>
      </c>
      <c r="B109" s="39">
        <v>43506</v>
      </c>
      <c r="C109" s="48" t="s">
        <v>315</v>
      </c>
      <c r="D109" s="48" t="str">
        <f t="shared" si="4"/>
        <v/>
      </c>
      <c r="E109" s="48">
        <v>43752</v>
      </c>
      <c r="F109" s="48">
        <f t="shared" si="5"/>
        <v>43752</v>
      </c>
      <c r="G109" s="48">
        <v>43778</v>
      </c>
      <c r="H109" s="48">
        <v>43778</v>
      </c>
      <c r="I109" s="48">
        <f t="shared" si="6"/>
        <v>43778</v>
      </c>
      <c r="J109" s="48">
        <f t="shared" si="7"/>
        <v>43778</v>
      </c>
      <c r="L109">
        <v>43.7</v>
      </c>
      <c r="M109">
        <v>139</v>
      </c>
      <c r="N109">
        <v>38</v>
      </c>
      <c r="O109">
        <v>3691.6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318</v>
      </c>
      <c r="V109" t="s">
        <v>318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48">
        <v>43718</v>
      </c>
      <c r="B110" s="39">
        <v>43506</v>
      </c>
      <c r="C110" s="48">
        <v>43751</v>
      </c>
      <c r="D110" s="48">
        <f t="shared" si="4"/>
        <v>43751</v>
      </c>
      <c r="E110" s="48">
        <v>43752</v>
      </c>
      <c r="F110" s="48">
        <f t="shared" si="5"/>
        <v>43752</v>
      </c>
      <c r="G110" s="48">
        <v>43751</v>
      </c>
      <c r="H110" s="48">
        <v>43778</v>
      </c>
      <c r="I110" s="48">
        <f t="shared" si="6"/>
        <v>43778</v>
      </c>
      <c r="J110" s="48">
        <f t="shared" si="7"/>
        <v>43778</v>
      </c>
      <c r="L110">
        <v>32</v>
      </c>
      <c r="M110" t="s">
        <v>379</v>
      </c>
      <c r="N110">
        <v>39.2</v>
      </c>
      <c r="O110">
        <v>3723.6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318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0</v>
      </c>
      <c r="BG110">
        <v>0</v>
      </c>
      <c r="BH110">
        <v>0</v>
      </c>
      <c r="BI110">
        <v>2</v>
      </c>
      <c r="BJ110">
        <v>0</v>
      </c>
      <c r="BK110">
        <v>2</v>
      </c>
      <c r="BL110">
        <v>4</v>
      </c>
      <c r="BM110">
        <v>0</v>
      </c>
      <c r="BN110">
        <v>0</v>
      </c>
      <c r="BO110">
        <v>0</v>
      </c>
    </row>
    <row r="111" spans="1:67">
      <c r="A111" s="48">
        <v>43718</v>
      </c>
      <c r="B111" s="39">
        <v>43506</v>
      </c>
      <c r="C111" s="48" t="s">
        <v>315</v>
      </c>
      <c r="D111" s="48" t="str">
        <f t="shared" si="4"/>
        <v/>
      </c>
      <c r="E111" s="48">
        <v>43752</v>
      </c>
      <c r="F111" s="48">
        <f t="shared" si="5"/>
        <v>43752</v>
      </c>
      <c r="G111" s="48">
        <v>43778</v>
      </c>
      <c r="H111" s="48">
        <v>43778</v>
      </c>
      <c r="I111" s="48">
        <f t="shared" si="6"/>
        <v>43778</v>
      </c>
      <c r="J111" s="48">
        <f t="shared" si="7"/>
        <v>43778</v>
      </c>
      <c r="L111">
        <v>31.5</v>
      </c>
      <c r="M111" t="s">
        <v>380</v>
      </c>
      <c r="N111">
        <v>31.6</v>
      </c>
      <c r="O111">
        <v>3755.1</v>
      </c>
      <c r="P111">
        <v>9</v>
      </c>
      <c r="Q111">
        <v>3</v>
      </c>
      <c r="R111">
        <v>0</v>
      </c>
      <c r="S111">
        <v>0</v>
      </c>
      <c r="T111">
        <v>0</v>
      </c>
      <c r="U111" t="s">
        <v>336</v>
      </c>
      <c r="V111" t="s">
        <v>336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3</v>
      </c>
      <c r="AR111">
        <v>0</v>
      </c>
      <c r="AS111">
        <v>0</v>
      </c>
      <c r="AT111">
        <v>3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6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381</v>
      </c>
      <c r="BO111">
        <v>0</v>
      </c>
    </row>
    <row r="112" spans="1:67">
      <c r="A112" s="48">
        <v>43718</v>
      </c>
      <c r="B112" s="39">
        <v>43506</v>
      </c>
      <c r="C112" s="48" t="s">
        <v>315</v>
      </c>
      <c r="D112" s="48" t="str">
        <f t="shared" si="4"/>
        <v/>
      </c>
      <c r="E112" s="48">
        <v>43752</v>
      </c>
      <c r="F112" s="48">
        <f t="shared" si="5"/>
        <v>43752</v>
      </c>
      <c r="G112" s="48">
        <v>43778</v>
      </c>
      <c r="H112" s="48">
        <v>43778</v>
      </c>
      <c r="I112" s="48">
        <f t="shared" si="6"/>
        <v>43778</v>
      </c>
      <c r="J112" s="48">
        <f t="shared" si="7"/>
        <v>43778</v>
      </c>
      <c r="L112">
        <v>7</v>
      </c>
      <c r="M112">
        <v>140</v>
      </c>
      <c r="N112">
        <v>8</v>
      </c>
      <c r="O112">
        <v>3762.1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318</v>
      </c>
      <c r="V112" t="s">
        <v>318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48">
        <v>43719</v>
      </c>
      <c r="B113" s="39">
        <v>43506</v>
      </c>
      <c r="C113" s="48">
        <v>43751</v>
      </c>
      <c r="D113" s="48">
        <f t="shared" si="4"/>
        <v>43751</v>
      </c>
      <c r="E113" s="48">
        <v>43752</v>
      </c>
      <c r="F113" s="48">
        <f t="shared" si="5"/>
        <v>43752</v>
      </c>
      <c r="G113" s="48">
        <v>43751</v>
      </c>
      <c r="H113" s="48">
        <v>43778</v>
      </c>
      <c r="I113" s="48">
        <f t="shared" si="6"/>
        <v>43778</v>
      </c>
      <c r="J113" s="48">
        <f t="shared" si="7"/>
        <v>43778</v>
      </c>
      <c r="L113">
        <v>39</v>
      </c>
      <c r="M113" t="s">
        <v>382</v>
      </c>
      <c r="N113">
        <v>39.2</v>
      </c>
      <c r="O113">
        <v>3801.1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318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48">
        <v>43719</v>
      </c>
      <c r="B114" s="39">
        <v>43506</v>
      </c>
      <c r="C114" s="48" t="s">
        <v>315</v>
      </c>
      <c r="D114" s="48" t="str">
        <f t="shared" si="4"/>
        <v/>
      </c>
      <c r="E114" s="48">
        <v>43752</v>
      </c>
      <c r="F114" s="48">
        <f t="shared" si="5"/>
        <v>43752</v>
      </c>
      <c r="G114" s="48">
        <v>43778</v>
      </c>
      <c r="H114" s="48">
        <v>43778</v>
      </c>
      <c r="I114" s="48">
        <f t="shared" si="6"/>
        <v>43778</v>
      </c>
      <c r="J114" s="48">
        <f t="shared" si="7"/>
        <v>43778</v>
      </c>
      <c r="L114">
        <v>38.9</v>
      </c>
      <c r="M114">
        <v>141</v>
      </c>
      <c r="N114">
        <v>37.2</v>
      </c>
      <c r="O114">
        <v>3840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318</v>
      </c>
      <c r="V114" t="s">
        <v>318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48">
        <v>43719</v>
      </c>
      <c r="B115" s="39">
        <v>43506</v>
      </c>
      <c r="C115" s="48">
        <v>43751</v>
      </c>
      <c r="D115" s="48">
        <f t="shared" si="4"/>
        <v>43751</v>
      </c>
      <c r="E115" s="48">
        <v>43752</v>
      </c>
      <c r="F115" s="48">
        <f t="shared" si="5"/>
        <v>43752</v>
      </c>
      <c r="G115" s="48">
        <v>43751</v>
      </c>
      <c r="H115" s="48">
        <v>43778</v>
      </c>
      <c r="I115" s="48">
        <f t="shared" si="6"/>
        <v>43778</v>
      </c>
      <c r="J115" s="48">
        <f t="shared" si="7"/>
        <v>43778</v>
      </c>
      <c r="L115">
        <v>40</v>
      </c>
      <c r="M115" t="s">
        <v>383</v>
      </c>
      <c r="N115">
        <v>40</v>
      </c>
      <c r="O115">
        <v>3880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318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5</v>
      </c>
      <c r="BL115">
        <v>4</v>
      </c>
      <c r="BM115">
        <v>0</v>
      </c>
      <c r="BN115">
        <v>0</v>
      </c>
      <c r="BO115">
        <v>0</v>
      </c>
    </row>
    <row r="116" spans="1:67">
      <c r="A116" s="48">
        <v>43719</v>
      </c>
      <c r="B116" s="39">
        <v>43506</v>
      </c>
      <c r="C116" s="48" t="s">
        <v>315</v>
      </c>
      <c r="D116" s="48" t="str">
        <f t="shared" si="4"/>
        <v/>
      </c>
      <c r="E116" s="48">
        <v>43752</v>
      </c>
      <c r="F116" s="48">
        <f t="shared" si="5"/>
        <v>43752</v>
      </c>
      <c r="G116" s="48">
        <v>43778</v>
      </c>
      <c r="H116" s="48">
        <v>43778</v>
      </c>
      <c r="I116" s="48">
        <f t="shared" si="6"/>
        <v>43778</v>
      </c>
      <c r="J116" s="48">
        <f t="shared" si="7"/>
        <v>43778</v>
      </c>
      <c r="L116">
        <v>39.2</v>
      </c>
      <c r="M116">
        <v>142</v>
      </c>
      <c r="N116">
        <v>39.6</v>
      </c>
      <c r="O116">
        <v>3919.2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336</v>
      </c>
      <c r="V116" t="s">
        <v>336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3</v>
      </c>
      <c r="AY116">
        <v>3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344</v>
      </c>
      <c r="BO116">
        <v>0</v>
      </c>
    </row>
    <row r="117" spans="1:67">
      <c r="A117" s="48">
        <v>43719</v>
      </c>
      <c r="B117" s="39">
        <v>43506</v>
      </c>
      <c r="C117" s="48">
        <v>43751</v>
      </c>
      <c r="D117" s="48">
        <f t="shared" si="4"/>
        <v>43751</v>
      </c>
      <c r="E117" s="48">
        <v>43752</v>
      </c>
      <c r="F117" s="48">
        <f t="shared" si="5"/>
        <v>43752</v>
      </c>
      <c r="G117" s="48">
        <v>43751</v>
      </c>
      <c r="H117" s="48">
        <v>43765</v>
      </c>
      <c r="I117" s="48">
        <f t="shared" si="6"/>
        <v>43765</v>
      </c>
      <c r="J117" s="48">
        <f t="shared" si="7"/>
        <v>43765</v>
      </c>
      <c r="L117">
        <v>41</v>
      </c>
      <c r="M117" t="s">
        <v>384</v>
      </c>
      <c r="N117">
        <v>43.6</v>
      </c>
      <c r="O117">
        <v>3960.2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312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6</v>
      </c>
      <c r="AR117">
        <v>6</v>
      </c>
      <c r="AS117">
        <v>0</v>
      </c>
      <c r="AT117">
        <v>0</v>
      </c>
      <c r="AU117">
        <v>6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6</v>
      </c>
      <c r="BD117">
        <v>0</v>
      </c>
      <c r="BE117">
        <v>6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7</v>
      </c>
      <c r="BL117">
        <v>4</v>
      </c>
      <c r="BM117">
        <v>1.2</v>
      </c>
      <c r="BN117">
        <v>0</v>
      </c>
      <c r="BO117">
        <v>0</v>
      </c>
    </row>
    <row r="118" spans="1:67">
      <c r="A118" s="48">
        <v>43719</v>
      </c>
      <c r="B118" s="39">
        <v>43506</v>
      </c>
      <c r="C118" s="48" t="s">
        <v>315</v>
      </c>
      <c r="D118" s="48" t="str">
        <f t="shared" si="4"/>
        <v/>
      </c>
      <c r="E118" s="48">
        <v>43752</v>
      </c>
      <c r="F118" s="48">
        <f t="shared" si="5"/>
        <v>43752</v>
      </c>
      <c r="G118" s="48">
        <v>43765</v>
      </c>
      <c r="H118" s="48">
        <v>43765</v>
      </c>
      <c r="I118" s="48">
        <f t="shared" si="6"/>
        <v>43765</v>
      </c>
      <c r="J118" s="48">
        <f t="shared" si="7"/>
        <v>43765</v>
      </c>
      <c r="L118">
        <v>41.3</v>
      </c>
      <c r="M118">
        <v>143</v>
      </c>
      <c r="N118">
        <v>39.1</v>
      </c>
      <c r="O118">
        <v>4001.5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318</v>
      </c>
      <c r="V118" t="s">
        <v>318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48">
        <v>43719</v>
      </c>
      <c r="B119" s="39">
        <v>43506</v>
      </c>
      <c r="C119" s="48">
        <v>43751</v>
      </c>
      <c r="D119" s="48">
        <f t="shared" si="4"/>
        <v>43751</v>
      </c>
      <c r="E119" s="48">
        <v>43752</v>
      </c>
      <c r="F119" s="48">
        <f t="shared" si="5"/>
        <v>43752</v>
      </c>
      <c r="G119" s="48">
        <v>43751</v>
      </c>
      <c r="H119" s="48">
        <v>43765</v>
      </c>
      <c r="I119" s="48">
        <f t="shared" si="6"/>
        <v>43765</v>
      </c>
      <c r="J119" s="48">
        <f t="shared" si="7"/>
        <v>43765</v>
      </c>
      <c r="L119">
        <v>44</v>
      </c>
      <c r="M119" t="s">
        <v>385</v>
      </c>
      <c r="N119">
        <v>39.1</v>
      </c>
      <c r="O119">
        <v>4045.5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318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6</v>
      </c>
      <c r="BL119">
        <v>4</v>
      </c>
      <c r="BM119">
        <v>0</v>
      </c>
      <c r="BN119">
        <v>0</v>
      </c>
      <c r="BO119">
        <v>0</v>
      </c>
    </row>
    <row r="120" spans="1:67">
      <c r="A120" s="48">
        <v>43719</v>
      </c>
      <c r="B120" s="39">
        <v>43506</v>
      </c>
      <c r="C120" s="48" t="s">
        <v>315</v>
      </c>
      <c r="D120" s="48" t="str">
        <f t="shared" si="4"/>
        <v/>
      </c>
      <c r="E120" s="48">
        <v>43752</v>
      </c>
      <c r="F120" s="48">
        <f t="shared" si="5"/>
        <v>43752</v>
      </c>
      <c r="G120" s="48">
        <v>43765</v>
      </c>
      <c r="H120" s="48">
        <v>43765</v>
      </c>
      <c r="I120" s="48">
        <f t="shared" si="6"/>
        <v>43765</v>
      </c>
      <c r="J120" s="48">
        <f t="shared" si="7"/>
        <v>43765</v>
      </c>
      <c r="L120">
        <v>43.8</v>
      </c>
      <c r="M120">
        <v>144</v>
      </c>
      <c r="N120">
        <v>48</v>
      </c>
      <c r="O120">
        <v>4089.3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318</v>
      </c>
      <c r="V120" t="s">
        <v>318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48">
        <v>43719</v>
      </c>
      <c r="B121" s="39">
        <v>43506</v>
      </c>
      <c r="C121" s="48">
        <v>43751</v>
      </c>
      <c r="D121" s="48">
        <f t="shared" si="4"/>
        <v>43751</v>
      </c>
      <c r="E121" s="48">
        <v>43752</v>
      </c>
      <c r="F121" s="48">
        <f t="shared" si="5"/>
        <v>43752</v>
      </c>
      <c r="G121" s="48">
        <v>43751</v>
      </c>
      <c r="H121" s="48">
        <v>43765</v>
      </c>
      <c r="I121" s="48">
        <f t="shared" si="6"/>
        <v>43765</v>
      </c>
      <c r="J121" s="48">
        <f t="shared" si="7"/>
        <v>43765</v>
      </c>
      <c r="L121">
        <v>38</v>
      </c>
      <c r="M121" t="s">
        <v>386</v>
      </c>
      <c r="N121">
        <v>41.1</v>
      </c>
      <c r="O121">
        <v>4127.3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318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6</v>
      </c>
      <c r="BL121">
        <v>4</v>
      </c>
      <c r="BM121">
        <v>0</v>
      </c>
      <c r="BN121">
        <v>0</v>
      </c>
      <c r="BO121">
        <v>0</v>
      </c>
    </row>
    <row r="122" spans="1:67">
      <c r="A122" s="48">
        <v>43719</v>
      </c>
      <c r="B122" s="39">
        <v>43506</v>
      </c>
      <c r="C122" s="48" t="s">
        <v>315</v>
      </c>
      <c r="D122" s="48" t="str">
        <f t="shared" si="4"/>
        <v/>
      </c>
      <c r="E122" s="48">
        <v>43752</v>
      </c>
      <c r="F122" s="48">
        <f t="shared" si="5"/>
        <v>43752</v>
      </c>
      <c r="G122" s="48">
        <v>43765</v>
      </c>
      <c r="H122" s="48">
        <v>43765</v>
      </c>
      <c r="I122" s="48">
        <f t="shared" si="6"/>
        <v>43765</v>
      </c>
      <c r="J122" s="48">
        <f t="shared" si="7"/>
        <v>43765</v>
      </c>
      <c r="L122">
        <v>37.8</v>
      </c>
      <c r="M122">
        <v>145</v>
      </c>
      <c r="N122">
        <v>38</v>
      </c>
      <c r="O122">
        <v>4165.1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316</v>
      </c>
      <c r="V122" t="s">
        <v>316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48">
        <v>43719</v>
      </c>
      <c r="B123" s="39">
        <v>43506</v>
      </c>
      <c r="C123" s="48">
        <v>43751</v>
      </c>
      <c r="D123" s="48">
        <f t="shared" si="4"/>
        <v>43751</v>
      </c>
      <c r="E123" s="48">
        <v>43752</v>
      </c>
      <c r="F123" s="48">
        <f t="shared" si="5"/>
        <v>43752</v>
      </c>
      <c r="G123" s="48">
        <v>43751</v>
      </c>
      <c r="H123" s="48">
        <v>43765</v>
      </c>
      <c r="I123" s="48">
        <f t="shared" si="6"/>
        <v>43765</v>
      </c>
      <c r="J123" s="48">
        <f t="shared" si="7"/>
        <v>43765</v>
      </c>
      <c r="L123">
        <v>27</v>
      </c>
      <c r="M123" t="s">
        <v>387</v>
      </c>
      <c r="N123">
        <v>22.6</v>
      </c>
      <c r="O123">
        <v>4192.1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318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4</v>
      </c>
      <c r="BL123">
        <v>4</v>
      </c>
      <c r="BM123">
        <v>0</v>
      </c>
      <c r="BN123">
        <v>0</v>
      </c>
      <c r="BO123">
        <v>0</v>
      </c>
    </row>
    <row r="124" spans="1:67">
      <c r="A124" s="48">
        <v>43719</v>
      </c>
      <c r="B124" s="39">
        <v>43506</v>
      </c>
      <c r="C124" s="48" t="s">
        <v>315</v>
      </c>
      <c r="D124" s="48" t="str">
        <f t="shared" si="4"/>
        <v/>
      </c>
      <c r="E124" s="48">
        <v>43752</v>
      </c>
      <c r="F124" s="48">
        <f t="shared" si="5"/>
        <v>43752</v>
      </c>
      <c r="G124" s="48">
        <v>43765</v>
      </c>
      <c r="H124" s="48">
        <v>43765</v>
      </c>
      <c r="I124" s="48">
        <f t="shared" si="6"/>
        <v>43765</v>
      </c>
      <c r="J124" s="48">
        <f t="shared" si="7"/>
        <v>43765</v>
      </c>
      <c r="L124">
        <v>26.5</v>
      </c>
      <c r="M124" t="s">
        <v>388</v>
      </c>
      <c r="N124">
        <v>29.7</v>
      </c>
      <c r="O124">
        <v>4218.6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336</v>
      </c>
      <c r="V124" t="s">
        <v>336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3</v>
      </c>
      <c r="AZ124">
        <v>0</v>
      </c>
      <c r="BA124">
        <v>0</v>
      </c>
      <c r="BB124">
        <v>2</v>
      </c>
      <c r="BC124">
        <v>0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344</v>
      </c>
      <c r="BO124">
        <v>0</v>
      </c>
    </row>
    <row r="125" spans="1:67">
      <c r="A125" s="48">
        <v>43720</v>
      </c>
      <c r="B125" s="39">
        <v>43506</v>
      </c>
      <c r="C125" s="48" t="s">
        <v>315</v>
      </c>
      <c r="D125" s="48" t="str">
        <f t="shared" si="4"/>
        <v/>
      </c>
      <c r="E125" s="48">
        <v>43752</v>
      </c>
      <c r="F125" s="48">
        <f t="shared" si="5"/>
        <v>43752</v>
      </c>
      <c r="G125" s="48">
        <v>43765</v>
      </c>
      <c r="H125" s="48">
        <v>43765</v>
      </c>
      <c r="I125" s="48">
        <f t="shared" si="6"/>
        <v>43765</v>
      </c>
      <c r="J125" s="48">
        <f t="shared" si="7"/>
        <v>43765</v>
      </c>
      <c r="L125">
        <v>15.6</v>
      </c>
      <c r="M125">
        <v>146</v>
      </c>
      <c r="N125">
        <v>10.6</v>
      </c>
      <c r="O125">
        <v>4234.2</v>
      </c>
      <c r="P125">
        <v>32</v>
      </c>
      <c r="Q125">
        <v>0</v>
      </c>
      <c r="R125">
        <v>0</v>
      </c>
      <c r="S125">
        <v>0</v>
      </c>
      <c r="T125">
        <v>1</v>
      </c>
      <c r="U125" t="s">
        <v>336</v>
      </c>
      <c r="V125" t="s">
        <v>336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2</v>
      </c>
      <c r="BA125">
        <v>0</v>
      </c>
      <c r="BB125">
        <v>2</v>
      </c>
      <c r="BC125">
        <v>0</v>
      </c>
      <c r="BD125">
        <v>0</v>
      </c>
      <c r="BE125">
        <v>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337</v>
      </c>
      <c r="BO125">
        <v>0</v>
      </c>
    </row>
    <row r="126" spans="1:67">
      <c r="A126" s="48">
        <v>43720</v>
      </c>
      <c r="B126" s="39">
        <v>43506</v>
      </c>
      <c r="C126" s="48">
        <v>43751</v>
      </c>
      <c r="D126" s="48">
        <f t="shared" si="4"/>
        <v>43751</v>
      </c>
      <c r="E126" s="48">
        <v>43752</v>
      </c>
      <c r="F126" s="48">
        <f t="shared" si="5"/>
        <v>43752</v>
      </c>
      <c r="G126" s="48">
        <v>43751</v>
      </c>
      <c r="H126" s="48">
        <v>43765</v>
      </c>
      <c r="I126" s="48">
        <f t="shared" si="6"/>
        <v>43765</v>
      </c>
      <c r="J126" s="48">
        <f t="shared" si="7"/>
        <v>43765</v>
      </c>
      <c r="L126">
        <v>33</v>
      </c>
      <c r="M126" t="s">
        <v>389</v>
      </c>
      <c r="N126">
        <v>36.8</v>
      </c>
      <c r="O126">
        <v>4267.2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318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7</v>
      </c>
      <c r="BL126">
        <v>4</v>
      </c>
      <c r="BM126">
        <v>0</v>
      </c>
      <c r="BN126">
        <v>0</v>
      </c>
      <c r="BO126">
        <v>0</v>
      </c>
    </row>
    <row r="127" spans="1:67">
      <c r="A127" s="48">
        <v>43720</v>
      </c>
      <c r="B127" s="39">
        <v>43506</v>
      </c>
      <c r="C127" s="48">
        <v>43751</v>
      </c>
      <c r="D127" s="48">
        <f t="shared" si="4"/>
        <v>43751</v>
      </c>
      <c r="E127" s="48">
        <v>43752</v>
      </c>
      <c r="F127" s="48">
        <f t="shared" si="5"/>
        <v>43752</v>
      </c>
      <c r="G127" s="48">
        <v>43751</v>
      </c>
      <c r="H127" s="48">
        <v>43765</v>
      </c>
      <c r="I127" s="48">
        <f t="shared" si="6"/>
        <v>43765</v>
      </c>
      <c r="J127" s="48">
        <f t="shared" si="7"/>
        <v>43765</v>
      </c>
      <c r="L127">
        <v>31.9</v>
      </c>
      <c r="M127">
        <v>147</v>
      </c>
      <c r="N127">
        <v>33.8</v>
      </c>
      <c r="O127">
        <v>4299.1</v>
      </c>
      <c r="P127">
        <v>0</v>
      </c>
      <c r="Q127">
        <v>0</v>
      </c>
      <c r="R127">
        <v>0</v>
      </c>
      <c r="S127">
        <v>0</v>
      </c>
      <c r="T127">
        <v>5</v>
      </c>
      <c r="U127" t="s">
        <v>318</v>
      </c>
      <c r="V127" t="s">
        <v>318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330</v>
      </c>
      <c r="BO127">
        <v>0</v>
      </c>
    </row>
    <row r="128" spans="1:67">
      <c r="A128" s="48">
        <v>43720</v>
      </c>
      <c r="B128" s="39">
        <v>43506</v>
      </c>
      <c r="C128" s="48">
        <v>43751</v>
      </c>
      <c r="D128" s="48">
        <f t="shared" si="4"/>
        <v>43751</v>
      </c>
      <c r="E128" s="48">
        <v>43752</v>
      </c>
      <c r="F128" s="48">
        <f t="shared" si="5"/>
        <v>43752</v>
      </c>
      <c r="G128" s="48">
        <v>43751</v>
      </c>
      <c r="H128" s="48">
        <v>43765</v>
      </c>
      <c r="I128" s="48">
        <f t="shared" si="6"/>
        <v>43765</v>
      </c>
      <c r="J128" s="48">
        <f t="shared" si="7"/>
        <v>43765</v>
      </c>
      <c r="L128">
        <v>34</v>
      </c>
      <c r="M128" t="s">
        <v>390</v>
      </c>
      <c r="N128">
        <v>37.3</v>
      </c>
      <c r="O128">
        <v>4333.1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318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3</v>
      </c>
      <c r="BL128">
        <v>4</v>
      </c>
      <c r="BM128">
        <v>0</v>
      </c>
      <c r="BN128">
        <v>0</v>
      </c>
      <c r="BO128">
        <v>0</v>
      </c>
    </row>
    <row r="129" spans="1:67">
      <c r="A129" s="48">
        <v>43720</v>
      </c>
      <c r="B129" s="39">
        <v>43506</v>
      </c>
      <c r="C129" s="48">
        <v>43751</v>
      </c>
      <c r="D129" s="48">
        <f t="shared" si="4"/>
        <v>43751</v>
      </c>
      <c r="E129" s="48">
        <v>43752</v>
      </c>
      <c r="F129" s="48">
        <f t="shared" si="5"/>
        <v>43752</v>
      </c>
      <c r="G129" s="48">
        <v>43751</v>
      </c>
      <c r="H129" s="48">
        <v>43765</v>
      </c>
      <c r="I129" s="48">
        <f t="shared" si="6"/>
        <v>43765</v>
      </c>
      <c r="J129" s="48">
        <f t="shared" si="7"/>
        <v>43765</v>
      </c>
      <c r="L129">
        <v>34.6</v>
      </c>
      <c r="M129">
        <v>148</v>
      </c>
      <c r="N129">
        <v>32.1</v>
      </c>
      <c r="O129">
        <v>4367.7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336</v>
      </c>
      <c r="V129" t="s">
        <v>336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3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</v>
      </c>
      <c r="BM129">
        <v>0</v>
      </c>
      <c r="BN129" t="s">
        <v>344</v>
      </c>
      <c r="BO129">
        <v>0</v>
      </c>
    </row>
    <row r="130" spans="1:67">
      <c r="A130" s="48">
        <v>43720</v>
      </c>
      <c r="B130" s="39">
        <v>43506</v>
      </c>
      <c r="C130" s="48">
        <v>43751</v>
      </c>
      <c r="D130" s="48">
        <f t="shared" si="4"/>
        <v>43751</v>
      </c>
      <c r="E130" s="48">
        <v>43752</v>
      </c>
      <c r="F130" s="48">
        <f t="shared" si="5"/>
        <v>43752</v>
      </c>
      <c r="G130" s="48">
        <v>43751</v>
      </c>
      <c r="H130" s="48">
        <v>43765</v>
      </c>
      <c r="I130" s="48">
        <f t="shared" si="6"/>
        <v>43765</v>
      </c>
      <c r="J130" s="48">
        <f t="shared" si="7"/>
        <v>43765</v>
      </c>
      <c r="L130">
        <v>32</v>
      </c>
      <c r="M130" t="s">
        <v>391</v>
      </c>
      <c r="N130">
        <v>38.2</v>
      </c>
      <c r="O130">
        <v>4399.7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318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48">
        <v>43720</v>
      </c>
      <c r="B131" s="39">
        <v>43506</v>
      </c>
      <c r="C131" s="48" t="s">
        <v>315</v>
      </c>
      <c r="D131" s="48" t="str">
        <f t="shared" si="4"/>
        <v/>
      </c>
      <c r="E131" s="48">
        <v>43752</v>
      </c>
      <c r="F131" s="48">
        <f t="shared" si="5"/>
        <v>43752</v>
      </c>
      <c r="G131" s="48">
        <v>43765</v>
      </c>
      <c r="H131" s="48">
        <v>43765</v>
      </c>
      <c r="I131" s="48">
        <f t="shared" si="6"/>
        <v>43765</v>
      </c>
      <c r="J131" s="48">
        <f t="shared" si="7"/>
        <v>43765</v>
      </c>
      <c r="L131">
        <v>30.5</v>
      </c>
      <c r="M131">
        <v>149</v>
      </c>
      <c r="N131">
        <v>25</v>
      </c>
      <c r="O131">
        <v>4430.2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318</v>
      </c>
      <c r="V131" t="s">
        <v>318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48">
        <v>43720</v>
      </c>
      <c r="B132" s="39">
        <v>43506</v>
      </c>
      <c r="C132" s="48">
        <v>43751</v>
      </c>
      <c r="D132" s="48">
        <f t="shared" si="4"/>
        <v>43751</v>
      </c>
      <c r="E132" s="48">
        <v>43752</v>
      </c>
      <c r="F132" s="48">
        <f t="shared" si="5"/>
        <v>43752</v>
      </c>
      <c r="G132" s="48">
        <v>43751</v>
      </c>
      <c r="H132" s="48">
        <v>43765</v>
      </c>
      <c r="I132" s="48">
        <f t="shared" si="6"/>
        <v>43765</v>
      </c>
      <c r="J132" s="48">
        <f t="shared" si="7"/>
        <v>43765</v>
      </c>
      <c r="L132">
        <v>27</v>
      </c>
      <c r="M132" t="s">
        <v>392</v>
      </c>
      <c r="N132">
        <v>30.2</v>
      </c>
      <c r="O132">
        <v>4457.2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318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2</v>
      </c>
      <c r="BL132">
        <v>4</v>
      </c>
      <c r="BM132">
        <v>0</v>
      </c>
      <c r="BN132">
        <v>0</v>
      </c>
      <c r="BO132">
        <v>0</v>
      </c>
    </row>
    <row r="133" spans="1:67">
      <c r="A133" s="48">
        <v>43724</v>
      </c>
      <c r="B133" s="39">
        <v>43506</v>
      </c>
      <c r="C133" s="48">
        <v>43751</v>
      </c>
      <c r="D133" s="48">
        <f t="shared" si="4"/>
        <v>43751</v>
      </c>
      <c r="E133" s="48">
        <v>43752</v>
      </c>
      <c r="F133" s="48">
        <f t="shared" si="5"/>
        <v>43752</v>
      </c>
      <c r="G133" s="48">
        <v>43751</v>
      </c>
      <c r="H133" s="48">
        <v>43765</v>
      </c>
      <c r="I133" s="48">
        <f t="shared" si="6"/>
        <v>43765</v>
      </c>
      <c r="J133" s="48">
        <f t="shared" si="7"/>
        <v>43765</v>
      </c>
      <c r="L133">
        <v>28.3</v>
      </c>
      <c r="M133">
        <v>150</v>
      </c>
      <c r="N133">
        <v>28.5</v>
      </c>
      <c r="O133">
        <v>4485.5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393</v>
      </c>
      <c r="V133" t="s">
        <v>393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6</v>
      </c>
      <c r="AR133">
        <v>6</v>
      </c>
      <c r="AS133">
        <v>0</v>
      </c>
      <c r="AT133">
        <v>0</v>
      </c>
      <c r="AU133">
        <v>6</v>
      </c>
      <c r="AV133">
        <v>2</v>
      </c>
      <c r="AW133">
        <v>0</v>
      </c>
      <c r="AX133">
        <v>3</v>
      </c>
      <c r="AY133">
        <v>3</v>
      </c>
      <c r="AZ133">
        <v>0</v>
      </c>
      <c r="BA133">
        <v>0</v>
      </c>
      <c r="BB133">
        <v>4</v>
      </c>
      <c r="BC133">
        <v>6</v>
      </c>
      <c r="BD133">
        <v>0</v>
      </c>
      <c r="BE133">
        <v>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</v>
      </c>
      <c r="BM133">
        <v>1.2</v>
      </c>
      <c r="BN133">
        <v>0</v>
      </c>
      <c r="BO133">
        <v>0</v>
      </c>
    </row>
    <row r="134" spans="1:67">
      <c r="A134" s="48">
        <v>43724</v>
      </c>
      <c r="B134" s="39">
        <v>43506</v>
      </c>
      <c r="C134" s="48">
        <v>43751</v>
      </c>
      <c r="D134" s="48">
        <f t="shared" si="4"/>
        <v>43751</v>
      </c>
      <c r="E134" s="48">
        <v>43752</v>
      </c>
      <c r="F134" s="48">
        <f t="shared" si="5"/>
        <v>43752</v>
      </c>
      <c r="G134" s="48">
        <v>43751</v>
      </c>
      <c r="H134" s="48">
        <v>43765</v>
      </c>
      <c r="I134" s="48">
        <f t="shared" si="6"/>
        <v>43765</v>
      </c>
      <c r="J134" s="48">
        <f t="shared" si="7"/>
        <v>43765</v>
      </c>
      <c r="L134">
        <v>37</v>
      </c>
      <c r="M134" t="s">
        <v>394</v>
      </c>
      <c r="N134">
        <v>41.4</v>
      </c>
      <c r="O134">
        <v>4522.5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318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1</v>
      </c>
      <c r="BL134">
        <v>4</v>
      </c>
      <c r="BM134">
        <v>0</v>
      </c>
      <c r="BN134">
        <v>0</v>
      </c>
      <c r="BO134">
        <v>0</v>
      </c>
    </row>
    <row r="135" spans="1:67">
      <c r="A135" s="48">
        <v>43724</v>
      </c>
      <c r="B135" s="39">
        <v>43506</v>
      </c>
      <c r="C135" s="48" t="s">
        <v>315</v>
      </c>
      <c r="D135" s="48" t="str">
        <f t="shared" si="4"/>
        <v/>
      </c>
      <c r="E135" s="48">
        <v>43752</v>
      </c>
      <c r="F135" s="48">
        <f t="shared" si="5"/>
        <v>43752</v>
      </c>
      <c r="G135" s="48">
        <v>43765</v>
      </c>
      <c r="H135" s="48">
        <v>43765</v>
      </c>
      <c r="I135" s="48">
        <f t="shared" si="6"/>
        <v>43765</v>
      </c>
      <c r="J135" s="48">
        <f t="shared" si="7"/>
        <v>43765</v>
      </c>
      <c r="L135">
        <v>37.1</v>
      </c>
      <c r="M135">
        <v>151</v>
      </c>
      <c r="N135">
        <v>30.1</v>
      </c>
      <c r="O135">
        <v>4559.6</v>
      </c>
      <c r="P135">
        <v>12</v>
      </c>
      <c r="Q135">
        <v>3</v>
      </c>
      <c r="R135">
        <v>0</v>
      </c>
      <c r="S135">
        <v>0</v>
      </c>
      <c r="T135">
        <v>3</v>
      </c>
      <c r="U135" t="s">
        <v>336</v>
      </c>
      <c r="V135" t="s">
        <v>336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3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1</v>
      </c>
      <c r="AX135">
        <v>3</v>
      </c>
      <c r="AY135">
        <v>3</v>
      </c>
      <c r="AZ135">
        <v>2</v>
      </c>
      <c r="BA135">
        <v>0</v>
      </c>
      <c r="BB135">
        <v>2</v>
      </c>
      <c r="BC135">
        <v>0</v>
      </c>
      <c r="BD135">
        <v>0</v>
      </c>
      <c r="BE135">
        <v>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344</v>
      </c>
      <c r="BO135">
        <v>0</v>
      </c>
    </row>
    <row r="136" spans="1:67">
      <c r="A136" s="48">
        <v>43724</v>
      </c>
      <c r="B136" s="39">
        <v>43506</v>
      </c>
      <c r="C136" s="48">
        <v>43751</v>
      </c>
      <c r="D136" s="48">
        <f t="shared" ref="D136:D182" si="8">C136</f>
        <v>43751</v>
      </c>
      <c r="E136" s="48">
        <v>43752</v>
      </c>
      <c r="F136" s="48">
        <f t="shared" ref="F136:F182" si="9">E136</f>
        <v>43752</v>
      </c>
      <c r="G136" s="48">
        <v>43751</v>
      </c>
      <c r="H136" s="48">
        <v>43765</v>
      </c>
      <c r="I136" s="48">
        <f t="shared" ref="I136:I182" si="10">H136</f>
        <v>43765</v>
      </c>
      <c r="J136" s="48">
        <f t="shared" ref="J136:J182" si="11">H136</f>
        <v>43765</v>
      </c>
      <c r="L136">
        <v>33</v>
      </c>
      <c r="M136" t="s">
        <v>395</v>
      </c>
      <c r="N136">
        <v>31.4</v>
      </c>
      <c r="O136">
        <v>4592.6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318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48">
        <v>43724</v>
      </c>
      <c r="B137" s="39">
        <v>43506</v>
      </c>
      <c r="C137" s="48" t="s">
        <v>315</v>
      </c>
      <c r="D137" s="48" t="str">
        <f t="shared" si="8"/>
        <v/>
      </c>
      <c r="E137" s="48">
        <v>43752</v>
      </c>
      <c r="F137" s="48">
        <f t="shared" si="9"/>
        <v>43752</v>
      </c>
      <c r="G137" s="48">
        <v>43765</v>
      </c>
      <c r="H137" s="48">
        <v>43765</v>
      </c>
      <c r="I137" s="48">
        <f t="shared" si="10"/>
        <v>43765</v>
      </c>
      <c r="J137" s="48">
        <f t="shared" si="11"/>
        <v>43765</v>
      </c>
      <c r="L137">
        <v>33.1</v>
      </c>
      <c r="M137">
        <v>152</v>
      </c>
      <c r="N137">
        <v>36.2</v>
      </c>
      <c r="O137">
        <v>4625.7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318</v>
      </c>
      <c r="V137" t="s">
        <v>318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48">
        <v>43724</v>
      </c>
      <c r="B138" s="39">
        <v>43506</v>
      </c>
      <c r="C138" s="48">
        <v>43751</v>
      </c>
      <c r="D138" s="48">
        <f t="shared" si="8"/>
        <v>43751</v>
      </c>
      <c r="E138" s="48">
        <v>43752</v>
      </c>
      <c r="F138" s="48">
        <f t="shared" si="9"/>
        <v>43752</v>
      </c>
      <c r="G138" s="48">
        <v>43751</v>
      </c>
      <c r="H138" s="48">
        <v>43765</v>
      </c>
      <c r="I138" s="48">
        <f t="shared" si="10"/>
        <v>43765</v>
      </c>
      <c r="J138" s="48">
        <f t="shared" si="11"/>
        <v>43765</v>
      </c>
      <c r="L138">
        <v>34</v>
      </c>
      <c r="M138" t="s">
        <v>396</v>
      </c>
      <c r="N138">
        <v>32.1</v>
      </c>
      <c r="O138">
        <v>4659.7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318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2</v>
      </c>
      <c r="BL138">
        <v>4</v>
      </c>
      <c r="BM138">
        <v>0</v>
      </c>
      <c r="BN138">
        <v>0</v>
      </c>
      <c r="BO138">
        <v>0</v>
      </c>
    </row>
    <row r="139" spans="1:67">
      <c r="A139" s="48">
        <v>43724</v>
      </c>
      <c r="B139" s="39">
        <v>43506</v>
      </c>
      <c r="C139" s="48" t="s">
        <v>315</v>
      </c>
      <c r="D139" s="48" t="str">
        <f t="shared" si="8"/>
        <v/>
      </c>
      <c r="E139" s="48">
        <v>43752</v>
      </c>
      <c r="F139" s="48">
        <f t="shared" si="9"/>
        <v>43752</v>
      </c>
      <c r="G139" s="48">
        <v>43765</v>
      </c>
      <c r="H139" s="48">
        <v>43765</v>
      </c>
      <c r="I139" s="48">
        <f t="shared" si="10"/>
        <v>43765</v>
      </c>
      <c r="J139" s="48">
        <f t="shared" si="11"/>
        <v>43765</v>
      </c>
      <c r="L139">
        <v>33.2</v>
      </c>
      <c r="M139">
        <v>153</v>
      </c>
      <c r="N139">
        <v>37.1</v>
      </c>
      <c r="O139">
        <v>4692.9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316</v>
      </c>
      <c r="V139" t="s">
        <v>316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48">
        <v>43724</v>
      </c>
      <c r="B140" s="39">
        <v>43506</v>
      </c>
      <c r="C140" s="48">
        <v>43751</v>
      </c>
      <c r="D140" s="48">
        <f t="shared" si="8"/>
        <v>43751</v>
      </c>
      <c r="E140" s="48">
        <v>43752</v>
      </c>
      <c r="F140" s="48">
        <f t="shared" si="9"/>
        <v>43752</v>
      </c>
      <c r="G140" s="48">
        <v>43751</v>
      </c>
      <c r="H140" s="48">
        <v>43765</v>
      </c>
      <c r="I140" s="48">
        <f t="shared" si="10"/>
        <v>43765</v>
      </c>
      <c r="J140" s="48">
        <f t="shared" si="11"/>
        <v>43765</v>
      </c>
      <c r="L140">
        <v>33</v>
      </c>
      <c r="M140" t="s">
        <v>397</v>
      </c>
      <c r="N140">
        <v>32.1</v>
      </c>
      <c r="O140">
        <v>4725.9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318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6</v>
      </c>
      <c r="BL140">
        <v>4</v>
      </c>
      <c r="BM140">
        <v>0</v>
      </c>
      <c r="BN140">
        <v>0</v>
      </c>
      <c r="BO140">
        <v>0</v>
      </c>
    </row>
    <row r="141" spans="1:67">
      <c r="A141" s="48">
        <v>43724</v>
      </c>
      <c r="B141" s="39">
        <v>43506</v>
      </c>
      <c r="C141" s="48" t="s">
        <v>315</v>
      </c>
      <c r="D141" s="48" t="str">
        <f t="shared" si="8"/>
        <v/>
      </c>
      <c r="E141" s="48">
        <v>43752</v>
      </c>
      <c r="F141" s="48">
        <f t="shared" si="9"/>
        <v>43752</v>
      </c>
      <c r="G141" s="48">
        <v>43765</v>
      </c>
      <c r="H141" s="48">
        <v>43765</v>
      </c>
      <c r="I141" s="48">
        <f t="shared" si="10"/>
        <v>43765</v>
      </c>
      <c r="J141" s="48">
        <f t="shared" si="11"/>
        <v>43765</v>
      </c>
      <c r="L141">
        <v>32.2</v>
      </c>
      <c r="M141">
        <v>154</v>
      </c>
      <c r="N141">
        <v>36.5</v>
      </c>
      <c r="O141">
        <v>4758.1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318</v>
      </c>
      <c r="V141" t="s">
        <v>318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48">
        <v>43725</v>
      </c>
      <c r="B142" s="39">
        <v>43506</v>
      </c>
      <c r="C142" s="48">
        <v>43751</v>
      </c>
      <c r="D142" s="48">
        <f t="shared" si="8"/>
        <v>43751</v>
      </c>
      <c r="E142" s="48">
        <v>43752</v>
      </c>
      <c r="F142" s="48">
        <f t="shared" si="9"/>
        <v>43752</v>
      </c>
      <c r="G142" s="48">
        <v>43751</v>
      </c>
      <c r="H142" s="48">
        <v>43765</v>
      </c>
      <c r="I142" s="48">
        <f t="shared" si="10"/>
        <v>43765</v>
      </c>
      <c r="J142" s="48">
        <f t="shared" si="11"/>
        <v>43765</v>
      </c>
      <c r="L142">
        <v>31</v>
      </c>
      <c r="M142" t="s">
        <v>398</v>
      </c>
      <c r="N142">
        <v>37.2</v>
      </c>
      <c r="O142">
        <v>4789.1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318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48">
        <v>43725</v>
      </c>
      <c r="B143" s="39">
        <v>43506</v>
      </c>
      <c r="C143" s="48" t="s">
        <v>315</v>
      </c>
      <c r="D143" s="48" t="str">
        <f t="shared" si="8"/>
        <v/>
      </c>
      <c r="E143" s="48">
        <v>43752</v>
      </c>
      <c r="F143" s="48">
        <f t="shared" si="9"/>
        <v>43752</v>
      </c>
      <c r="G143" s="48">
        <v>43765</v>
      </c>
      <c r="H143" s="48">
        <v>43765</v>
      </c>
      <c r="I143" s="48">
        <f t="shared" si="10"/>
        <v>43765</v>
      </c>
      <c r="J143" s="48">
        <f t="shared" si="11"/>
        <v>43765</v>
      </c>
      <c r="L143">
        <v>31.5</v>
      </c>
      <c r="M143">
        <v>155</v>
      </c>
      <c r="N143">
        <v>36.2</v>
      </c>
      <c r="O143">
        <v>4820.6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318</v>
      </c>
      <c r="V143" t="s">
        <v>318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48">
        <v>43725</v>
      </c>
      <c r="B144" s="39">
        <v>43506</v>
      </c>
      <c r="C144" s="48">
        <v>43751</v>
      </c>
      <c r="D144" s="48">
        <f t="shared" si="8"/>
        <v>43751</v>
      </c>
      <c r="E144" s="48">
        <v>43752</v>
      </c>
      <c r="F144" s="48">
        <f t="shared" si="9"/>
        <v>43752</v>
      </c>
      <c r="G144" s="48">
        <v>43751</v>
      </c>
      <c r="H144" s="48">
        <v>43765</v>
      </c>
      <c r="I144" s="48">
        <f t="shared" si="10"/>
        <v>43765</v>
      </c>
      <c r="J144" s="48">
        <f t="shared" si="11"/>
        <v>43765</v>
      </c>
      <c r="L144">
        <v>40</v>
      </c>
      <c r="M144" t="s">
        <v>399</v>
      </c>
      <c r="N144">
        <v>39.4</v>
      </c>
      <c r="O144">
        <v>4860.6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318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2</v>
      </c>
      <c r="BJ144">
        <v>0</v>
      </c>
      <c r="BK144">
        <v>7</v>
      </c>
      <c r="BL144">
        <v>4</v>
      </c>
      <c r="BM144">
        <v>0</v>
      </c>
      <c r="BN144">
        <v>0</v>
      </c>
      <c r="BO144">
        <v>0</v>
      </c>
    </row>
    <row r="145" spans="1:67">
      <c r="A145" s="48">
        <v>43725</v>
      </c>
      <c r="B145" s="39">
        <v>43506</v>
      </c>
      <c r="C145" s="48" t="s">
        <v>315</v>
      </c>
      <c r="D145" s="48" t="str">
        <f t="shared" si="8"/>
        <v/>
      </c>
      <c r="E145" s="48">
        <v>43752</v>
      </c>
      <c r="F145" s="48">
        <f t="shared" si="9"/>
        <v>43752</v>
      </c>
      <c r="G145" s="48">
        <v>43765</v>
      </c>
      <c r="H145" s="48">
        <v>43765</v>
      </c>
      <c r="I145" s="48">
        <f t="shared" si="10"/>
        <v>43765</v>
      </c>
      <c r="J145" s="48">
        <f t="shared" si="11"/>
        <v>43765</v>
      </c>
      <c r="L145">
        <v>39.7</v>
      </c>
      <c r="M145">
        <v>156</v>
      </c>
      <c r="N145">
        <v>41.2</v>
      </c>
      <c r="O145">
        <v>4900.3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318</v>
      </c>
      <c r="V145" t="s">
        <v>318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48">
        <v>43725</v>
      </c>
      <c r="B146" s="39">
        <v>43506</v>
      </c>
      <c r="C146" s="48">
        <v>43751</v>
      </c>
      <c r="D146" s="48">
        <f t="shared" si="8"/>
        <v>43751</v>
      </c>
      <c r="E146" s="48">
        <v>43752</v>
      </c>
      <c r="F146" s="48">
        <f t="shared" si="9"/>
        <v>43752</v>
      </c>
      <c r="G146" s="48">
        <v>43751</v>
      </c>
      <c r="H146" s="48">
        <v>43765</v>
      </c>
      <c r="I146" s="48">
        <f t="shared" si="10"/>
        <v>43765</v>
      </c>
      <c r="J146" s="48">
        <f t="shared" si="11"/>
        <v>43765</v>
      </c>
      <c r="L146">
        <v>37.2</v>
      </c>
      <c r="M146" t="s">
        <v>400</v>
      </c>
      <c r="N146">
        <v>39.3</v>
      </c>
      <c r="O146">
        <v>4937.5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318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3</v>
      </c>
      <c r="BL146">
        <v>4</v>
      </c>
      <c r="BM146">
        <v>0</v>
      </c>
      <c r="BN146" t="s">
        <v>329</v>
      </c>
      <c r="BO146">
        <v>0</v>
      </c>
    </row>
    <row r="147" spans="1:67">
      <c r="A147" s="48">
        <v>43725</v>
      </c>
      <c r="B147" s="39">
        <v>43506</v>
      </c>
      <c r="C147" s="48" t="s">
        <v>315</v>
      </c>
      <c r="D147" s="48" t="str">
        <f t="shared" si="8"/>
        <v/>
      </c>
      <c r="E147" s="48">
        <v>43752</v>
      </c>
      <c r="F147" s="48">
        <f t="shared" si="9"/>
        <v>43752</v>
      </c>
      <c r="G147" s="48">
        <v>43765</v>
      </c>
      <c r="H147" s="48">
        <v>43765</v>
      </c>
      <c r="I147" s="48">
        <f t="shared" si="10"/>
        <v>43765</v>
      </c>
      <c r="J147" s="48">
        <f t="shared" si="11"/>
        <v>43765</v>
      </c>
      <c r="L147">
        <v>38</v>
      </c>
      <c r="M147">
        <v>157</v>
      </c>
      <c r="N147">
        <v>40.6</v>
      </c>
      <c r="O147">
        <v>4975.5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318</v>
      </c>
      <c r="V147" t="s">
        <v>318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48">
        <v>43725</v>
      </c>
      <c r="B148" s="39">
        <v>43506</v>
      </c>
      <c r="C148" s="48">
        <v>43751</v>
      </c>
      <c r="D148" s="48">
        <f t="shared" si="8"/>
        <v>43751</v>
      </c>
      <c r="E148" s="48">
        <v>43752</v>
      </c>
      <c r="F148" s="48">
        <f t="shared" si="9"/>
        <v>43752</v>
      </c>
      <c r="G148" s="48">
        <v>43751</v>
      </c>
      <c r="H148" s="48">
        <v>43765</v>
      </c>
      <c r="I148" s="48">
        <f t="shared" si="10"/>
        <v>43765</v>
      </c>
      <c r="J148" s="48">
        <f t="shared" si="11"/>
        <v>43765</v>
      </c>
      <c r="L148">
        <v>41</v>
      </c>
      <c r="M148" t="s">
        <v>401</v>
      </c>
      <c r="N148">
        <v>38.5</v>
      </c>
      <c r="O148">
        <v>5016.5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312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6</v>
      </c>
      <c r="AR148">
        <v>6</v>
      </c>
      <c r="AS148">
        <v>0</v>
      </c>
      <c r="AT148">
        <v>0</v>
      </c>
      <c r="AU148">
        <v>6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6</v>
      </c>
      <c r="BD148">
        <v>0</v>
      </c>
      <c r="BE148">
        <v>6</v>
      </c>
      <c r="BF148">
        <v>0</v>
      </c>
      <c r="BG148">
        <v>0</v>
      </c>
      <c r="BH148">
        <v>0</v>
      </c>
      <c r="BI148">
        <v>2</v>
      </c>
      <c r="BJ148">
        <v>0</v>
      </c>
      <c r="BK148">
        <v>3</v>
      </c>
      <c r="BL148">
        <v>4</v>
      </c>
      <c r="BM148">
        <v>1.2</v>
      </c>
      <c r="BN148">
        <v>0</v>
      </c>
      <c r="BO148">
        <v>0</v>
      </c>
    </row>
    <row r="149" spans="1:67">
      <c r="A149" s="48">
        <v>43725</v>
      </c>
      <c r="B149" s="39">
        <v>43506</v>
      </c>
      <c r="C149" s="48" t="s">
        <v>315</v>
      </c>
      <c r="D149" s="48" t="str">
        <f t="shared" si="8"/>
        <v/>
      </c>
      <c r="E149" s="48">
        <v>43752</v>
      </c>
      <c r="F149" s="48">
        <f t="shared" si="9"/>
        <v>43752</v>
      </c>
      <c r="G149" s="48">
        <v>43765</v>
      </c>
      <c r="H149" s="48">
        <v>43765</v>
      </c>
      <c r="I149" s="48">
        <f t="shared" si="10"/>
        <v>43765</v>
      </c>
      <c r="J149" s="48">
        <f t="shared" si="11"/>
        <v>43765</v>
      </c>
      <c r="L149">
        <v>40.2</v>
      </c>
      <c r="M149">
        <v>158</v>
      </c>
      <c r="N149">
        <v>39.9</v>
      </c>
      <c r="O149">
        <v>5056.7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318</v>
      </c>
      <c r="V149" t="s">
        <v>318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48">
        <v>43726</v>
      </c>
      <c r="B150" s="39">
        <v>43506</v>
      </c>
      <c r="C150" s="48">
        <v>43751</v>
      </c>
      <c r="D150" s="48">
        <f t="shared" si="8"/>
        <v>43751</v>
      </c>
      <c r="E150" s="48">
        <v>43752</v>
      </c>
      <c r="F150" s="48">
        <f t="shared" si="9"/>
        <v>43752</v>
      </c>
      <c r="G150" s="48">
        <v>43751</v>
      </c>
      <c r="H150" s="48">
        <v>43765</v>
      </c>
      <c r="I150" s="48">
        <f t="shared" si="10"/>
        <v>43765</v>
      </c>
      <c r="J150" s="48">
        <f t="shared" si="11"/>
        <v>43765</v>
      </c>
      <c r="L150">
        <v>39</v>
      </c>
      <c r="M150" t="s">
        <v>402</v>
      </c>
      <c r="N150">
        <v>44.2</v>
      </c>
      <c r="O150">
        <v>5095.7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318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5</v>
      </c>
      <c r="BL150">
        <v>4</v>
      </c>
      <c r="BM150">
        <v>0</v>
      </c>
      <c r="BN150">
        <v>0</v>
      </c>
      <c r="BO150">
        <v>0</v>
      </c>
    </row>
    <row r="151" spans="1:67">
      <c r="A151" s="48">
        <v>43726</v>
      </c>
      <c r="B151" s="39">
        <v>43506</v>
      </c>
      <c r="C151" s="48" t="s">
        <v>315</v>
      </c>
      <c r="D151" s="48" t="str">
        <f t="shared" si="8"/>
        <v/>
      </c>
      <c r="E151" s="48">
        <v>43752</v>
      </c>
      <c r="F151" s="48">
        <f t="shared" si="9"/>
        <v>43752</v>
      </c>
      <c r="G151" s="48">
        <v>43765</v>
      </c>
      <c r="H151" s="48">
        <v>43765</v>
      </c>
      <c r="I151" s="48">
        <f t="shared" si="10"/>
        <v>43765</v>
      </c>
      <c r="J151" s="48">
        <f t="shared" si="11"/>
        <v>43765</v>
      </c>
      <c r="L151">
        <v>39.1</v>
      </c>
      <c r="M151">
        <v>159</v>
      </c>
      <c r="N151">
        <v>35.3</v>
      </c>
      <c r="O151">
        <v>5134.8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318</v>
      </c>
      <c r="V151" t="s">
        <v>318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48">
        <v>43726</v>
      </c>
      <c r="B152" s="39">
        <v>43506</v>
      </c>
      <c r="C152" s="48">
        <v>43751</v>
      </c>
      <c r="D152" s="48">
        <f t="shared" si="8"/>
        <v>43751</v>
      </c>
      <c r="E152" s="48">
        <v>43752</v>
      </c>
      <c r="F152" s="48">
        <f t="shared" si="9"/>
        <v>43752</v>
      </c>
      <c r="G152" s="48">
        <v>43751</v>
      </c>
      <c r="H152" s="48">
        <v>43765</v>
      </c>
      <c r="I152" s="48">
        <f t="shared" si="10"/>
        <v>43765</v>
      </c>
      <c r="J152" s="48">
        <f t="shared" si="11"/>
        <v>43765</v>
      </c>
      <c r="L152">
        <v>42</v>
      </c>
      <c r="M152" t="s">
        <v>403</v>
      </c>
      <c r="N152">
        <v>45.3</v>
      </c>
      <c r="O152">
        <v>5176.8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318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</v>
      </c>
      <c r="BF152">
        <v>0</v>
      </c>
      <c r="BG152">
        <v>0</v>
      </c>
      <c r="BH152">
        <v>0</v>
      </c>
      <c r="BI152">
        <v>2</v>
      </c>
      <c r="BJ152">
        <v>0</v>
      </c>
      <c r="BK152">
        <v>3</v>
      </c>
      <c r="BL152">
        <v>4</v>
      </c>
      <c r="BM152">
        <v>0</v>
      </c>
      <c r="BN152">
        <v>0</v>
      </c>
      <c r="BO152">
        <v>0</v>
      </c>
    </row>
    <row r="153" spans="1:67">
      <c r="A153" s="48">
        <v>43726</v>
      </c>
      <c r="B153" s="39">
        <v>43506</v>
      </c>
      <c r="C153" s="48" t="s">
        <v>315</v>
      </c>
      <c r="D153" s="48" t="str">
        <f t="shared" si="8"/>
        <v/>
      </c>
      <c r="E153" s="48">
        <v>43752</v>
      </c>
      <c r="F153" s="48">
        <f t="shared" si="9"/>
        <v>43752</v>
      </c>
      <c r="G153" s="48">
        <v>43765</v>
      </c>
      <c r="H153" s="48">
        <v>43765</v>
      </c>
      <c r="I153" s="48">
        <f t="shared" si="10"/>
        <v>43765</v>
      </c>
      <c r="J153" s="48">
        <f t="shared" si="11"/>
        <v>43765</v>
      </c>
      <c r="L153">
        <v>42.3</v>
      </c>
      <c r="M153">
        <v>160</v>
      </c>
      <c r="N153">
        <v>38.1</v>
      </c>
      <c r="O153">
        <v>5219.1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336</v>
      </c>
      <c r="V153" t="s">
        <v>336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337</v>
      </c>
      <c r="BO153">
        <v>0</v>
      </c>
    </row>
    <row r="154" spans="1:67">
      <c r="A154" s="48">
        <v>43726</v>
      </c>
      <c r="B154" s="39">
        <v>43506</v>
      </c>
      <c r="C154" s="48">
        <v>43751</v>
      </c>
      <c r="D154" s="48">
        <f t="shared" si="8"/>
        <v>43751</v>
      </c>
      <c r="E154" s="48">
        <v>43752</v>
      </c>
      <c r="F154" s="48">
        <f t="shared" si="9"/>
        <v>43752</v>
      </c>
      <c r="G154" s="48">
        <v>43751</v>
      </c>
      <c r="H154" s="48">
        <v>43765</v>
      </c>
      <c r="I154" s="48">
        <f t="shared" si="10"/>
        <v>43765</v>
      </c>
      <c r="J154" s="48">
        <f t="shared" si="11"/>
        <v>43765</v>
      </c>
      <c r="L154">
        <v>38</v>
      </c>
      <c r="M154" t="s">
        <v>404</v>
      </c>
      <c r="N154">
        <v>36.6</v>
      </c>
      <c r="O154">
        <v>5257.1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318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3</v>
      </c>
      <c r="BL154">
        <v>4</v>
      </c>
      <c r="BM154">
        <v>0</v>
      </c>
      <c r="BN154">
        <v>0</v>
      </c>
      <c r="BO154">
        <v>0</v>
      </c>
    </row>
    <row r="155" spans="1:67">
      <c r="A155" s="48">
        <v>43726</v>
      </c>
      <c r="B155" s="39">
        <v>43506</v>
      </c>
      <c r="C155" s="48">
        <v>43751</v>
      </c>
      <c r="D155" s="48">
        <f t="shared" si="8"/>
        <v>43751</v>
      </c>
      <c r="E155" s="48">
        <v>43752</v>
      </c>
      <c r="F155" s="48">
        <f t="shared" si="9"/>
        <v>43752</v>
      </c>
      <c r="G155" s="48">
        <v>43751</v>
      </c>
      <c r="H155" s="48">
        <v>43765</v>
      </c>
      <c r="I155" s="48">
        <f t="shared" si="10"/>
        <v>43765</v>
      </c>
      <c r="J155" s="48">
        <f t="shared" si="11"/>
        <v>43765</v>
      </c>
      <c r="L155">
        <v>37.9</v>
      </c>
      <c r="M155">
        <v>161</v>
      </c>
      <c r="N155">
        <v>41</v>
      </c>
      <c r="O155">
        <v>5295</v>
      </c>
      <c r="P155">
        <v>0</v>
      </c>
      <c r="Q155">
        <v>0</v>
      </c>
      <c r="R155">
        <v>0</v>
      </c>
      <c r="S155">
        <v>0</v>
      </c>
      <c r="T155">
        <v>5</v>
      </c>
      <c r="U155" t="s">
        <v>318</v>
      </c>
      <c r="V155" t="s">
        <v>318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330</v>
      </c>
      <c r="BO155">
        <v>0</v>
      </c>
    </row>
    <row r="156" spans="1:67">
      <c r="A156" s="48">
        <v>43726</v>
      </c>
      <c r="B156" s="39">
        <v>43506</v>
      </c>
      <c r="C156" s="48" t="s">
        <v>315</v>
      </c>
      <c r="D156" s="48" t="str">
        <f t="shared" si="8"/>
        <v/>
      </c>
      <c r="E156" s="48">
        <v>43752</v>
      </c>
      <c r="F156" s="48">
        <f t="shared" si="9"/>
        <v>43752</v>
      </c>
      <c r="G156" s="48">
        <v>43765</v>
      </c>
      <c r="H156" s="48">
        <v>43765</v>
      </c>
      <c r="I156" s="48">
        <f t="shared" si="10"/>
        <v>43765</v>
      </c>
      <c r="J156" s="48">
        <f t="shared" si="11"/>
        <v>43765</v>
      </c>
      <c r="L156">
        <v>30.4</v>
      </c>
      <c r="M156" t="s">
        <v>405</v>
      </c>
      <c r="N156">
        <v>32.5</v>
      </c>
      <c r="O156">
        <v>5325.4</v>
      </c>
      <c r="P156">
        <v>5</v>
      </c>
      <c r="Q156">
        <v>1</v>
      </c>
      <c r="R156">
        <v>0</v>
      </c>
      <c r="S156">
        <v>0</v>
      </c>
      <c r="T156">
        <v>1</v>
      </c>
      <c r="U156" t="s">
        <v>336</v>
      </c>
      <c r="V156" t="s">
        <v>336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3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2</v>
      </c>
      <c r="BA156">
        <v>0</v>
      </c>
      <c r="BB156">
        <v>2</v>
      </c>
      <c r="BC156">
        <v>0</v>
      </c>
      <c r="BD156">
        <v>0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337</v>
      </c>
      <c r="BO156">
        <v>0</v>
      </c>
    </row>
    <row r="157" spans="1:67">
      <c r="A157" s="48">
        <v>43726</v>
      </c>
      <c r="B157" s="39">
        <v>43506</v>
      </c>
      <c r="C157" s="48" t="s">
        <v>315</v>
      </c>
      <c r="D157" s="48" t="str">
        <f t="shared" si="8"/>
        <v/>
      </c>
      <c r="E157" s="48">
        <v>43752</v>
      </c>
      <c r="F157" s="48">
        <f t="shared" si="9"/>
        <v>43752</v>
      </c>
      <c r="G157" s="48">
        <v>43765</v>
      </c>
      <c r="H157" s="48">
        <v>43765</v>
      </c>
      <c r="I157" s="48">
        <f t="shared" si="10"/>
        <v>43765</v>
      </c>
      <c r="J157" s="48">
        <f t="shared" si="11"/>
        <v>43765</v>
      </c>
      <c r="L157">
        <v>42.3</v>
      </c>
      <c r="M157">
        <v>162</v>
      </c>
      <c r="N157">
        <v>44.2</v>
      </c>
      <c r="O157">
        <v>5367.7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318</v>
      </c>
      <c r="V157" t="s">
        <v>318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48">
        <v>43726</v>
      </c>
      <c r="B158" s="39">
        <v>43506</v>
      </c>
      <c r="C158" s="48">
        <v>43751</v>
      </c>
      <c r="D158" s="48">
        <f t="shared" si="8"/>
        <v>43751</v>
      </c>
      <c r="E158" s="48">
        <v>43752</v>
      </c>
      <c r="F158" s="48">
        <f t="shared" si="9"/>
        <v>43752</v>
      </c>
      <c r="G158" s="48">
        <v>43751</v>
      </c>
      <c r="H158" s="48">
        <v>43765</v>
      </c>
      <c r="I158" s="48">
        <f t="shared" si="10"/>
        <v>43765</v>
      </c>
      <c r="J158" s="48">
        <f t="shared" si="11"/>
        <v>43765</v>
      </c>
      <c r="L158">
        <v>39.1</v>
      </c>
      <c r="M158" t="s">
        <v>406</v>
      </c>
      <c r="N158">
        <v>43.6</v>
      </c>
      <c r="O158">
        <v>5406.8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318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3</v>
      </c>
      <c r="BL158">
        <v>4</v>
      </c>
      <c r="BM158">
        <v>0</v>
      </c>
      <c r="BN158">
        <v>0</v>
      </c>
      <c r="BO158">
        <v>0</v>
      </c>
    </row>
    <row r="159" spans="1:67">
      <c r="A159" s="48">
        <v>43726</v>
      </c>
      <c r="B159" s="39">
        <v>43506</v>
      </c>
      <c r="C159" s="48" t="s">
        <v>315</v>
      </c>
      <c r="D159" s="48" t="str">
        <f t="shared" si="8"/>
        <v/>
      </c>
      <c r="E159" s="48">
        <v>43752</v>
      </c>
      <c r="F159" s="48">
        <f t="shared" si="9"/>
        <v>43752</v>
      </c>
      <c r="G159" s="48">
        <v>43765</v>
      </c>
      <c r="H159" s="48">
        <v>43765</v>
      </c>
      <c r="I159" s="48">
        <f t="shared" si="10"/>
        <v>43765</v>
      </c>
      <c r="J159" s="48">
        <f t="shared" si="11"/>
        <v>43765</v>
      </c>
      <c r="L159">
        <v>39</v>
      </c>
      <c r="M159">
        <v>163</v>
      </c>
      <c r="N159">
        <v>36.6</v>
      </c>
      <c r="O159">
        <v>5445.8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318</v>
      </c>
      <c r="V159" t="s">
        <v>318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s="48">
        <v>43731</v>
      </c>
      <c r="B160" s="39">
        <v>43506</v>
      </c>
      <c r="C160" s="48">
        <v>43751</v>
      </c>
      <c r="D160" s="48">
        <f t="shared" si="8"/>
        <v>43751</v>
      </c>
      <c r="E160" s="48">
        <v>43752</v>
      </c>
      <c r="F160" s="48">
        <f t="shared" si="9"/>
        <v>43752</v>
      </c>
      <c r="G160" s="48">
        <v>43751</v>
      </c>
      <c r="H160" s="48">
        <v>43765</v>
      </c>
      <c r="I160" s="48">
        <f t="shared" si="10"/>
        <v>43765</v>
      </c>
      <c r="J160" s="48">
        <f t="shared" si="11"/>
        <v>43765</v>
      </c>
      <c r="L160">
        <v>40</v>
      </c>
      <c r="M160" t="s">
        <v>407</v>
      </c>
      <c r="N160">
        <v>41.1</v>
      </c>
      <c r="O160">
        <v>5485.8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318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</v>
      </c>
      <c r="BF160">
        <v>0</v>
      </c>
      <c r="BG160">
        <v>0</v>
      </c>
      <c r="BH160">
        <v>0</v>
      </c>
      <c r="BI160">
        <v>2</v>
      </c>
      <c r="BJ160">
        <v>0</v>
      </c>
      <c r="BK160">
        <v>6</v>
      </c>
      <c r="BL160">
        <v>4</v>
      </c>
      <c r="BM160">
        <v>0</v>
      </c>
      <c r="BN160">
        <v>0</v>
      </c>
      <c r="BO160">
        <v>0</v>
      </c>
    </row>
    <row r="161" spans="1:67">
      <c r="A161" s="48">
        <v>43731</v>
      </c>
      <c r="B161" s="39">
        <v>43506</v>
      </c>
      <c r="C161" s="48">
        <v>43751</v>
      </c>
      <c r="D161" s="48">
        <f t="shared" si="8"/>
        <v>43751</v>
      </c>
      <c r="E161" s="48">
        <v>43752</v>
      </c>
      <c r="F161" s="48">
        <f t="shared" si="9"/>
        <v>43752</v>
      </c>
      <c r="G161" s="48">
        <v>43751</v>
      </c>
      <c r="H161" s="48">
        <v>43765</v>
      </c>
      <c r="I161" s="48">
        <f t="shared" si="10"/>
        <v>43765</v>
      </c>
      <c r="J161" s="48">
        <f t="shared" si="11"/>
        <v>43765</v>
      </c>
      <c r="L161">
        <v>40.1</v>
      </c>
      <c r="M161">
        <v>164</v>
      </c>
      <c r="N161">
        <v>41.3</v>
      </c>
      <c r="O161">
        <v>5525.9</v>
      </c>
      <c r="P161">
        <v>0</v>
      </c>
      <c r="Q161">
        <v>0</v>
      </c>
      <c r="R161">
        <v>0</v>
      </c>
      <c r="S161">
        <v>0</v>
      </c>
      <c r="T161">
        <v>5</v>
      </c>
      <c r="U161" t="s">
        <v>318</v>
      </c>
      <c r="V161" t="s">
        <v>318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330</v>
      </c>
      <c r="BO161">
        <v>0</v>
      </c>
    </row>
    <row r="162" spans="1:67">
      <c r="A162" s="48">
        <v>43731</v>
      </c>
      <c r="B162" s="39">
        <v>43506</v>
      </c>
      <c r="C162" s="48">
        <v>43751</v>
      </c>
      <c r="D162" s="48">
        <f t="shared" si="8"/>
        <v>43751</v>
      </c>
      <c r="E162" s="48">
        <v>43752</v>
      </c>
      <c r="F162" s="48">
        <f t="shared" si="9"/>
        <v>43752</v>
      </c>
      <c r="G162" s="48">
        <v>43751</v>
      </c>
      <c r="H162" s="48">
        <v>43765</v>
      </c>
      <c r="I162" s="48">
        <f t="shared" si="10"/>
        <v>43765</v>
      </c>
      <c r="J162" s="48">
        <f t="shared" si="11"/>
        <v>43765</v>
      </c>
      <c r="L162">
        <v>40</v>
      </c>
      <c r="M162" t="s">
        <v>408</v>
      </c>
      <c r="N162">
        <v>41.7</v>
      </c>
      <c r="O162">
        <v>5565.9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312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6</v>
      </c>
      <c r="AR162">
        <v>6</v>
      </c>
      <c r="AS162">
        <v>0</v>
      </c>
      <c r="AT162">
        <v>0</v>
      </c>
      <c r="AU162">
        <v>6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6</v>
      </c>
      <c r="BD162">
        <v>0</v>
      </c>
      <c r="BE162">
        <v>6</v>
      </c>
      <c r="BF162">
        <v>0</v>
      </c>
      <c r="BG162">
        <v>0</v>
      </c>
      <c r="BH162">
        <v>0</v>
      </c>
      <c r="BI162">
        <v>2</v>
      </c>
      <c r="BJ162">
        <v>0</v>
      </c>
      <c r="BK162">
        <v>15</v>
      </c>
      <c r="BL162">
        <v>8</v>
      </c>
      <c r="BM162">
        <v>1.2</v>
      </c>
      <c r="BN162">
        <v>0</v>
      </c>
      <c r="BO162">
        <v>0</v>
      </c>
    </row>
    <row r="163" spans="1:67">
      <c r="A163" s="48">
        <v>43731</v>
      </c>
      <c r="B163" s="39">
        <v>43506</v>
      </c>
      <c r="C163" s="48" t="s">
        <v>315</v>
      </c>
      <c r="D163" s="48" t="str">
        <f t="shared" si="8"/>
        <v/>
      </c>
      <c r="E163" s="48">
        <v>43752</v>
      </c>
      <c r="F163" s="48">
        <f t="shared" si="9"/>
        <v>43752</v>
      </c>
      <c r="G163" s="48">
        <v>43765</v>
      </c>
      <c r="H163" s="48">
        <v>43765</v>
      </c>
      <c r="I163" s="48">
        <f t="shared" si="10"/>
        <v>43765</v>
      </c>
      <c r="J163" s="48">
        <f t="shared" si="11"/>
        <v>43765</v>
      </c>
      <c r="L163">
        <v>36.5</v>
      </c>
      <c r="M163">
        <v>165</v>
      </c>
      <c r="N163">
        <v>38.2</v>
      </c>
      <c r="O163">
        <v>5602.4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318</v>
      </c>
      <c r="V163" t="s">
        <v>318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48">
        <v>43731</v>
      </c>
      <c r="B164" s="39">
        <v>43506</v>
      </c>
      <c r="C164" s="48">
        <v>43751</v>
      </c>
      <c r="D164" s="48">
        <f t="shared" si="8"/>
        <v>43751</v>
      </c>
      <c r="E164" s="48">
        <v>43752</v>
      </c>
      <c r="F164" s="48">
        <f t="shared" si="9"/>
        <v>43752</v>
      </c>
      <c r="G164" s="48">
        <v>43751</v>
      </c>
      <c r="H164" s="48">
        <v>43765</v>
      </c>
      <c r="I164" s="48">
        <f t="shared" si="10"/>
        <v>43765</v>
      </c>
      <c r="J164" s="48">
        <f t="shared" si="11"/>
        <v>43765</v>
      </c>
      <c r="L164">
        <v>36</v>
      </c>
      <c r="M164" t="s">
        <v>409</v>
      </c>
      <c r="N164">
        <v>38.1</v>
      </c>
      <c r="O164">
        <v>5638.4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318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2</v>
      </c>
      <c r="BL164">
        <v>4</v>
      </c>
      <c r="BM164">
        <v>0</v>
      </c>
      <c r="BN164">
        <v>0</v>
      </c>
      <c r="BO164">
        <v>0</v>
      </c>
    </row>
    <row r="165" spans="1:67">
      <c r="A165" s="48">
        <v>43731</v>
      </c>
      <c r="B165" s="39">
        <v>43506</v>
      </c>
      <c r="C165" s="48" t="s">
        <v>315</v>
      </c>
      <c r="D165" s="48" t="str">
        <f t="shared" si="8"/>
        <v/>
      </c>
      <c r="E165" s="48">
        <v>43752</v>
      </c>
      <c r="F165" s="48">
        <f t="shared" si="9"/>
        <v>43752</v>
      </c>
      <c r="G165" s="48">
        <v>43765</v>
      </c>
      <c r="H165" s="48">
        <v>43765</v>
      </c>
      <c r="I165" s="48">
        <f t="shared" si="10"/>
        <v>43765</v>
      </c>
      <c r="J165" s="48">
        <f t="shared" si="11"/>
        <v>43765</v>
      </c>
      <c r="L165">
        <v>36.3</v>
      </c>
      <c r="M165">
        <v>166</v>
      </c>
      <c r="N165">
        <v>35.1</v>
      </c>
      <c r="O165">
        <v>5674.7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318</v>
      </c>
      <c r="V165" t="s">
        <v>318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48">
        <v>43731</v>
      </c>
      <c r="B166" s="39">
        <v>43506</v>
      </c>
      <c r="C166" s="48" t="s">
        <v>315</v>
      </c>
      <c r="D166" s="48" t="str">
        <f t="shared" si="8"/>
        <v/>
      </c>
      <c r="E166" s="48">
        <v>43752</v>
      </c>
      <c r="F166" s="48">
        <f t="shared" si="9"/>
        <v>43752</v>
      </c>
      <c r="G166" s="48">
        <v>43765</v>
      </c>
      <c r="H166" s="48">
        <v>43765</v>
      </c>
      <c r="I166" s="48">
        <f t="shared" si="10"/>
        <v>43765</v>
      </c>
      <c r="J166" s="48">
        <f t="shared" si="11"/>
        <v>43765</v>
      </c>
      <c r="L166">
        <v>38.7</v>
      </c>
      <c r="M166" t="s">
        <v>410</v>
      </c>
      <c r="N166">
        <v>38.6</v>
      </c>
      <c r="O166">
        <v>5713.4</v>
      </c>
      <c r="P166">
        <v>5</v>
      </c>
      <c r="Q166">
        <v>1</v>
      </c>
      <c r="R166">
        <v>0</v>
      </c>
      <c r="S166">
        <v>0</v>
      </c>
      <c r="T166">
        <v>1</v>
      </c>
      <c r="U166" t="s">
        <v>336</v>
      </c>
      <c r="V166" t="s">
        <v>336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2</v>
      </c>
      <c r="BA166">
        <v>0</v>
      </c>
      <c r="BB166">
        <v>2</v>
      </c>
      <c r="BC166">
        <v>0</v>
      </c>
      <c r="BD166">
        <v>0</v>
      </c>
      <c r="BE166">
        <v>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337</v>
      </c>
      <c r="BO166">
        <v>0</v>
      </c>
    </row>
    <row r="167" spans="1:67">
      <c r="A167" s="48">
        <v>43731</v>
      </c>
      <c r="B167" s="39">
        <v>43506</v>
      </c>
      <c r="C167" s="48" t="s">
        <v>315</v>
      </c>
      <c r="D167" s="48" t="str">
        <f t="shared" si="8"/>
        <v/>
      </c>
      <c r="E167" s="48">
        <v>43752</v>
      </c>
      <c r="F167" s="48">
        <f t="shared" si="9"/>
        <v>43752</v>
      </c>
      <c r="G167" s="48">
        <v>43765</v>
      </c>
      <c r="H167" s="48">
        <v>43765</v>
      </c>
      <c r="I167" s="48">
        <f t="shared" si="10"/>
        <v>43765</v>
      </c>
      <c r="J167" s="48">
        <f t="shared" si="11"/>
        <v>43765</v>
      </c>
      <c r="L167">
        <v>34.8</v>
      </c>
      <c r="M167">
        <v>167</v>
      </c>
      <c r="N167">
        <v>35.5</v>
      </c>
      <c r="O167">
        <v>5748.2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316</v>
      </c>
      <c r="V167" t="s">
        <v>316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48">
        <v>43731</v>
      </c>
      <c r="B168" s="39">
        <v>43506</v>
      </c>
      <c r="C168" s="48">
        <v>43751</v>
      </c>
      <c r="D168" s="48">
        <f t="shared" si="8"/>
        <v>43751</v>
      </c>
      <c r="E168" s="48">
        <v>43752</v>
      </c>
      <c r="F168" s="48">
        <f t="shared" si="9"/>
        <v>43752</v>
      </c>
      <c r="G168" s="48">
        <v>43751</v>
      </c>
      <c r="H168" s="48">
        <v>43765</v>
      </c>
      <c r="I168" s="48">
        <f t="shared" si="10"/>
        <v>43765</v>
      </c>
      <c r="J168" s="48">
        <f t="shared" si="11"/>
        <v>43765</v>
      </c>
      <c r="L168">
        <v>38</v>
      </c>
      <c r="M168" t="s">
        <v>411</v>
      </c>
      <c r="N168">
        <v>38.2</v>
      </c>
      <c r="O168">
        <v>5786.2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318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5</v>
      </c>
      <c r="BL168">
        <v>4</v>
      </c>
      <c r="BM168">
        <v>0</v>
      </c>
      <c r="BN168">
        <v>0</v>
      </c>
      <c r="BO168">
        <v>0</v>
      </c>
    </row>
    <row r="169" spans="1:67">
      <c r="A169" s="48">
        <v>43732</v>
      </c>
      <c r="B169" s="39">
        <v>43506</v>
      </c>
      <c r="C169" s="48" t="s">
        <v>315</v>
      </c>
      <c r="D169" s="48" t="str">
        <f t="shared" si="8"/>
        <v/>
      </c>
      <c r="E169" s="48">
        <v>43752</v>
      </c>
      <c r="F169" s="48">
        <f t="shared" si="9"/>
        <v>43752</v>
      </c>
      <c r="G169" s="48">
        <v>43765</v>
      </c>
      <c r="H169" s="48">
        <v>43765</v>
      </c>
      <c r="I169" s="48">
        <f t="shared" si="10"/>
        <v>43765</v>
      </c>
      <c r="J169" s="48">
        <f t="shared" si="11"/>
        <v>43765</v>
      </c>
      <c r="L169">
        <v>37.9</v>
      </c>
      <c r="M169">
        <v>168</v>
      </c>
      <c r="N169">
        <v>38.4</v>
      </c>
      <c r="O169">
        <v>5824.1</v>
      </c>
      <c r="P169">
        <v>28</v>
      </c>
      <c r="Q169">
        <v>0</v>
      </c>
      <c r="R169">
        <v>0</v>
      </c>
      <c r="S169">
        <v>0</v>
      </c>
      <c r="T169">
        <v>1</v>
      </c>
      <c r="U169" t="s">
        <v>336</v>
      </c>
      <c r="V169" t="s">
        <v>336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3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2</v>
      </c>
      <c r="BA169">
        <v>0</v>
      </c>
      <c r="BB169">
        <v>2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48">
        <v>43732</v>
      </c>
      <c r="B170" s="39">
        <v>43506</v>
      </c>
      <c r="C170" s="48">
        <v>43751</v>
      </c>
      <c r="D170" s="48">
        <f t="shared" si="8"/>
        <v>43751</v>
      </c>
      <c r="E170" s="48">
        <v>43752</v>
      </c>
      <c r="F170" s="48">
        <f t="shared" si="9"/>
        <v>43752</v>
      </c>
      <c r="G170" s="48">
        <v>43751</v>
      </c>
      <c r="H170" s="48">
        <v>43765</v>
      </c>
      <c r="I170" s="48">
        <f t="shared" si="10"/>
        <v>43765</v>
      </c>
      <c r="J170" s="48">
        <f t="shared" si="11"/>
        <v>43765</v>
      </c>
      <c r="L170">
        <v>35</v>
      </c>
      <c r="M170" t="s">
        <v>412</v>
      </c>
      <c r="N170">
        <v>33.4</v>
      </c>
      <c r="O170">
        <v>5859.1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318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2</v>
      </c>
      <c r="BJ170">
        <v>0</v>
      </c>
      <c r="BK170">
        <v>3</v>
      </c>
      <c r="BL170">
        <v>4</v>
      </c>
      <c r="BM170">
        <v>0</v>
      </c>
      <c r="BN170">
        <v>0</v>
      </c>
      <c r="BO170">
        <v>0</v>
      </c>
    </row>
    <row r="171" spans="1:67">
      <c r="A171" s="48">
        <v>43732</v>
      </c>
      <c r="B171" s="39">
        <v>43506</v>
      </c>
      <c r="C171" s="48">
        <v>43751</v>
      </c>
      <c r="D171" s="48">
        <f t="shared" si="8"/>
        <v>43751</v>
      </c>
      <c r="E171" s="48">
        <v>43752</v>
      </c>
      <c r="F171" s="48">
        <f t="shared" si="9"/>
        <v>43752</v>
      </c>
      <c r="G171" s="48">
        <v>43751</v>
      </c>
      <c r="H171" s="48">
        <v>43765</v>
      </c>
      <c r="I171" s="48">
        <f t="shared" si="10"/>
        <v>43765</v>
      </c>
      <c r="J171" s="48">
        <f t="shared" si="11"/>
        <v>43765</v>
      </c>
      <c r="L171">
        <v>34.1</v>
      </c>
      <c r="M171">
        <v>169</v>
      </c>
      <c r="N171">
        <v>41.1</v>
      </c>
      <c r="O171">
        <v>5893.2</v>
      </c>
      <c r="P171">
        <v>0</v>
      </c>
      <c r="Q171">
        <v>0</v>
      </c>
      <c r="R171">
        <v>0</v>
      </c>
      <c r="S171">
        <v>0</v>
      </c>
      <c r="T171">
        <v>5</v>
      </c>
      <c r="U171" t="s">
        <v>318</v>
      </c>
      <c r="V171" t="s">
        <v>318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2</v>
      </c>
      <c r="BC171">
        <v>0</v>
      </c>
      <c r="BD171">
        <v>0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330</v>
      </c>
      <c r="BO171">
        <v>0</v>
      </c>
    </row>
    <row r="172" spans="1:67">
      <c r="A172" s="48">
        <v>43732</v>
      </c>
      <c r="B172" s="39">
        <v>43506</v>
      </c>
      <c r="C172" s="48">
        <v>43751</v>
      </c>
      <c r="D172" s="48">
        <f t="shared" si="8"/>
        <v>43751</v>
      </c>
      <c r="E172" s="48">
        <v>43752</v>
      </c>
      <c r="F172" s="48">
        <f t="shared" si="9"/>
        <v>43752</v>
      </c>
      <c r="G172" s="48">
        <v>43751</v>
      </c>
      <c r="H172" s="48">
        <v>43765</v>
      </c>
      <c r="I172" s="48">
        <f t="shared" si="10"/>
        <v>43765</v>
      </c>
      <c r="J172" s="48">
        <f t="shared" si="11"/>
        <v>43765</v>
      </c>
      <c r="L172">
        <v>36</v>
      </c>
      <c r="M172" t="s">
        <v>413</v>
      </c>
      <c r="N172">
        <v>35.2</v>
      </c>
      <c r="O172">
        <v>5929.2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318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0</v>
      </c>
      <c r="BG172">
        <v>0</v>
      </c>
      <c r="BH172">
        <v>0</v>
      </c>
      <c r="BI172">
        <v>2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</row>
    <row r="173" spans="1:67">
      <c r="A173" s="48">
        <v>43732</v>
      </c>
      <c r="B173" s="39">
        <v>43506</v>
      </c>
      <c r="C173" s="48" t="s">
        <v>315</v>
      </c>
      <c r="D173" s="48" t="str">
        <f t="shared" si="8"/>
        <v/>
      </c>
      <c r="E173" s="48">
        <v>43752</v>
      </c>
      <c r="F173" s="48">
        <f t="shared" si="9"/>
        <v>43752</v>
      </c>
      <c r="G173" s="48">
        <v>43765</v>
      </c>
      <c r="H173" s="48">
        <v>43765</v>
      </c>
      <c r="I173" s="48">
        <f t="shared" si="10"/>
        <v>43765</v>
      </c>
      <c r="J173" s="48">
        <f t="shared" si="11"/>
        <v>43765</v>
      </c>
      <c r="L173">
        <v>36</v>
      </c>
      <c r="M173">
        <v>170</v>
      </c>
      <c r="N173">
        <v>39.1</v>
      </c>
      <c r="O173">
        <v>5965.2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318</v>
      </c>
      <c r="V173" t="s">
        <v>318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3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414</v>
      </c>
      <c r="BO173">
        <v>0</v>
      </c>
    </row>
    <row r="174" spans="1:67">
      <c r="A174" s="48">
        <v>43732</v>
      </c>
      <c r="B174" s="39">
        <v>43506</v>
      </c>
      <c r="C174" s="48">
        <v>43751</v>
      </c>
      <c r="D174" s="48">
        <f t="shared" si="8"/>
        <v>43751</v>
      </c>
      <c r="E174" s="48">
        <v>43752</v>
      </c>
      <c r="F174" s="48">
        <f t="shared" si="9"/>
        <v>43752</v>
      </c>
      <c r="G174" s="48">
        <v>43751</v>
      </c>
      <c r="H174" s="48">
        <v>43765</v>
      </c>
      <c r="I174" s="48">
        <f t="shared" si="10"/>
        <v>43765</v>
      </c>
      <c r="J174" s="48">
        <f t="shared" si="11"/>
        <v>43765</v>
      </c>
      <c r="L174">
        <v>37</v>
      </c>
      <c r="M174" t="s">
        <v>415</v>
      </c>
      <c r="N174">
        <v>45.3</v>
      </c>
      <c r="O174">
        <v>6002.2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318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2</v>
      </c>
      <c r="BJ174">
        <v>0</v>
      </c>
      <c r="BK174">
        <v>2</v>
      </c>
      <c r="BL174">
        <v>4</v>
      </c>
      <c r="BM174">
        <v>0</v>
      </c>
      <c r="BN174">
        <v>0</v>
      </c>
      <c r="BO174">
        <v>0</v>
      </c>
    </row>
    <row r="175" spans="1:67">
      <c r="A175" s="48">
        <v>43733</v>
      </c>
      <c r="B175" s="39">
        <v>43506</v>
      </c>
      <c r="C175" s="48">
        <v>43751</v>
      </c>
      <c r="D175" s="48">
        <f t="shared" si="8"/>
        <v>43751</v>
      </c>
      <c r="E175" s="48">
        <v>43752</v>
      </c>
      <c r="F175" s="48">
        <f t="shared" si="9"/>
        <v>43752</v>
      </c>
      <c r="G175" s="48">
        <v>43751</v>
      </c>
      <c r="H175" s="48">
        <v>43765</v>
      </c>
      <c r="I175" s="48">
        <f t="shared" si="10"/>
        <v>43765</v>
      </c>
      <c r="J175" s="48">
        <f t="shared" si="11"/>
        <v>43765</v>
      </c>
      <c r="L175">
        <v>38</v>
      </c>
      <c r="M175">
        <v>171</v>
      </c>
      <c r="N175">
        <v>35.4</v>
      </c>
      <c r="O175">
        <v>6040.2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312</v>
      </c>
      <c r="V175" t="s">
        <v>312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2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6</v>
      </c>
      <c r="AR175">
        <v>6</v>
      </c>
      <c r="AS175">
        <v>0</v>
      </c>
      <c r="AT175">
        <v>0</v>
      </c>
      <c r="AU175">
        <v>6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6</v>
      </c>
      <c r="BD175">
        <v>0</v>
      </c>
      <c r="BE175">
        <v>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1.2</v>
      </c>
      <c r="BN175">
        <v>0</v>
      </c>
      <c r="BO175">
        <v>0</v>
      </c>
    </row>
    <row r="176" spans="1:67">
      <c r="A176" s="48">
        <v>43733</v>
      </c>
      <c r="B176" s="39">
        <v>43506</v>
      </c>
      <c r="C176" s="48">
        <v>43751</v>
      </c>
      <c r="D176" s="48">
        <f t="shared" si="8"/>
        <v>43751</v>
      </c>
      <c r="E176" s="48">
        <v>43752</v>
      </c>
      <c r="F176" s="48">
        <f t="shared" si="9"/>
        <v>43752</v>
      </c>
      <c r="G176" s="48">
        <v>43751</v>
      </c>
      <c r="H176" s="48">
        <v>43765</v>
      </c>
      <c r="I176" s="48">
        <f t="shared" si="10"/>
        <v>43765</v>
      </c>
      <c r="J176" s="48">
        <f t="shared" si="11"/>
        <v>43765</v>
      </c>
      <c r="L176">
        <v>46</v>
      </c>
      <c r="M176" t="s">
        <v>416</v>
      </c>
      <c r="N176">
        <v>42.1</v>
      </c>
      <c r="O176">
        <v>6086.2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316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48">
        <v>43733</v>
      </c>
      <c r="B177" s="39">
        <v>43506</v>
      </c>
      <c r="C177" s="48">
        <v>43751</v>
      </c>
      <c r="D177" s="48">
        <f t="shared" si="8"/>
        <v>43751</v>
      </c>
      <c r="E177" s="48">
        <v>43752</v>
      </c>
      <c r="F177" s="48">
        <f t="shared" si="9"/>
        <v>43752</v>
      </c>
      <c r="G177" s="48">
        <v>43751</v>
      </c>
      <c r="H177" s="48">
        <v>43765</v>
      </c>
      <c r="I177" s="48">
        <f t="shared" si="10"/>
        <v>43765</v>
      </c>
      <c r="J177" s="48">
        <f t="shared" si="11"/>
        <v>43765</v>
      </c>
      <c r="L177">
        <v>47</v>
      </c>
      <c r="M177">
        <v>172</v>
      </c>
      <c r="N177">
        <v>52.5</v>
      </c>
      <c r="O177">
        <v>6133.2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316</v>
      </c>
      <c r="V177" t="s">
        <v>316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48">
        <v>43733</v>
      </c>
      <c r="B178" s="39">
        <v>43506</v>
      </c>
      <c r="C178" s="48">
        <v>43751</v>
      </c>
      <c r="D178" s="48">
        <f t="shared" si="8"/>
        <v>43751</v>
      </c>
      <c r="E178" s="48">
        <v>43752</v>
      </c>
      <c r="F178" s="48">
        <f t="shared" si="9"/>
        <v>43752</v>
      </c>
      <c r="G178" s="48">
        <v>43751</v>
      </c>
      <c r="H178" s="48">
        <v>43765</v>
      </c>
      <c r="I178" s="48">
        <f t="shared" si="10"/>
        <v>43765</v>
      </c>
      <c r="J178" s="48">
        <f t="shared" si="11"/>
        <v>43765</v>
      </c>
      <c r="L178">
        <v>45</v>
      </c>
      <c r="M178" t="s">
        <v>417</v>
      </c>
      <c r="N178">
        <v>19.1</v>
      </c>
      <c r="O178">
        <v>6178.2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318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2</v>
      </c>
      <c r="BJ178">
        <v>0</v>
      </c>
      <c r="BK178">
        <v>4</v>
      </c>
      <c r="BL178">
        <v>4</v>
      </c>
      <c r="BM178">
        <v>0</v>
      </c>
      <c r="BN178">
        <v>0</v>
      </c>
      <c r="BO178">
        <v>0</v>
      </c>
    </row>
    <row r="179" spans="1:67">
      <c r="A179" s="48">
        <v>43733</v>
      </c>
      <c r="B179" s="39">
        <v>43506</v>
      </c>
      <c r="C179" s="48" t="s">
        <v>315</v>
      </c>
      <c r="D179" s="48" t="str">
        <f t="shared" si="8"/>
        <v/>
      </c>
      <c r="E179" s="48">
        <v>43752</v>
      </c>
      <c r="F179" s="48">
        <f t="shared" si="9"/>
        <v>43752</v>
      </c>
      <c r="G179" s="48">
        <v>43765</v>
      </c>
      <c r="H179" s="48">
        <v>43765</v>
      </c>
      <c r="I179" s="48">
        <f t="shared" si="10"/>
        <v>43765</v>
      </c>
      <c r="J179" s="48">
        <f t="shared" si="11"/>
        <v>43765</v>
      </c>
      <c r="L179">
        <v>45.1</v>
      </c>
      <c r="M179">
        <v>173</v>
      </c>
      <c r="N179">
        <v>45.2</v>
      </c>
      <c r="O179">
        <v>6223.3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336</v>
      </c>
      <c r="V179" t="s">
        <v>336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3</v>
      </c>
      <c r="AZ179">
        <v>0</v>
      </c>
      <c r="BA179">
        <v>0</v>
      </c>
      <c r="BB179">
        <v>2</v>
      </c>
      <c r="BC179">
        <v>0</v>
      </c>
      <c r="BD179">
        <v>0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344</v>
      </c>
      <c r="BO179">
        <v>0</v>
      </c>
    </row>
    <row r="180" spans="1:67">
      <c r="A180" s="48">
        <v>43733</v>
      </c>
      <c r="B180" s="39">
        <v>43506</v>
      </c>
      <c r="C180" s="48">
        <v>43751</v>
      </c>
      <c r="D180" s="48">
        <f t="shared" si="8"/>
        <v>43751</v>
      </c>
      <c r="E180" s="48">
        <v>43752</v>
      </c>
      <c r="F180" s="48">
        <f t="shared" si="9"/>
        <v>43752</v>
      </c>
      <c r="G180" s="48">
        <v>43751</v>
      </c>
      <c r="H180" s="48">
        <v>43765</v>
      </c>
      <c r="I180" s="48">
        <f t="shared" si="10"/>
        <v>43765</v>
      </c>
      <c r="J180" s="48">
        <f t="shared" si="11"/>
        <v>43765</v>
      </c>
      <c r="L180">
        <v>48</v>
      </c>
      <c r="M180" t="s">
        <v>418</v>
      </c>
      <c r="N180">
        <v>49.5</v>
      </c>
      <c r="O180">
        <v>6271.3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318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9</v>
      </c>
      <c r="BL180">
        <v>4</v>
      </c>
      <c r="BM180">
        <v>0</v>
      </c>
      <c r="BN180">
        <v>0</v>
      </c>
      <c r="BO180">
        <v>0</v>
      </c>
    </row>
    <row r="181" spans="1:67">
      <c r="A181" s="48">
        <v>43733</v>
      </c>
      <c r="B181" s="39">
        <v>43506</v>
      </c>
      <c r="C181" s="48" t="s">
        <v>315</v>
      </c>
      <c r="D181" s="48" t="str">
        <f t="shared" si="8"/>
        <v/>
      </c>
      <c r="E181" s="48">
        <v>43752</v>
      </c>
      <c r="F181" s="48">
        <f t="shared" si="9"/>
        <v>43752</v>
      </c>
      <c r="G181" s="48">
        <v>43765</v>
      </c>
      <c r="H181" s="48">
        <v>43765</v>
      </c>
      <c r="I181" s="48">
        <f t="shared" si="10"/>
        <v>43765</v>
      </c>
      <c r="J181" s="48">
        <f t="shared" si="11"/>
        <v>43765</v>
      </c>
      <c r="L181">
        <v>46.7</v>
      </c>
      <c r="M181">
        <v>174</v>
      </c>
      <c r="N181">
        <v>49.4</v>
      </c>
      <c r="O181">
        <v>6318</v>
      </c>
      <c r="P181">
        <v>0</v>
      </c>
      <c r="Q181">
        <v>0</v>
      </c>
      <c r="R181">
        <v>0</v>
      </c>
      <c r="S181">
        <v>3</v>
      </c>
      <c r="T181">
        <v>0</v>
      </c>
      <c r="U181" t="s">
        <v>312</v>
      </c>
      <c r="V181" t="s">
        <v>312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6</v>
      </c>
      <c r="AV181">
        <v>0</v>
      </c>
      <c r="AW181">
        <v>1</v>
      </c>
      <c r="AX181">
        <v>3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s="48">
        <v>43733</v>
      </c>
      <c r="B182" s="39">
        <v>43506</v>
      </c>
      <c r="C182" s="48" t="s">
        <v>315</v>
      </c>
      <c r="D182" s="48" t="str">
        <f t="shared" si="8"/>
        <v/>
      </c>
      <c r="E182" s="48">
        <v>43752</v>
      </c>
      <c r="F182" s="48">
        <f t="shared" si="9"/>
        <v>43752</v>
      </c>
      <c r="G182" s="48">
        <v>0</v>
      </c>
      <c r="H182" s="48"/>
      <c r="I182" s="48">
        <f t="shared" si="10"/>
        <v>0</v>
      </c>
      <c r="J182" s="48">
        <f t="shared" si="11"/>
        <v>0</v>
      </c>
      <c r="L182">
        <v>20</v>
      </c>
      <c r="M182" t="s">
        <v>419</v>
      </c>
      <c r="N182">
        <v>24.1</v>
      </c>
      <c r="O182">
        <v>6338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312</v>
      </c>
      <c r="V182" t="s">
        <v>312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1</v>
      </c>
      <c r="AW182">
        <v>0</v>
      </c>
      <c r="AX182">
        <v>3</v>
      </c>
      <c r="AY182">
        <v>3</v>
      </c>
      <c r="AZ182">
        <v>0</v>
      </c>
      <c r="BA182">
        <v>0</v>
      </c>
      <c r="BB182">
        <v>0</v>
      </c>
      <c r="BC182">
        <v>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L184" t="s">
        <v>420</v>
      </c>
      <c r="M184" t="s">
        <v>421</v>
      </c>
      <c r="N184">
        <v>6338</v>
      </c>
      <c r="O184">
        <v>6338</v>
      </c>
      <c r="P184">
        <v>159</v>
      </c>
      <c r="Q184">
        <v>12</v>
      </c>
      <c r="R184">
        <v>24</v>
      </c>
      <c r="S184">
        <v>15</v>
      </c>
      <c r="T184">
        <v>59</v>
      </c>
      <c r="U184">
        <v>0</v>
      </c>
      <c r="V184">
        <v>0</v>
      </c>
      <c r="W184">
        <v>94</v>
      </c>
      <c r="X184">
        <v>96</v>
      </c>
      <c r="Y184">
        <v>15</v>
      </c>
      <c r="Z184">
        <v>36</v>
      </c>
      <c r="AA184">
        <v>40</v>
      </c>
      <c r="AB184">
        <v>10</v>
      </c>
      <c r="AC184">
        <v>15</v>
      </c>
      <c r="AD184">
        <v>7</v>
      </c>
      <c r="AE184">
        <v>3</v>
      </c>
      <c r="AF184">
        <v>2</v>
      </c>
      <c r="AG184">
        <v>2</v>
      </c>
      <c r="AH184">
        <v>1</v>
      </c>
      <c r="AI184">
        <v>2</v>
      </c>
      <c r="AJ184">
        <v>15</v>
      </c>
      <c r="AK184">
        <v>14</v>
      </c>
      <c r="AL184">
        <v>10</v>
      </c>
      <c r="AM184">
        <v>5</v>
      </c>
      <c r="AN184">
        <v>10</v>
      </c>
      <c r="AO184">
        <v>151</v>
      </c>
      <c r="AP184">
        <v>8</v>
      </c>
      <c r="AQ184">
        <v>591</v>
      </c>
      <c r="AR184">
        <v>93</v>
      </c>
      <c r="AS184">
        <v>0</v>
      </c>
      <c r="AT184">
        <v>19</v>
      </c>
      <c r="AU184">
        <v>96</v>
      </c>
      <c r="AV184">
        <v>29</v>
      </c>
      <c r="AW184">
        <v>163</v>
      </c>
      <c r="AX184">
        <v>56</v>
      </c>
      <c r="AY184">
        <v>47</v>
      </c>
      <c r="AZ184">
        <v>10</v>
      </c>
      <c r="BA184">
        <v>4</v>
      </c>
      <c r="BB184">
        <v>70</v>
      </c>
      <c r="BC184">
        <v>100</v>
      </c>
      <c r="BD184">
        <v>48</v>
      </c>
      <c r="BE184">
        <v>543</v>
      </c>
      <c r="BF184">
        <v>3</v>
      </c>
      <c r="BG184">
        <v>6</v>
      </c>
      <c r="BH184">
        <v>42</v>
      </c>
      <c r="BI184">
        <v>74</v>
      </c>
      <c r="BJ184">
        <v>3</v>
      </c>
      <c r="BK184">
        <v>347</v>
      </c>
      <c r="BL184">
        <v>353</v>
      </c>
      <c r="BM184">
        <v>15</v>
      </c>
      <c r="BN184">
        <v>0</v>
      </c>
      <c r="BO184">
        <v>0</v>
      </c>
    </row>
    <row r="185" spans="1:67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L185">
        <v>0</v>
      </c>
      <c r="M185" t="s">
        <v>421</v>
      </c>
      <c r="N185">
        <v>6342.9</v>
      </c>
      <c r="O185">
        <v>19028.7</v>
      </c>
      <c r="P185">
        <v>159</v>
      </c>
      <c r="Q185">
        <v>12</v>
      </c>
      <c r="R185">
        <v>24</v>
      </c>
      <c r="S185">
        <v>15</v>
      </c>
      <c r="T185">
        <v>59</v>
      </c>
      <c r="U185">
        <v>0</v>
      </c>
      <c r="V185">
        <v>0</v>
      </c>
      <c r="W185">
        <v>94</v>
      </c>
      <c r="X185">
        <v>97</v>
      </c>
      <c r="Y185">
        <v>15</v>
      </c>
      <c r="Z185">
        <v>37</v>
      </c>
      <c r="AA185">
        <v>40</v>
      </c>
      <c r="AB185">
        <v>10</v>
      </c>
      <c r="AC185">
        <v>15</v>
      </c>
      <c r="AD185">
        <v>7</v>
      </c>
      <c r="AE185">
        <v>3</v>
      </c>
      <c r="AF185">
        <v>3</v>
      </c>
      <c r="AG185">
        <v>2</v>
      </c>
      <c r="AH185">
        <v>1</v>
      </c>
      <c r="AI185">
        <v>3</v>
      </c>
      <c r="AJ185">
        <v>15</v>
      </c>
      <c r="AK185">
        <v>14</v>
      </c>
      <c r="AL185">
        <v>10</v>
      </c>
      <c r="AM185">
        <v>5</v>
      </c>
      <c r="AN185">
        <v>10</v>
      </c>
      <c r="AO185">
        <v>150</v>
      </c>
      <c r="AP185">
        <v>9</v>
      </c>
      <c r="AQ185">
        <v>594</v>
      </c>
      <c r="AR185">
        <v>93</v>
      </c>
      <c r="AS185">
        <v>0</v>
      </c>
      <c r="AT185">
        <v>19</v>
      </c>
      <c r="AU185">
        <v>96</v>
      </c>
      <c r="AV185">
        <v>29</v>
      </c>
      <c r="AW185">
        <v>163</v>
      </c>
      <c r="AX185">
        <v>56</v>
      </c>
      <c r="AY185">
        <v>47</v>
      </c>
      <c r="AZ185">
        <v>10</v>
      </c>
      <c r="BA185">
        <v>4</v>
      </c>
      <c r="BB185">
        <v>70</v>
      </c>
      <c r="BC185">
        <v>100</v>
      </c>
      <c r="BD185">
        <v>54</v>
      </c>
      <c r="BE185">
        <v>540</v>
      </c>
      <c r="BF185">
        <v>3</v>
      </c>
      <c r="BG185">
        <v>6</v>
      </c>
      <c r="BH185">
        <v>42</v>
      </c>
      <c r="BI185">
        <v>74</v>
      </c>
      <c r="BJ185">
        <v>3</v>
      </c>
      <c r="BK185">
        <v>347</v>
      </c>
      <c r="BL185">
        <v>353</v>
      </c>
      <c r="BM185">
        <v>14.7</v>
      </c>
      <c r="BN185">
        <v>0</v>
      </c>
      <c r="BO185">
        <v>0</v>
      </c>
    </row>
    <row r="186" spans="1:67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</sheetData>
  <autoFilter ref="A5:BO186">
    <extLst/>
  </autoFilter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64"/>
  <sheetViews>
    <sheetView topLeftCell="A13" workbookViewId="0">
      <selection activeCell="F30" sqref="F30"/>
    </sheetView>
  </sheetViews>
  <sheetFormatPr defaultColWidth="9" defaultRowHeight="16.8" outlineLevelCol="3"/>
  <cols>
    <col min="3" max="3" width="34.2727272727273" customWidth="1"/>
    <col min="4" max="4" width="20.2727272727273" customWidth="1"/>
  </cols>
  <sheetData>
    <row r="1" ht="18.3" spans="3:4">
      <c r="C1" s="3" t="s">
        <v>282</v>
      </c>
      <c r="D1" s="4"/>
    </row>
    <row r="2" ht="18.3" spans="3:4">
      <c r="C2" s="5" t="s">
        <v>283</v>
      </c>
      <c r="D2" s="6"/>
    </row>
    <row r="3" ht="18.3" spans="3:4">
      <c r="C3" s="7" t="s">
        <v>422</v>
      </c>
      <c r="D3" s="8"/>
    </row>
    <row r="4" ht="18.3" spans="3:4">
      <c r="C4" s="7" t="s">
        <v>423</v>
      </c>
      <c r="D4" s="8"/>
    </row>
    <row r="5" ht="18.3" spans="3:4">
      <c r="C5" s="9" t="s">
        <v>424</v>
      </c>
      <c r="D5" s="10"/>
    </row>
    <row r="6" ht="18.3" spans="3:4">
      <c r="C6" s="7" t="s">
        <v>425</v>
      </c>
      <c r="D6" s="8"/>
    </row>
    <row r="7" ht="18.3" spans="3:4">
      <c r="C7" s="7" t="s">
        <v>426</v>
      </c>
      <c r="D7" s="8"/>
    </row>
    <row r="8" ht="18.3" spans="3:4">
      <c r="C8" s="7" t="s">
        <v>427</v>
      </c>
      <c r="D8" s="8"/>
    </row>
    <row r="9" ht="18.3" spans="3:4">
      <c r="C9" s="7" t="s">
        <v>284</v>
      </c>
      <c r="D9" s="8"/>
    </row>
    <row r="10" ht="18.3" spans="3:4">
      <c r="C10" s="7" t="s">
        <v>428</v>
      </c>
      <c r="D10" s="8"/>
    </row>
    <row r="11" ht="18.3" spans="3:4">
      <c r="C11" s="7" t="s">
        <v>286</v>
      </c>
      <c r="D11" s="8"/>
    </row>
    <row r="12" ht="18.3" spans="3:4">
      <c r="C12" s="7" t="s">
        <v>250</v>
      </c>
      <c r="D12" s="8"/>
    </row>
    <row r="13" ht="18.3" spans="3:4">
      <c r="C13" s="7" t="s">
        <v>287</v>
      </c>
      <c r="D13" s="8"/>
    </row>
    <row r="14" ht="18.3" spans="3:4">
      <c r="C14" s="5" t="s">
        <v>251</v>
      </c>
      <c r="D14" s="11"/>
    </row>
    <row r="15" ht="18.3" spans="3:4">
      <c r="C15" s="12" t="s">
        <v>252</v>
      </c>
      <c r="D15" s="13"/>
    </row>
    <row r="16" ht="18.3" spans="3:4">
      <c r="C16" s="14" t="s">
        <v>429</v>
      </c>
      <c r="D16" s="11" t="s">
        <v>430</v>
      </c>
    </row>
    <row r="17" ht="18.3" spans="3:4">
      <c r="C17" s="15"/>
      <c r="D17" s="11" t="s">
        <v>253</v>
      </c>
    </row>
    <row r="18" ht="18.3" spans="3:4">
      <c r="C18" s="15"/>
      <c r="D18" s="11" t="s">
        <v>431</v>
      </c>
    </row>
    <row r="19" ht="18.3" spans="3:4">
      <c r="C19" s="15"/>
      <c r="D19" s="11" t="s">
        <v>432</v>
      </c>
    </row>
    <row r="20" ht="18.3" spans="3:4">
      <c r="C20" s="15"/>
      <c r="D20" s="11" t="s">
        <v>433</v>
      </c>
    </row>
    <row r="21" ht="18.3" spans="3:4">
      <c r="C21" s="15"/>
      <c r="D21" s="11" t="s">
        <v>434</v>
      </c>
    </row>
    <row r="22" ht="18.3" spans="3:4">
      <c r="C22" s="15"/>
      <c r="D22" s="11" t="s">
        <v>435</v>
      </c>
    </row>
    <row r="23" ht="18.3" spans="3:4">
      <c r="C23" s="15"/>
      <c r="D23" s="16" t="s">
        <v>436</v>
      </c>
    </row>
    <row r="24" ht="18.3" spans="3:4">
      <c r="C24" s="15"/>
      <c r="D24" s="11" t="s">
        <v>31</v>
      </c>
    </row>
    <row r="25" ht="18.3" spans="3:4">
      <c r="C25" s="15"/>
      <c r="D25" s="11" t="s">
        <v>34</v>
      </c>
    </row>
    <row r="26" ht="18.3" spans="3:4">
      <c r="C26" s="17"/>
      <c r="D26" s="11" t="s">
        <v>437</v>
      </c>
    </row>
    <row r="27" ht="18.3" spans="3:4">
      <c r="C27" s="12" t="s">
        <v>438</v>
      </c>
      <c r="D27" s="11" t="s">
        <v>439</v>
      </c>
    </row>
    <row r="28" ht="18.3" spans="3:4">
      <c r="C28" s="12"/>
      <c r="D28" s="11" t="s">
        <v>440</v>
      </c>
    </row>
    <row r="29" ht="18.3" spans="3:4">
      <c r="C29" s="12"/>
      <c r="D29" s="11" t="s">
        <v>441</v>
      </c>
    </row>
    <row r="30" ht="18.3" spans="3:4">
      <c r="C30" s="12"/>
      <c r="D30" s="11" t="s">
        <v>442</v>
      </c>
    </row>
    <row r="31" ht="18.3" spans="3:4">
      <c r="C31" s="12"/>
      <c r="D31" s="11" t="s">
        <v>443</v>
      </c>
    </row>
    <row r="32" ht="18.3" spans="3:4">
      <c r="C32" s="12"/>
      <c r="D32" s="11" t="s">
        <v>444</v>
      </c>
    </row>
    <row r="33" ht="18.3" spans="3:4">
      <c r="C33" s="12"/>
      <c r="D33" s="11" t="s">
        <v>445</v>
      </c>
    </row>
    <row r="34" ht="18.3" spans="3:4">
      <c r="C34" s="12"/>
      <c r="D34" s="11" t="s">
        <v>446</v>
      </c>
    </row>
    <row r="35" ht="18.3" spans="3:4">
      <c r="C35" s="12"/>
      <c r="D35" s="11" t="s">
        <v>447</v>
      </c>
    </row>
    <row r="36" ht="18.3" spans="3:4">
      <c r="C36" s="12"/>
      <c r="D36" s="11" t="s">
        <v>448</v>
      </c>
    </row>
    <row r="37" ht="18.3" spans="3:4">
      <c r="C37" s="12"/>
      <c r="D37" s="11" t="s">
        <v>449</v>
      </c>
    </row>
    <row r="38" ht="18.3" spans="3:4">
      <c r="C38" s="12"/>
      <c r="D38" s="11" t="s">
        <v>450</v>
      </c>
    </row>
    <row r="39" ht="18.3" spans="3:4">
      <c r="C39" s="12"/>
      <c r="D39" s="11" t="s">
        <v>10</v>
      </c>
    </row>
    <row r="40" ht="18.3" spans="3:4">
      <c r="C40" s="12"/>
      <c r="D40" s="11" t="s">
        <v>11</v>
      </c>
    </row>
    <row r="41" ht="18.3" spans="3:4">
      <c r="C41" s="12"/>
      <c r="D41" s="11" t="s">
        <v>451</v>
      </c>
    </row>
    <row r="42" ht="18.3" spans="3:4">
      <c r="C42" s="12"/>
      <c r="D42" s="11" t="s">
        <v>452</v>
      </c>
    </row>
    <row r="43" ht="18.3" spans="3:4">
      <c r="C43" s="12"/>
      <c r="D43" s="11" t="s">
        <v>453</v>
      </c>
    </row>
    <row r="44" ht="18.3" spans="3:4">
      <c r="C44" s="12"/>
      <c r="D44" s="11" t="s">
        <v>454</v>
      </c>
    </row>
    <row r="45" ht="18.3" spans="3:4">
      <c r="C45" s="12"/>
      <c r="D45" s="11" t="s">
        <v>455</v>
      </c>
    </row>
    <row r="46" ht="18.3" spans="3:4">
      <c r="C46" s="12"/>
      <c r="D46" s="11" t="s">
        <v>456</v>
      </c>
    </row>
    <row r="47" ht="18.3" spans="3:4">
      <c r="C47" s="12"/>
      <c r="D47" s="11" t="s">
        <v>457</v>
      </c>
    </row>
    <row r="48" ht="18.3" spans="3:4">
      <c r="C48" s="12"/>
      <c r="D48" s="11" t="s">
        <v>458</v>
      </c>
    </row>
    <row r="49" ht="18.3" spans="3:4">
      <c r="C49" s="12"/>
      <c r="D49" s="11" t="s">
        <v>459</v>
      </c>
    </row>
    <row r="50" ht="18.3" spans="3:4">
      <c r="C50" s="12"/>
      <c r="D50" s="11" t="s">
        <v>460</v>
      </c>
    </row>
    <row r="51" ht="18.3" spans="3:4">
      <c r="C51" s="12"/>
      <c r="D51" s="11" t="s">
        <v>48</v>
      </c>
    </row>
    <row r="52" ht="18.3" spans="3:4">
      <c r="C52" s="12"/>
      <c r="D52" s="11" t="s">
        <v>53</v>
      </c>
    </row>
    <row r="53" ht="18.3" spans="3:4">
      <c r="C53" s="12"/>
      <c r="D53" s="11" t="s">
        <v>12</v>
      </c>
    </row>
    <row r="54" ht="18.3" spans="3:4">
      <c r="C54" s="12"/>
      <c r="D54" s="11" t="s">
        <v>461</v>
      </c>
    </row>
    <row r="55" ht="18.3" spans="3:4">
      <c r="C55" s="12"/>
      <c r="D55" s="11" t="s">
        <v>13</v>
      </c>
    </row>
    <row r="56" ht="18.3" spans="3:4">
      <c r="C56" s="12"/>
      <c r="D56" s="11" t="s">
        <v>462</v>
      </c>
    </row>
    <row r="57" ht="18.3" spans="3:4">
      <c r="C57" s="12"/>
      <c r="D57" s="11" t="s">
        <v>55</v>
      </c>
    </row>
    <row r="58" ht="18.3" spans="3:4">
      <c r="C58" s="12"/>
      <c r="D58" s="11" t="s">
        <v>463</v>
      </c>
    </row>
    <row r="59" ht="18.3" spans="3:4">
      <c r="C59" s="12"/>
      <c r="D59" s="11" t="s">
        <v>464</v>
      </c>
    </row>
    <row r="60" ht="18.3" spans="3:4">
      <c r="C60" s="12"/>
      <c r="D60" s="11" t="s">
        <v>465</v>
      </c>
    </row>
    <row r="61" ht="18.3" spans="3:4">
      <c r="C61" s="12"/>
      <c r="D61" s="11" t="s">
        <v>466</v>
      </c>
    </row>
    <row r="62" ht="18.3" spans="3:4">
      <c r="C62" s="12"/>
      <c r="D62" s="11" t="s">
        <v>467</v>
      </c>
    </row>
    <row r="63" ht="18.3" spans="3:4">
      <c r="C63" s="12"/>
      <c r="D63" s="11" t="s">
        <v>464</v>
      </c>
    </row>
    <row r="64" ht="18.3" spans="3:4">
      <c r="C64" s="12"/>
      <c r="D64" s="11" t="s">
        <v>468</v>
      </c>
    </row>
    <row r="65" ht="18.3" spans="3:4">
      <c r="C65" s="12"/>
      <c r="D65" s="11" t="s">
        <v>469</v>
      </c>
    </row>
    <row r="66" ht="18.3" spans="3:4">
      <c r="C66" s="12"/>
      <c r="D66" s="11" t="s">
        <v>470</v>
      </c>
    </row>
    <row r="67" ht="18.3" spans="3:4">
      <c r="C67" s="12"/>
      <c r="D67" s="11" t="s">
        <v>471</v>
      </c>
    </row>
    <row r="68" ht="18.3" spans="3:4">
      <c r="C68" s="12"/>
      <c r="D68" s="11" t="s">
        <v>472</v>
      </c>
    </row>
    <row r="69" ht="18.3" spans="3:4">
      <c r="C69" s="14" t="s">
        <v>473</v>
      </c>
      <c r="D69" s="11" t="s">
        <v>70</v>
      </c>
    </row>
    <row r="70" ht="18.3" spans="3:4">
      <c r="C70" s="15"/>
      <c r="D70" s="11" t="s">
        <v>72</v>
      </c>
    </row>
    <row r="71" ht="18.3" spans="3:4">
      <c r="C71" s="15"/>
      <c r="D71" s="11" t="s">
        <v>74</v>
      </c>
    </row>
    <row r="72" ht="18.3" spans="3:4">
      <c r="C72" s="15"/>
      <c r="D72" s="11" t="s">
        <v>14</v>
      </c>
    </row>
    <row r="73" ht="18.3" spans="3:4">
      <c r="C73" s="15"/>
      <c r="D73" s="11" t="s">
        <v>15</v>
      </c>
    </row>
    <row r="74" ht="18.3" spans="3:4">
      <c r="C74" s="15"/>
      <c r="D74" s="11" t="s">
        <v>82</v>
      </c>
    </row>
    <row r="75" ht="18.3" spans="3:4">
      <c r="C75" s="15"/>
      <c r="D75" s="11" t="s">
        <v>101</v>
      </c>
    </row>
    <row r="76" ht="18.3" spans="3:4">
      <c r="C76" s="15"/>
      <c r="D76" s="143" t="s">
        <v>16</v>
      </c>
    </row>
    <row r="77" ht="18.3" spans="3:4">
      <c r="C77" s="15"/>
      <c r="D77" s="143" t="s">
        <v>85</v>
      </c>
    </row>
    <row r="78" ht="18.3" spans="3:4">
      <c r="C78" s="15"/>
      <c r="D78" s="143" t="s">
        <v>17</v>
      </c>
    </row>
    <row r="79" ht="18.3" spans="3:4">
      <c r="C79" s="15"/>
      <c r="D79" s="143" t="s">
        <v>107</v>
      </c>
    </row>
    <row r="80" ht="18.3" spans="3:4">
      <c r="C80" s="15"/>
      <c r="D80" s="143" t="s">
        <v>474</v>
      </c>
    </row>
    <row r="81" ht="18.3" spans="3:4">
      <c r="C81" s="15"/>
      <c r="D81" s="143" t="s">
        <v>18</v>
      </c>
    </row>
    <row r="82" ht="18.3" spans="3:4">
      <c r="C82" s="15"/>
      <c r="D82" s="11" t="s">
        <v>89</v>
      </c>
    </row>
    <row r="83" ht="18.3" spans="3:4">
      <c r="C83" s="17"/>
      <c r="D83" s="143" t="s">
        <v>475</v>
      </c>
    </row>
    <row r="84" ht="18.3" spans="3:4">
      <c r="C84" s="18" t="s">
        <v>289</v>
      </c>
      <c r="D84" s="11" t="s">
        <v>19</v>
      </c>
    </row>
    <row r="85" ht="18.3" spans="3:4">
      <c r="C85" s="18"/>
      <c r="D85" s="11" t="s">
        <v>37</v>
      </c>
    </row>
    <row r="86" ht="18.3" spans="3:4">
      <c r="C86" s="18"/>
      <c r="D86" s="11" t="s">
        <v>476</v>
      </c>
    </row>
    <row r="87" ht="18.3" spans="3:4">
      <c r="C87" s="18"/>
      <c r="D87" s="11" t="s">
        <v>477</v>
      </c>
    </row>
    <row r="88" ht="18.3" spans="3:4">
      <c r="C88" s="18"/>
      <c r="D88" s="11" t="s">
        <v>478</v>
      </c>
    </row>
    <row r="89" ht="18.3" spans="3:4">
      <c r="C89" s="18"/>
      <c r="D89" s="11" t="s">
        <v>479</v>
      </c>
    </row>
    <row r="90" ht="18.3" spans="3:4">
      <c r="C90" s="18"/>
      <c r="D90" s="11" t="s">
        <v>480</v>
      </c>
    </row>
    <row r="91" ht="18.3" spans="3:4">
      <c r="C91" s="18"/>
      <c r="D91" s="11" t="s">
        <v>481</v>
      </c>
    </row>
    <row r="92" ht="18.3" spans="3:4">
      <c r="C92" s="18"/>
      <c r="D92" s="11" t="s">
        <v>482</v>
      </c>
    </row>
    <row r="93" ht="18.3" spans="3:4">
      <c r="C93" s="18"/>
      <c r="D93" s="11" t="s">
        <v>483</v>
      </c>
    </row>
    <row r="94" ht="18.3" spans="3:4">
      <c r="C94" s="18"/>
      <c r="D94" s="11" t="s">
        <v>484</v>
      </c>
    </row>
    <row r="95" ht="18.3" spans="3:4">
      <c r="C95" s="18"/>
      <c r="D95" s="11" t="s">
        <v>485</v>
      </c>
    </row>
    <row r="96" ht="18.3" spans="3:4">
      <c r="C96" s="19" t="s">
        <v>486</v>
      </c>
      <c r="D96" s="20"/>
    </row>
    <row r="97" ht="18.3" spans="3:4">
      <c r="C97" s="19" t="s">
        <v>290</v>
      </c>
      <c r="D97" s="20"/>
    </row>
    <row r="98" ht="18.3" spans="3:4">
      <c r="C98" s="19" t="s">
        <v>291</v>
      </c>
      <c r="D98" s="20"/>
    </row>
    <row r="99" ht="18.3" spans="3:4">
      <c r="C99" s="19" t="s">
        <v>487</v>
      </c>
      <c r="D99" s="20"/>
    </row>
    <row r="100" ht="18.3" spans="3:4">
      <c r="C100" s="21" t="s">
        <v>488</v>
      </c>
      <c r="D100" s="22"/>
    </row>
    <row r="101" ht="18.3" spans="3:4">
      <c r="C101" s="19" t="s">
        <v>292</v>
      </c>
      <c r="D101" s="20"/>
    </row>
    <row r="102" ht="18.3" spans="3:4">
      <c r="C102" s="19" t="s">
        <v>489</v>
      </c>
      <c r="D102" s="20"/>
    </row>
    <row r="103" ht="18.3" spans="3:4">
      <c r="C103" s="19" t="s">
        <v>490</v>
      </c>
      <c r="D103" s="20"/>
    </row>
    <row r="104" ht="18.3" spans="3:4">
      <c r="C104" s="19" t="s">
        <v>491</v>
      </c>
      <c r="D104" s="20"/>
    </row>
    <row r="105" ht="18.3" spans="3:4">
      <c r="C105" s="23" t="s">
        <v>293</v>
      </c>
      <c r="D105" s="11" t="s">
        <v>492</v>
      </c>
    </row>
    <row r="106" ht="18.3" spans="3:4">
      <c r="C106" s="24"/>
      <c r="D106" s="11" t="s">
        <v>493</v>
      </c>
    </row>
    <row r="107" ht="18.3" spans="3:4">
      <c r="C107" s="25" t="s">
        <v>293</v>
      </c>
      <c r="D107" s="11" t="s">
        <v>115</v>
      </c>
    </row>
    <row r="108" ht="18.3" spans="3:4">
      <c r="C108" s="25"/>
      <c r="D108" s="11" t="s">
        <v>494</v>
      </c>
    </row>
    <row r="109" ht="18.3" spans="3:4">
      <c r="C109" s="25"/>
      <c r="D109" s="11" t="s">
        <v>495</v>
      </c>
    </row>
    <row r="110" ht="18.3" spans="3:4">
      <c r="C110" s="25"/>
      <c r="D110" s="11" t="s">
        <v>118</v>
      </c>
    </row>
    <row r="111" ht="18.3" spans="3:4">
      <c r="C111" s="25"/>
      <c r="D111" s="11" t="s">
        <v>493</v>
      </c>
    </row>
    <row r="112" ht="18.3" spans="3:4">
      <c r="C112" s="25"/>
      <c r="D112" s="11" t="s">
        <v>496</v>
      </c>
    </row>
    <row r="113" ht="18.3" spans="3:4">
      <c r="C113" s="25"/>
      <c r="D113" s="11" t="s">
        <v>497</v>
      </c>
    </row>
    <row r="114" ht="18.3" spans="3:4">
      <c r="C114" s="25"/>
      <c r="D114" s="11" t="s">
        <v>498</v>
      </c>
    </row>
    <row r="115" ht="18.3" spans="3:4">
      <c r="C115" s="25"/>
      <c r="D115" s="11" t="s">
        <v>499</v>
      </c>
    </row>
    <row r="116" ht="18.3" spans="3:4">
      <c r="C116" s="25"/>
      <c r="D116" s="11" t="s">
        <v>500</v>
      </c>
    </row>
    <row r="117" ht="18.3" spans="3:4">
      <c r="C117" s="25"/>
      <c r="D117" s="11" t="s">
        <v>501</v>
      </c>
    </row>
    <row r="118" ht="18.3" spans="3:4">
      <c r="C118" s="25"/>
      <c r="D118" s="11" t="s">
        <v>502</v>
      </c>
    </row>
    <row r="119" ht="18.3" spans="3:4">
      <c r="C119" s="25"/>
      <c r="D119" s="11" t="s">
        <v>120</v>
      </c>
    </row>
    <row r="120" ht="18.3" spans="3:4">
      <c r="C120" s="25"/>
      <c r="D120" s="11" t="s">
        <v>503</v>
      </c>
    </row>
    <row r="121" ht="18.3" spans="3:4">
      <c r="C121" s="25"/>
      <c r="D121" s="11" t="s">
        <v>123</v>
      </c>
    </row>
    <row r="122" ht="18.3" spans="3:4">
      <c r="C122" s="25"/>
      <c r="D122" s="11" t="s">
        <v>504</v>
      </c>
    </row>
    <row r="123" ht="18.3" spans="3:4">
      <c r="C123" s="25"/>
      <c r="D123" s="11" t="s">
        <v>505</v>
      </c>
    </row>
    <row r="124" ht="18.3" spans="3:4">
      <c r="C124" s="25"/>
      <c r="D124" s="11" t="s">
        <v>506</v>
      </c>
    </row>
    <row r="125" ht="18.3" spans="3:4">
      <c r="C125" s="25"/>
      <c r="D125" s="11" t="s">
        <v>507</v>
      </c>
    </row>
    <row r="126" ht="18.3" spans="3:4">
      <c r="C126" s="25"/>
      <c r="D126" s="11" t="s">
        <v>508</v>
      </c>
    </row>
    <row r="127" ht="18.3" spans="3:4">
      <c r="C127" s="25"/>
      <c r="D127" s="11" t="s">
        <v>509</v>
      </c>
    </row>
    <row r="128" ht="18.3" spans="3:4">
      <c r="C128" s="25"/>
      <c r="D128" s="11" t="s">
        <v>510</v>
      </c>
    </row>
    <row r="129" ht="18.3" spans="3:4">
      <c r="C129" s="25"/>
      <c r="D129" s="11" t="s">
        <v>511</v>
      </c>
    </row>
    <row r="130" ht="18.3" spans="3:4">
      <c r="C130" s="25"/>
      <c r="D130" s="11" t="s">
        <v>512</v>
      </c>
    </row>
    <row r="131" ht="18.3" spans="3:4">
      <c r="C131" s="25"/>
      <c r="D131" s="11" t="s">
        <v>513</v>
      </c>
    </row>
    <row r="132" ht="18.3" spans="3:4">
      <c r="C132" s="26" t="s">
        <v>514</v>
      </c>
      <c r="D132" s="11" t="s">
        <v>515</v>
      </c>
    </row>
    <row r="133" ht="18.3" spans="3:4">
      <c r="C133" s="25"/>
      <c r="D133" s="11" t="s">
        <v>516</v>
      </c>
    </row>
    <row r="134" ht="18.3" spans="3:4">
      <c r="C134" s="27"/>
      <c r="D134" s="11" t="s">
        <v>517</v>
      </c>
    </row>
    <row r="135" ht="18.3" spans="3:4">
      <c r="C135" s="24"/>
      <c r="D135" s="11" t="s">
        <v>518</v>
      </c>
    </row>
    <row r="136" ht="18.3" spans="3:4">
      <c r="C136" s="24"/>
      <c r="D136" s="11" t="s">
        <v>519</v>
      </c>
    </row>
    <row r="137" ht="18.3" spans="3:4">
      <c r="C137" s="24"/>
      <c r="D137" s="11" t="s">
        <v>520</v>
      </c>
    </row>
    <row r="138" ht="18.3" spans="3:4">
      <c r="C138" s="24"/>
      <c r="D138" s="11" t="s">
        <v>521</v>
      </c>
    </row>
    <row r="139" ht="18.3" spans="3:4">
      <c r="C139" s="24"/>
      <c r="D139" s="11" t="s">
        <v>522</v>
      </c>
    </row>
    <row r="140" ht="18.3" spans="3:4">
      <c r="C140" s="24"/>
      <c r="D140" s="11" t="s">
        <v>523</v>
      </c>
    </row>
    <row r="141" ht="18.3" spans="3:4">
      <c r="C141" s="28"/>
      <c r="D141" s="11" t="s">
        <v>58</v>
      </c>
    </row>
    <row r="142" ht="18.3" spans="3:4">
      <c r="C142" s="5" t="s">
        <v>524</v>
      </c>
      <c r="D142" s="11"/>
    </row>
    <row r="143" ht="18.3" spans="3:4">
      <c r="C143" s="5" t="s">
        <v>525</v>
      </c>
      <c r="D143" s="11"/>
    </row>
    <row r="144" ht="18.3" spans="3:4">
      <c r="C144" s="5" t="s">
        <v>526</v>
      </c>
      <c r="D144" s="11"/>
    </row>
    <row r="145" ht="18.3" spans="3:4">
      <c r="C145" s="5" t="s">
        <v>527</v>
      </c>
      <c r="D145" s="11"/>
    </row>
    <row r="146" ht="18.3" spans="3:4">
      <c r="C146" s="5" t="s">
        <v>259</v>
      </c>
      <c r="D146" s="11"/>
    </row>
    <row r="147" ht="18.3" spans="3:4">
      <c r="C147" s="19" t="s">
        <v>296</v>
      </c>
      <c r="D147" s="20"/>
    </row>
    <row r="148" ht="18.3" spans="3:4">
      <c r="C148" s="19" t="s">
        <v>297</v>
      </c>
      <c r="D148" s="20"/>
    </row>
    <row r="149" ht="18.3" spans="3:4">
      <c r="C149" s="19" t="s">
        <v>298</v>
      </c>
      <c r="D149" s="20"/>
    </row>
    <row r="150" ht="18.3" spans="3:4">
      <c r="C150" s="19" t="s">
        <v>528</v>
      </c>
      <c r="D150" s="20"/>
    </row>
    <row r="151" ht="18.3" spans="3:4">
      <c r="C151" s="5" t="s">
        <v>529</v>
      </c>
      <c r="D151" s="11"/>
    </row>
    <row r="152" ht="18.3" spans="3:4">
      <c r="C152" s="5" t="s">
        <v>530</v>
      </c>
      <c r="D152" s="11"/>
    </row>
    <row r="153" ht="18.3" spans="3:4">
      <c r="C153" s="5" t="s">
        <v>531</v>
      </c>
      <c r="D153" s="11"/>
    </row>
    <row r="154" ht="18.3" spans="3:4">
      <c r="C154" s="5" t="s">
        <v>532</v>
      </c>
      <c r="D154" s="11"/>
    </row>
    <row r="155" ht="18.3" spans="3:4">
      <c r="C155" s="5" t="s">
        <v>533</v>
      </c>
      <c r="D155" s="11"/>
    </row>
    <row r="156" ht="18.3" spans="3:4">
      <c r="C156" s="5" t="s">
        <v>534</v>
      </c>
      <c r="D156" s="11"/>
    </row>
    <row r="157" ht="18.3" spans="3:4">
      <c r="C157" s="19" t="s">
        <v>535</v>
      </c>
      <c r="D157" s="20"/>
    </row>
    <row r="158" ht="18.3" spans="3:4">
      <c r="C158" s="19" t="s">
        <v>536</v>
      </c>
      <c r="D158" s="20"/>
    </row>
    <row r="159" ht="18.3" spans="3:4">
      <c r="C159" s="5" t="s">
        <v>537</v>
      </c>
      <c r="D159" s="11"/>
    </row>
    <row r="160" ht="18.3" spans="3:4">
      <c r="C160" s="5" t="s">
        <v>538</v>
      </c>
      <c r="D160" s="11"/>
    </row>
    <row r="161" ht="18.3" spans="3:4">
      <c r="C161" s="5" t="s">
        <v>539</v>
      </c>
      <c r="D161" s="11"/>
    </row>
    <row r="162" ht="18.3" spans="3:4">
      <c r="C162" s="5" t="s">
        <v>540</v>
      </c>
      <c r="D162" s="11"/>
    </row>
    <row r="163" ht="18.3" spans="3:4">
      <c r="C163" s="5" t="s">
        <v>541</v>
      </c>
      <c r="D163" s="11"/>
    </row>
    <row r="164" ht="18.3" spans="3:4">
      <c r="C164" s="5" t="s">
        <v>300</v>
      </c>
      <c r="D164" s="11"/>
    </row>
    <row r="165" ht="18.3" spans="3:4">
      <c r="C165" s="19" t="s">
        <v>301</v>
      </c>
      <c r="D165" s="20"/>
    </row>
    <row r="166" ht="18.3" spans="3:4">
      <c r="C166" s="19" t="s">
        <v>302</v>
      </c>
      <c r="D166" s="20"/>
    </row>
    <row r="167" ht="18.3" spans="3:4">
      <c r="C167" s="19" t="s">
        <v>542</v>
      </c>
      <c r="D167" s="20"/>
    </row>
    <row r="168" ht="18.3" spans="3:4">
      <c r="C168" s="19" t="s">
        <v>303</v>
      </c>
      <c r="D168" s="20"/>
    </row>
    <row r="169" ht="18.3" spans="3:4">
      <c r="C169" s="19" t="s">
        <v>304</v>
      </c>
      <c r="D169" s="20"/>
    </row>
    <row r="170" ht="18.3" spans="3:4">
      <c r="C170" s="19" t="s">
        <v>305</v>
      </c>
      <c r="D170" s="20"/>
    </row>
    <row r="171" ht="18.3" spans="3:4">
      <c r="C171" s="19" t="s">
        <v>543</v>
      </c>
      <c r="D171" s="20"/>
    </row>
    <row r="172" ht="18.3" spans="3:4">
      <c r="C172" s="19" t="s">
        <v>544</v>
      </c>
      <c r="D172" s="20"/>
    </row>
    <row r="173" ht="18.3" spans="3:4">
      <c r="C173" s="29" t="s">
        <v>545</v>
      </c>
      <c r="D173" s="30"/>
    </row>
    <row r="174" ht="18.3" spans="3:4">
      <c r="C174" s="29" t="s">
        <v>546</v>
      </c>
      <c r="D174" s="30"/>
    </row>
    <row r="175" ht="18.3" spans="3:4">
      <c r="C175" s="29" t="s">
        <v>306</v>
      </c>
      <c r="D175" s="30"/>
    </row>
    <row r="176" ht="18.3" spans="3:4">
      <c r="C176" s="29" t="s">
        <v>307</v>
      </c>
      <c r="D176" s="30"/>
    </row>
    <row r="177" ht="18.3" spans="3:4">
      <c r="C177" s="19" t="s">
        <v>308</v>
      </c>
      <c r="D177" s="20"/>
    </row>
    <row r="178" ht="18.3" spans="3:4">
      <c r="C178" s="19" t="s">
        <v>547</v>
      </c>
      <c r="D178" s="20"/>
    </row>
    <row r="179" ht="18.3" spans="3:4">
      <c r="C179" s="19" t="s">
        <v>548</v>
      </c>
      <c r="D179" s="20"/>
    </row>
    <row r="180" ht="18.3" spans="3:4">
      <c r="C180" s="19" t="s">
        <v>272</v>
      </c>
      <c r="D180" s="20"/>
    </row>
    <row r="181" ht="18.3" spans="3:4">
      <c r="C181" s="19" t="s">
        <v>549</v>
      </c>
      <c r="D181" s="20"/>
    </row>
    <row r="182" ht="18.3" spans="3:4">
      <c r="C182" s="19" t="s">
        <v>274</v>
      </c>
      <c r="D182" s="20"/>
    </row>
    <row r="183" ht="18.3" spans="3:4">
      <c r="C183" s="19" t="s">
        <v>275</v>
      </c>
      <c r="D183" s="20"/>
    </row>
    <row r="184" ht="18.3" spans="3:4">
      <c r="C184" s="19" t="s">
        <v>276</v>
      </c>
      <c r="D184" s="20"/>
    </row>
    <row r="185" ht="18.3" spans="3:4">
      <c r="C185" s="19" t="s">
        <v>277</v>
      </c>
      <c r="D185" s="20"/>
    </row>
    <row r="186" ht="18.3" spans="3:4">
      <c r="C186" s="19"/>
      <c r="D186" s="20" t="s">
        <v>550</v>
      </c>
    </row>
    <row r="187" ht="18.3" spans="3:4">
      <c r="C187" s="19" t="s">
        <v>551</v>
      </c>
      <c r="D187" s="20"/>
    </row>
    <row r="188" ht="18.3" spans="3:4">
      <c r="C188" s="14" t="s">
        <v>552</v>
      </c>
      <c r="D188" s="11" t="s">
        <v>553</v>
      </c>
    </row>
    <row r="189" ht="18.3" spans="3:4">
      <c r="C189" s="15"/>
      <c r="D189" s="11" t="s">
        <v>554</v>
      </c>
    </row>
    <row r="190" ht="18.3" spans="3:4">
      <c r="C190" s="15"/>
      <c r="D190" s="11" t="s">
        <v>555</v>
      </c>
    </row>
    <row r="191" ht="18.3" spans="3:4">
      <c r="C191" s="15"/>
      <c r="D191" s="11" t="s">
        <v>556</v>
      </c>
    </row>
    <row r="192" ht="18.3" spans="3:4">
      <c r="C192" s="15"/>
      <c r="D192" s="11" t="s">
        <v>557</v>
      </c>
    </row>
    <row r="193" ht="18.3" spans="3:4">
      <c r="C193" s="15"/>
      <c r="D193" s="11" t="s">
        <v>558</v>
      </c>
    </row>
    <row r="194" ht="18.3" spans="3:4">
      <c r="C194" s="15"/>
      <c r="D194" s="11" t="s">
        <v>553</v>
      </c>
    </row>
    <row r="195" ht="18.3" spans="3:4">
      <c r="C195" s="15"/>
      <c r="D195" s="11" t="s">
        <v>559</v>
      </c>
    </row>
    <row r="196" ht="18.3" spans="3:4">
      <c r="C196" s="15"/>
      <c r="D196" s="11" t="s">
        <v>560</v>
      </c>
    </row>
    <row r="197" ht="18.3" spans="3:4">
      <c r="C197" s="15"/>
      <c r="D197" s="11" t="s">
        <v>561</v>
      </c>
    </row>
    <row r="198" ht="18.3" spans="3:4">
      <c r="C198" s="15"/>
      <c r="D198" s="11" t="s">
        <v>562</v>
      </c>
    </row>
    <row r="199" ht="18.3" spans="3:4">
      <c r="C199" s="15"/>
      <c r="D199" s="11" t="s">
        <v>563</v>
      </c>
    </row>
    <row r="200" ht="18.3" spans="3:4">
      <c r="C200" s="15"/>
      <c r="D200" s="11" t="s">
        <v>564</v>
      </c>
    </row>
    <row r="201" ht="18.3" spans="3:4">
      <c r="C201" s="15"/>
      <c r="D201" s="11" t="s">
        <v>565</v>
      </c>
    </row>
    <row r="202" ht="18.3" spans="3:4">
      <c r="C202" s="15"/>
      <c r="D202" s="11" t="s">
        <v>566</v>
      </c>
    </row>
    <row r="203" ht="18.3" spans="3:4">
      <c r="C203" s="15"/>
      <c r="D203" s="11" t="s">
        <v>567</v>
      </c>
    </row>
    <row r="204" ht="18.3" spans="3:4">
      <c r="C204" s="15"/>
      <c r="D204" s="11" t="s">
        <v>568</v>
      </c>
    </row>
    <row r="205" ht="18.3" spans="3:4">
      <c r="C205" s="15"/>
      <c r="D205" s="11" t="s">
        <v>569</v>
      </c>
    </row>
    <row r="206" ht="18.3" spans="3:4">
      <c r="C206" s="15"/>
      <c r="D206" s="11" t="s">
        <v>570</v>
      </c>
    </row>
    <row r="207" ht="18.3" spans="3:4">
      <c r="C207" s="15"/>
      <c r="D207" s="11" t="s">
        <v>571</v>
      </c>
    </row>
    <row r="208" ht="18.3" spans="3:4">
      <c r="C208" s="15"/>
      <c r="D208" s="11" t="s">
        <v>572</v>
      </c>
    </row>
    <row r="209" ht="18.3" spans="3:4">
      <c r="C209" s="15"/>
      <c r="D209" s="11" t="s">
        <v>573</v>
      </c>
    </row>
    <row r="210" ht="18.3" spans="3:4">
      <c r="C210" s="15"/>
      <c r="D210" s="11" t="s">
        <v>574</v>
      </c>
    </row>
    <row r="211" ht="18.3" spans="3:4">
      <c r="C211" s="15"/>
      <c r="D211" s="11" t="s">
        <v>575</v>
      </c>
    </row>
    <row r="212" ht="18.3" spans="3:4">
      <c r="C212" s="15"/>
      <c r="D212" s="11" t="s">
        <v>576</v>
      </c>
    </row>
    <row r="213" ht="18.3" spans="3:4">
      <c r="C213" s="15"/>
      <c r="D213" s="11" t="s">
        <v>577</v>
      </c>
    </row>
    <row r="214" ht="18.3" spans="3:4">
      <c r="C214" s="15"/>
      <c r="D214" s="11" t="s">
        <v>578</v>
      </c>
    </row>
    <row r="215" ht="18.3" spans="3:4">
      <c r="C215" s="15"/>
      <c r="D215" s="11" t="s">
        <v>579</v>
      </c>
    </row>
    <row r="216" ht="18.3" spans="3:4">
      <c r="C216" s="15"/>
      <c r="D216" s="11" t="s">
        <v>580</v>
      </c>
    </row>
    <row r="217" ht="18.3" spans="3:4">
      <c r="C217" s="15"/>
      <c r="D217" s="11" t="s">
        <v>581</v>
      </c>
    </row>
    <row r="218" ht="18.3" spans="3:4">
      <c r="C218" s="15"/>
      <c r="D218" s="11" t="s">
        <v>582</v>
      </c>
    </row>
    <row r="219" ht="18.3" spans="3:4">
      <c r="C219" s="15"/>
      <c r="D219" s="11" t="s">
        <v>583</v>
      </c>
    </row>
    <row r="220" ht="18.3" spans="3:4">
      <c r="C220" s="15"/>
      <c r="D220" s="11" t="s">
        <v>584</v>
      </c>
    </row>
    <row r="221" ht="18.3" spans="3:4">
      <c r="C221" s="15"/>
      <c r="D221" s="11" t="s">
        <v>585</v>
      </c>
    </row>
    <row r="222" ht="18.3" spans="3:4">
      <c r="C222" s="15"/>
      <c r="D222" s="11" t="s">
        <v>586</v>
      </c>
    </row>
    <row r="223" ht="18.3" spans="3:4">
      <c r="C223" s="15"/>
      <c r="D223" s="11" t="s">
        <v>587</v>
      </c>
    </row>
    <row r="224" ht="18.3" spans="3:4">
      <c r="C224" s="15"/>
      <c r="D224" s="11" t="s">
        <v>588</v>
      </c>
    </row>
    <row r="225" ht="18.3" spans="3:4">
      <c r="C225" s="15"/>
      <c r="D225" s="11" t="s">
        <v>589</v>
      </c>
    </row>
    <row r="226" ht="18.3" spans="3:4">
      <c r="C226" s="15"/>
      <c r="D226" s="11" t="s">
        <v>590</v>
      </c>
    </row>
    <row r="227" ht="18.3" spans="3:4">
      <c r="C227" s="15"/>
      <c r="D227" s="11" t="s">
        <v>591</v>
      </c>
    </row>
    <row r="228" ht="18.3" spans="3:4">
      <c r="C228" s="15"/>
      <c r="D228" s="11" t="s">
        <v>592</v>
      </c>
    </row>
    <row r="229" ht="18.3" spans="3:4">
      <c r="C229" s="17"/>
      <c r="D229" s="11" t="s">
        <v>593</v>
      </c>
    </row>
    <row r="230" ht="18.3" spans="3:4">
      <c r="C230" s="14" t="s">
        <v>594</v>
      </c>
      <c r="D230" s="11" t="s">
        <v>595</v>
      </c>
    </row>
    <row r="231" ht="18.3" spans="3:4">
      <c r="C231" s="15"/>
      <c r="D231" s="11" t="s">
        <v>596</v>
      </c>
    </row>
    <row r="232" ht="18.3" spans="3:4">
      <c r="C232" s="15"/>
      <c r="D232" s="11" t="s">
        <v>597</v>
      </c>
    </row>
    <row r="233" ht="18.3" spans="3:4">
      <c r="C233" s="15"/>
      <c r="D233" s="11" t="s">
        <v>598</v>
      </c>
    </row>
    <row r="234" ht="18.3" spans="3:4">
      <c r="C234" s="15"/>
      <c r="D234" s="11" t="s">
        <v>599</v>
      </c>
    </row>
    <row r="235" ht="18.3" spans="3:4">
      <c r="C235" s="15"/>
      <c r="D235" s="11" t="s">
        <v>600</v>
      </c>
    </row>
    <row r="236" ht="18.3" spans="3:4">
      <c r="C236" s="15"/>
      <c r="D236" s="11" t="s">
        <v>601</v>
      </c>
    </row>
    <row r="237" ht="18.3" spans="3:4">
      <c r="C237" s="15"/>
      <c r="D237" s="11" t="s">
        <v>602</v>
      </c>
    </row>
    <row r="238" ht="18.3" spans="3:4">
      <c r="C238" s="15"/>
      <c r="D238" s="11" t="s">
        <v>603</v>
      </c>
    </row>
    <row r="239" ht="18.3" spans="3:4">
      <c r="C239" s="15"/>
      <c r="D239" s="11" t="s">
        <v>604</v>
      </c>
    </row>
    <row r="240" ht="18.3" spans="3:4">
      <c r="C240" s="15"/>
      <c r="D240" s="11" t="s">
        <v>605</v>
      </c>
    </row>
    <row r="241" ht="18.3" spans="3:4">
      <c r="C241" s="15"/>
      <c r="D241" s="11" t="s">
        <v>606</v>
      </c>
    </row>
    <row r="242" ht="18.3" spans="3:4">
      <c r="C242" s="15"/>
      <c r="D242" s="11" t="s">
        <v>607</v>
      </c>
    </row>
    <row r="243" ht="18.3" spans="3:4">
      <c r="C243" s="15"/>
      <c r="D243" s="11" t="s">
        <v>608</v>
      </c>
    </row>
    <row r="244" ht="18.3" spans="3:4">
      <c r="C244" s="15"/>
      <c r="D244" s="11" t="s">
        <v>609</v>
      </c>
    </row>
    <row r="245" ht="18.3" spans="3:4">
      <c r="C245" s="15"/>
      <c r="D245" s="11" t="s">
        <v>610</v>
      </c>
    </row>
    <row r="246" ht="18.3" spans="3:4">
      <c r="C246" s="15"/>
      <c r="D246" s="11" t="s">
        <v>611</v>
      </c>
    </row>
    <row r="247" ht="18.3" spans="3:4">
      <c r="C247" s="15"/>
      <c r="D247" s="11" t="s">
        <v>612</v>
      </c>
    </row>
    <row r="248" ht="18.3" spans="3:4">
      <c r="C248" s="15"/>
      <c r="D248" s="11" t="s">
        <v>613</v>
      </c>
    </row>
    <row r="249" ht="18.3" spans="3:4">
      <c r="C249" s="15"/>
      <c r="D249" s="11" t="s">
        <v>614</v>
      </c>
    </row>
    <row r="250" ht="18.3" spans="3:4">
      <c r="C250" s="15"/>
      <c r="D250" s="11" t="s">
        <v>615</v>
      </c>
    </row>
    <row r="251" ht="18.3" spans="3:4">
      <c r="C251" s="15"/>
      <c r="D251" s="11" t="s">
        <v>616</v>
      </c>
    </row>
    <row r="252" ht="18.3" spans="3:4">
      <c r="C252" s="15"/>
      <c r="D252" s="11" t="s">
        <v>617</v>
      </c>
    </row>
    <row r="253" ht="18.3" spans="3:4">
      <c r="C253" s="15"/>
      <c r="D253" s="11" t="s">
        <v>618</v>
      </c>
    </row>
    <row r="254" ht="18.3" spans="3:4">
      <c r="C254" s="15"/>
      <c r="D254" s="11" t="s">
        <v>619</v>
      </c>
    </row>
    <row r="255" ht="18.3" spans="3:4">
      <c r="C255" s="15"/>
      <c r="D255" s="11" t="s">
        <v>620</v>
      </c>
    </row>
    <row r="256" ht="18.3" spans="3:4">
      <c r="C256" s="15"/>
      <c r="D256" s="11" t="s">
        <v>621</v>
      </c>
    </row>
    <row r="257" ht="18.3" spans="3:4">
      <c r="C257" s="15"/>
      <c r="D257" s="11" t="s">
        <v>622</v>
      </c>
    </row>
    <row r="258" ht="18.3" spans="3:4">
      <c r="C258" s="15"/>
      <c r="D258" s="11" t="s">
        <v>623</v>
      </c>
    </row>
    <row r="259" ht="18.3" spans="3:4">
      <c r="C259" s="15"/>
      <c r="D259" s="11" t="s">
        <v>624</v>
      </c>
    </row>
    <row r="260" ht="18.3" spans="3:4">
      <c r="C260" s="17"/>
      <c r="D260" s="11" t="s">
        <v>625</v>
      </c>
    </row>
    <row r="261" ht="18.3" spans="3:4">
      <c r="C261" s="31" t="s">
        <v>626</v>
      </c>
      <c r="D261" s="32"/>
    </row>
    <row r="262" ht="18.3" spans="3:4">
      <c r="C262" s="31" t="s">
        <v>627</v>
      </c>
      <c r="D262" s="32"/>
    </row>
    <row r="263" ht="18.3" spans="3:4">
      <c r="C263" s="31" t="s">
        <v>628</v>
      </c>
      <c r="D263" s="32"/>
    </row>
    <row r="264" ht="17.55" spans="3:4">
      <c r="C264" s="33" t="s">
        <v>279</v>
      </c>
      <c r="D264" s="34"/>
    </row>
  </sheetData>
  <mergeCells count="8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7:D187"/>
    <mergeCell ref="C261:D261"/>
    <mergeCell ref="C262:D262"/>
    <mergeCell ref="C263:D263"/>
    <mergeCell ref="C264:D264"/>
    <mergeCell ref="C16:C26"/>
    <mergeCell ref="C27:C68"/>
    <mergeCell ref="C69:C83"/>
    <mergeCell ref="C84:C95"/>
    <mergeCell ref="C107:C131"/>
    <mergeCell ref="C132:C134"/>
    <mergeCell ref="C188:C229"/>
    <mergeCell ref="C230:C26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0"/>
  <sheetViews>
    <sheetView workbookViewId="0">
      <selection activeCell="B3" sqref="B3:B20"/>
    </sheetView>
  </sheetViews>
  <sheetFormatPr defaultColWidth="9" defaultRowHeight="16.8" outlineLevelCol="1"/>
  <cols>
    <col min="2" max="2" width="20.9090909090909" customWidth="1"/>
  </cols>
  <sheetData>
    <row r="1" spans="2:2">
      <c r="B1" s="1" t="s">
        <v>238</v>
      </c>
    </row>
    <row r="2" spans="2:2">
      <c r="B2" s="2"/>
    </row>
    <row r="3" spans="2:2">
      <c r="B3" s="1">
        <v>43703</v>
      </c>
    </row>
    <row r="4" spans="2:2">
      <c r="B4" s="1">
        <v>43704</v>
      </c>
    </row>
    <row r="5" spans="2:2">
      <c r="B5" s="1">
        <v>43705</v>
      </c>
    </row>
    <row r="6" spans="2:2">
      <c r="B6" s="1">
        <v>43706</v>
      </c>
    </row>
    <row r="7" spans="2:2">
      <c r="B7" s="1">
        <v>43707</v>
      </c>
    </row>
    <row r="8" spans="2:2">
      <c r="B8" s="1">
        <v>43711</v>
      </c>
    </row>
    <row r="9" spans="2:2">
      <c r="B9" s="1">
        <v>43712</v>
      </c>
    </row>
    <row r="10" spans="2:2">
      <c r="B10" s="1">
        <v>43713</v>
      </c>
    </row>
    <row r="11" spans="2:2">
      <c r="B11" s="1">
        <v>43714</v>
      </c>
    </row>
    <row r="12" spans="2:2">
      <c r="B12" s="1">
        <v>43718</v>
      </c>
    </row>
    <row r="13" spans="2:2">
      <c r="B13" s="1">
        <v>43719</v>
      </c>
    </row>
    <row r="14" spans="2:2">
      <c r="B14" s="1">
        <v>43720</v>
      </c>
    </row>
    <row r="15" spans="2:2">
      <c r="B15" s="1">
        <v>43724</v>
      </c>
    </row>
    <row r="16" spans="2:2">
      <c r="B16" s="1">
        <v>43725</v>
      </c>
    </row>
    <row r="17" spans="2:2">
      <c r="B17" s="1">
        <v>43726</v>
      </c>
    </row>
    <row r="18" spans="2:2">
      <c r="B18" s="1">
        <v>43731</v>
      </c>
    </row>
    <row r="19" spans="2:2">
      <c r="B19" s="1">
        <v>43732</v>
      </c>
    </row>
    <row r="20" spans="2:2">
      <c r="B20" s="1">
        <v>43733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2Mong</vt:lpstr>
      <vt:lpstr>03Tru</vt:lpstr>
      <vt:lpstr>4BT</vt:lpstr>
      <vt:lpstr>5Neo</vt:lpstr>
      <vt:lpstr>06PK</vt:lpstr>
      <vt:lpstr>7day</vt:lpstr>
      <vt:lpstr>8TB</vt:lpstr>
      <vt:lpstr>9TD</vt:lpstr>
      <vt:lpstr>10DN</vt:lpstr>
      <vt:lpstr>BangKeTru</vt:lpstr>
      <vt:lpstr>Sheet12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</dc:creator>
  <cp:lastModifiedBy>THUCSPC</cp:lastModifiedBy>
  <dcterms:created xsi:type="dcterms:W3CDTF">2019-11-14T01:52:00Z</dcterms:created>
  <dcterms:modified xsi:type="dcterms:W3CDTF">2019-11-14T05:21:56Z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