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activeTab="4"/>
  </bookViews>
  <sheets>
    <sheet name="Data" sheetId="2" r:id="rId1"/>
    <sheet name="Merge" sheetId="3" r:id="rId2"/>
    <sheet name="DS_CongNhan" sheetId="7" r:id="rId3"/>
    <sheet name="NhanSu" sheetId="8" r:id="rId4"/>
    <sheet name="DangKyCatDien" sheetId="10" r:id="rId5"/>
  </sheets>
  <definedNames>
    <definedName name="_xlnm._FilterDatabase" localSheetId="4" hidden="1">DangKyCatDien!$A$1:$P$33</definedName>
    <definedName name="_xlnm._FilterDatabase" localSheetId="2" hidden="1">DS_CongNhan!$C$1:$L$26</definedName>
    <definedName name="_xlnm._FilterDatabase" localSheetId="3" hidden="1">NhanSu!$C$1:$Q$55</definedName>
    <definedName name="data">Data!$A:$Z</definedName>
    <definedName name="HoaDon">#REF!</definedName>
    <definedName name="NhanSu">NhanSu!$D:$I</definedName>
    <definedName name="tab">REPT(" ",10)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2" l="1"/>
  <c r="A3" i="2"/>
  <c r="Q3" i="2" a="1"/>
  <c r="P3" i="2" a="1"/>
  <c r="P3" i="2" l="1"/>
  <c r="Q3" i="2"/>
  <c r="A7" i="2"/>
  <c r="A8" i="2"/>
  <c r="A9" i="2"/>
  <c r="P7" i="10"/>
  <c r="O7" i="10"/>
  <c r="N7" i="10"/>
  <c r="M7" i="10"/>
  <c r="L7" i="10"/>
  <c r="G7" i="10"/>
  <c r="C7" i="10"/>
  <c r="P6" i="10"/>
  <c r="N6" i="10"/>
  <c r="M6" i="10"/>
  <c r="L6" i="10"/>
  <c r="G6" i="10"/>
  <c r="C6" i="10"/>
  <c r="O6" i="10" s="1"/>
  <c r="P5" i="10"/>
  <c r="N5" i="10"/>
  <c r="M5" i="10"/>
  <c r="L5" i="10"/>
  <c r="G5" i="10"/>
  <c r="C5" i="10"/>
  <c r="O5" i="10" s="1"/>
  <c r="P4" i="10"/>
  <c r="N4" i="10"/>
  <c r="M4" i="10"/>
  <c r="L4" i="10"/>
  <c r="G4" i="10"/>
  <c r="C4" i="10"/>
  <c r="O4" i="10" s="1"/>
  <c r="P3" i="10"/>
  <c r="N3" i="10"/>
  <c r="M3" i="10"/>
  <c r="L3" i="10"/>
  <c r="G3" i="10"/>
  <c r="C3" i="10"/>
  <c r="O3" i="10" s="1"/>
  <c r="P2" i="10"/>
  <c r="N2" i="10"/>
  <c r="M2" i="10"/>
  <c r="L2" i="10"/>
  <c r="G2" i="10"/>
  <c r="C2" i="10"/>
  <c r="O2" i="10" s="1"/>
  <c r="J3" i="8" l="1" a="1"/>
  <c r="J3" i="8" s="1"/>
  <c r="P25" i="10" l="1"/>
  <c r="N25" i="10"/>
  <c r="M25" i="10"/>
  <c r="L25" i="10"/>
  <c r="G25" i="10"/>
  <c r="C25" i="10"/>
  <c r="O25" i="10" s="1"/>
  <c r="P24" i="10"/>
  <c r="N24" i="10"/>
  <c r="M24" i="10"/>
  <c r="L24" i="10"/>
  <c r="G24" i="10"/>
  <c r="C24" i="10"/>
  <c r="O24" i="10" s="1"/>
  <c r="P23" i="10"/>
  <c r="N23" i="10"/>
  <c r="M23" i="10"/>
  <c r="L23" i="10"/>
  <c r="G23" i="10"/>
  <c r="C23" i="10"/>
  <c r="O23" i="10" s="1"/>
  <c r="P33" i="10"/>
  <c r="N33" i="10"/>
  <c r="M33" i="10"/>
  <c r="L33" i="10"/>
  <c r="G33" i="10"/>
  <c r="C33" i="10"/>
  <c r="O33" i="10" s="1"/>
  <c r="P32" i="10"/>
  <c r="N32" i="10"/>
  <c r="M32" i="10"/>
  <c r="L32" i="10"/>
  <c r="G32" i="10"/>
  <c r="C32" i="10"/>
  <c r="O32" i="10" s="1"/>
  <c r="P31" i="10"/>
  <c r="N31" i="10"/>
  <c r="M31" i="10"/>
  <c r="L31" i="10"/>
  <c r="G31" i="10"/>
  <c r="C31" i="10"/>
  <c r="O31" i="10" s="1"/>
  <c r="P30" i="10"/>
  <c r="N30" i="10"/>
  <c r="M30" i="10"/>
  <c r="L30" i="10"/>
  <c r="G30" i="10"/>
  <c r="C30" i="10"/>
  <c r="O30" i="10" s="1"/>
  <c r="P29" i="10"/>
  <c r="N29" i="10"/>
  <c r="M29" i="10"/>
  <c r="L29" i="10"/>
  <c r="G29" i="10"/>
  <c r="C29" i="10"/>
  <c r="O29" i="10" s="1"/>
  <c r="P28" i="10"/>
  <c r="N28" i="10"/>
  <c r="M28" i="10"/>
  <c r="L28" i="10"/>
  <c r="G28" i="10"/>
  <c r="C28" i="10"/>
  <c r="O28" i="10" s="1"/>
  <c r="P27" i="10"/>
  <c r="N27" i="10"/>
  <c r="M27" i="10"/>
  <c r="L27" i="10"/>
  <c r="G27" i="10"/>
  <c r="C27" i="10"/>
  <c r="O27" i="10" s="1"/>
  <c r="P26" i="10"/>
  <c r="N26" i="10"/>
  <c r="M26" i="10"/>
  <c r="L26" i="10"/>
  <c r="G26" i="10"/>
  <c r="C26" i="10"/>
  <c r="O26" i="10" s="1"/>
  <c r="P14" i="10"/>
  <c r="N14" i="10"/>
  <c r="M14" i="10"/>
  <c r="L14" i="10"/>
  <c r="G14" i="10"/>
  <c r="C14" i="10"/>
  <c r="O14" i="10" s="1"/>
  <c r="N9" i="10"/>
  <c r="N10" i="10"/>
  <c r="N11" i="10"/>
  <c r="N12" i="10"/>
  <c r="N13" i="10"/>
  <c r="N15" i="10"/>
  <c r="N16" i="10"/>
  <c r="N17" i="10"/>
  <c r="N18" i="10"/>
  <c r="N19" i="10"/>
  <c r="N20" i="10"/>
  <c r="N21" i="10"/>
  <c r="N22" i="10"/>
  <c r="N8" i="10"/>
  <c r="G9" i="10"/>
  <c r="G10" i="10"/>
  <c r="G11" i="10"/>
  <c r="G12" i="10"/>
  <c r="G13" i="10"/>
  <c r="G15" i="10"/>
  <c r="G16" i="10"/>
  <c r="G17" i="10"/>
  <c r="G18" i="10"/>
  <c r="G19" i="10"/>
  <c r="G20" i="10"/>
  <c r="G21" i="10"/>
  <c r="G22" i="10"/>
  <c r="G8" i="10"/>
  <c r="P12" i="10"/>
  <c r="M12" i="10"/>
  <c r="C12" i="10"/>
  <c r="O12" i="10" s="1"/>
  <c r="C13" i="10"/>
  <c r="O13" i="10" s="1"/>
  <c r="C15" i="10"/>
  <c r="O15" i="10" s="1"/>
  <c r="C16" i="10"/>
  <c r="O16" i="10" s="1"/>
  <c r="C17" i="10"/>
  <c r="O17" i="10" s="1"/>
  <c r="C18" i="10"/>
  <c r="O18" i="10" s="1"/>
  <c r="C19" i="10"/>
  <c r="O19" i="10" s="1"/>
  <c r="C20" i="10"/>
  <c r="O20" i="10" s="1"/>
  <c r="C21" i="10"/>
  <c r="O21" i="10" s="1"/>
  <c r="C22" i="10"/>
  <c r="O22" i="10" s="1"/>
  <c r="C9" i="10"/>
  <c r="O9" i="10" s="1"/>
  <c r="C10" i="10"/>
  <c r="O10" i="10" s="1"/>
  <c r="C11" i="10"/>
  <c r="O11" i="10" s="1"/>
  <c r="C8" i="10"/>
  <c r="O8" i="10" s="1"/>
  <c r="P9" i="10"/>
  <c r="P10" i="10"/>
  <c r="P11" i="10"/>
  <c r="P13" i="10"/>
  <c r="P15" i="10"/>
  <c r="P16" i="10"/>
  <c r="P17" i="10"/>
  <c r="P18" i="10"/>
  <c r="P19" i="10"/>
  <c r="P20" i="10"/>
  <c r="P21" i="10"/>
  <c r="P22" i="10"/>
  <c r="P8" i="10"/>
  <c r="M13" i="10"/>
  <c r="M15" i="10"/>
  <c r="M16" i="10"/>
  <c r="M17" i="10"/>
  <c r="M18" i="10"/>
  <c r="M19" i="10"/>
  <c r="M20" i="10"/>
  <c r="M21" i="10"/>
  <c r="M22" i="10"/>
  <c r="M9" i="10"/>
  <c r="M10" i="10"/>
  <c r="M11" i="10"/>
  <c r="M8" i="10"/>
  <c r="E6" i="2"/>
  <c r="E7" i="2"/>
  <c r="E8" i="2"/>
  <c r="E9" i="2"/>
  <c r="L22" i="10"/>
  <c r="L21" i="10"/>
  <c r="L20" i="10"/>
  <c r="L19" i="10"/>
  <c r="L18" i="10"/>
  <c r="L17" i="10"/>
  <c r="L16" i="10"/>
  <c r="L15" i="10"/>
  <c r="L13" i="10"/>
  <c r="L11" i="10" l="1"/>
  <c r="L12" i="10"/>
  <c r="L8" i="10"/>
  <c r="L9" i="10"/>
  <c r="L10"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c r="C27" i="7"/>
  <c r="M3" i="7" a="1"/>
  <c r="M3" i="7"/>
  <c r="M4" i="7" a="1"/>
  <c r="M4" i="7"/>
  <c r="M5" i="7" a="1"/>
  <c r="M5" i="7"/>
  <c r="M6" i="7" a="1"/>
  <c r="M6" i="7"/>
  <c r="M7" i="7" a="1"/>
  <c r="M7" i="7"/>
  <c r="M8" i="7" a="1"/>
  <c r="M8" i="7"/>
  <c r="M9" i="7" a="1"/>
  <c r="M9" i="7"/>
  <c r="M10" i="7" a="1"/>
  <c r="M10" i="7"/>
  <c r="M11" i="7" a="1"/>
  <c r="M11" i="7"/>
  <c r="M12" i="7" a="1"/>
  <c r="M12" i="7"/>
  <c r="M13" i="7" a="1"/>
  <c r="M13" i="7"/>
  <c r="M14" i="7" a="1"/>
  <c r="M14" i="7"/>
  <c r="M15" i="7" a="1"/>
  <c r="M15" i="7"/>
  <c r="M16" i="7" a="1"/>
  <c r="M16" i="7"/>
  <c r="M17" i="7" a="1"/>
  <c r="M17" i="7"/>
  <c r="M18" i="7" a="1"/>
  <c r="M18" i="7"/>
  <c r="M19" i="7" a="1"/>
  <c r="M19" i="7"/>
  <c r="M20" i="7" a="1"/>
  <c r="M20" i="7"/>
  <c r="M21" i="7" a="1"/>
  <c r="M21" i="7"/>
  <c r="M22" i="7" a="1"/>
  <c r="M22" i="7"/>
  <c r="M23" i="7" a="1"/>
  <c r="M23" i="7"/>
  <c r="M24" i="7" a="1"/>
  <c r="M24" i="7"/>
  <c r="M25" i="7" a="1"/>
  <c r="M25" i="7"/>
  <c r="M26" i="7" a="1"/>
  <c r="M26" i="7"/>
  <c r="M2" i="7" a="1"/>
  <c r="M2" i="7"/>
  <c r="A3" i="3"/>
  <c r="E5" i="2"/>
  <c r="A5" i="2"/>
  <c r="E4"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U3" i="3"/>
  <c r="K3" i="3"/>
  <c r="N3" i="3"/>
  <c r="C3" i="3"/>
  <c r="R3" i="3"/>
  <c r="N4" i="3"/>
  <c r="V1" i="3"/>
  <c r="L1" i="3"/>
  <c r="O1" i="3"/>
  <c r="R1" i="3"/>
  <c r="T1" i="3"/>
  <c r="S1" i="3"/>
  <c r="V4" i="3"/>
  <c r="U1" i="3"/>
  <c r="X4" i="3"/>
  <c r="R4" i="3"/>
  <c r="Q1" i="3"/>
  <c r="K4" i="3"/>
  <c r="J4" i="3"/>
  <c r="I4" i="3"/>
  <c r="H4" i="3"/>
  <c r="F4" i="3"/>
  <c r="C4" i="3"/>
  <c r="B4" i="3"/>
  <c r="K1" i="3"/>
  <c r="J1" i="3"/>
  <c r="I1" i="3"/>
  <c r="H1" i="3"/>
  <c r="G1" i="3"/>
  <c r="F1" i="3"/>
  <c r="E1" i="3"/>
  <c r="D1" i="3"/>
  <c r="C1" i="3"/>
  <c r="B1" i="3"/>
  <c r="A4" i="3"/>
  <c r="A1" i="3"/>
  <c r="Q4" i="2" a="1"/>
  <c r="P4" i="2" a="1"/>
  <c r="P5" i="2" a="1"/>
  <c r="Q5" i="2" a="1"/>
  <c r="O3" i="3" l="1"/>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7" i="8"/>
  <c r="D11" i="8"/>
  <c r="D15" i="8"/>
  <c r="D19" i="8"/>
  <c r="D23" i="8"/>
  <c r="D27" i="8"/>
  <c r="D31" i="8"/>
  <c r="D35" i="8"/>
  <c r="D39" i="8"/>
  <c r="D43" i="8"/>
  <c r="D47" i="8"/>
  <c r="D51" i="8"/>
  <c r="D55" i="8"/>
  <c r="D44" i="8"/>
  <c r="D52" i="8"/>
  <c r="D5" i="8"/>
  <c r="D13" i="8"/>
  <c r="D17" i="8"/>
  <c r="D53" i="8"/>
  <c r="D6" i="8"/>
  <c r="D22" i="8"/>
  <c r="D30" i="8"/>
  <c r="D42" i="8"/>
  <c r="D50" i="8"/>
  <c r="D4" i="8"/>
  <c r="D8" i="8"/>
  <c r="D12" i="8"/>
  <c r="D16" i="8"/>
  <c r="D20" i="8"/>
  <c r="D24" i="8"/>
  <c r="D28" i="8"/>
  <c r="D32" i="8"/>
  <c r="D36" i="8"/>
  <c r="D40" i="8"/>
  <c r="D48" i="8"/>
  <c r="D2" i="8"/>
  <c r="I3" i="7" s="1"/>
  <c r="D9" i="8"/>
  <c r="D21" i="8"/>
  <c r="D25" i="8"/>
  <c r="D29" i="8"/>
  <c r="D33" i="8"/>
  <c r="D37" i="8"/>
  <c r="D41" i="8"/>
  <c r="D45" i="8"/>
  <c r="D49" i="8"/>
  <c r="D10" i="8"/>
  <c r="D14" i="8"/>
  <c r="D18" i="8"/>
  <c r="I20" i="7" s="1"/>
  <c r="D26" i="8"/>
  <c r="D34" i="8"/>
  <c r="I27" i="7" s="1"/>
  <c r="D38" i="8"/>
  <c r="D46" i="8"/>
  <c r="D54" i="8"/>
  <c r="E23" i="7"/>
  <c r="E7" i="7"/>
  <c r="I21" i="7"/>
  <c r="E10" i="7"/>
  <c r="E5" i="7"/>
  <c r="I10" i="7"/>
  <c r="E9" i="7"/>
  <c r="E13" i="7"/>
  <c r="D3" i="7"/>
  <c r="L3" i="7" s="1"/>
  <c r="D10" i="7"/>
  <c r="L10" i="7" s="1"/>
  <c r="D18" i="7"/>
  <c r="L18" i="7" s="1"/>
  <c r="D6" i="7"/>
  <c r="L6" i="7" s="1"/>
  <c r="D8" i="7"/>
  <c r="L8" i="7" s="1"/>
  <c r="D24" i="7"/>
  <c r="L24" i="7" s="1"/>
  <c r="E24" i="7"/>
  <c r="I11" i="7"/>
  <c r="E15" i="7"/>
  <c r="E12" i="7"/>
  <c r="E20" i="7"/>
  <c r="I6" i="7"/>
  <c r="I9" i="7"/>
  <c r="E6" i="7"/>
  <c r="D19" i="7"/>
  <c r="L19" i="7" s="1"/>
  <c r="D12" i="7"/>
  <c r="L12" i="7" s="1"/>
  <c r="D22" i="7"/>
  <c r="L22" i="7" s="1"/>
  <c r="D21" i="7"/>
  <c r="L21" i="7" s="1"/>
  <c r="D15" i="7"/>
  <c r="L15" i="7" s="1"/>
  <c r="D17" i="7"/>
  <c r="L17" i="7" s="1"/>
  <c r="E25" i="7"/>
  <c r="D27" i="7"/>
  <c r="L27" i="7" s="1"/>
  <c r="I19" i="7"/>
  <c r="I23" i="7"/>
  <c r="I4" i="7"/>
  <c r="E16" i="7"/>
  <c r="I5" i="7"/>
  <c r="E17" i="7"/>
  <c r="I14" i="7"/>
  <c r="E11" i="7"/>
  <c r="I17" i="7"/>
  <c r="E21" i="7"/>
  <c r="E14" i="7"/>
  <c r="I12" i="7"/>
  <c r="I15" i="7"/>
  <c r="E4" i="7"/>
  <c r="I18" i="7"/>
  <c r="D11" i="7"/>
  <c r="L11" i="7" s="1"/>
  <c r="D4" i="7"/>
  <c r="L4" i="7" s="1"/>
  <c r="D14" i="7"/>
  <c r="L14" i="7" s="1"/>
  <c r="D5" i="7"/>
  <c r="L5" i="7" s="1"/>
  <c r="D7" i="7"/>
  <c r="L7" i="7" s="1"/>
  <c r="D16" i="7"/>
  <c r="L16" i="7" s="1"/>
  <c r="E26" i="7"/>
  <c r="I2" i="7"/>
  <c r="E19" i="7"/>
  <c r="E3" i="7"/>
  <c r="I13" i="7"/>
  <c r="I22" i="7"/>
  <c r="I25" i="7"/>
  <c r="E22" i="7"/>
  <c r="D2" i="7"/>
  <c r="L2" i="7" s="1"/>
  <c r="D20" i="7"/>
  <c r="L20" i="7" s="1"/>
  <c r="D25" i="7"/>
  <c r="L25" i="7" s="1"/>
  <c r="D26" i="7"/>
  <c r="L26" i="7" s="1"/>
  <c r="D23" i="7"/>
  <c r="L23" i="7" s="1"/>
  <c r="D9" i="7"/>
  <c r="L9" i="7" s="1"/>
  <c r="P4" i="3" l="1"/>
  <c r="Q4" i="3"/>
  <c r="E18" i="7"/>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<sst xmlns="http://schemas.openxmlformats.org/spreadsheetml/2006/main" count="398" uniqueCount="193">
  <si>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</si>
  <si>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</si>
  <si>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</si>
  <si>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</si>
  <si>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</si>
  <si>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</si>
  <si>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</si>
  <si>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</si>
  <si>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</si>
  <si>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</si>
  <si>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</si>
  <si>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</si>
  <si>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</si>
  <si>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</si>
  <si>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</si>
  <si>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</si>
  <si>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</si>
  <si>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</si>
  <si>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</si>
  <si>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</si>
  <si>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</si>
  <si>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</si>
  <si>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</si>
  <si>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</si>
  <si>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</si>
  <si>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</si>
  <si>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</si>
  <si>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</si>
  <si>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</si>
  <si>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</si>
  <si>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</si>
  <si>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</si>
  <si>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</si>
  <si>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</si>
  <si>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</si>
  <si>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</si>
  <si>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</si>
  <si>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</si>
  <si>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</si>
  <si>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</si>
  <si>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</si>
  <si>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</si>
  <si>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</si>
  <si>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</si>
  <si>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</si>
  <si>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</si>
  <si>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</si>
  <si>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</si>
  <si>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</si>
  <si>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</si>
  <si>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</si>
  <si>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</si>
  <si>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</si>
  <si>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</si>
  <si>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</si>
  <si>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</si>
  <si>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</si>
  <si>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</si>
  <si>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</si>
  <si>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</si>
  <si>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</si>
  <si>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</si>
  <si>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</si>
  <si>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</si>
  <si>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</si>
  <si>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</si>
  <si>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</si>
  <si>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</si>
  <si>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</si>
  <si>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</si>
  <si>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</si>
  <si>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</si>
  <si>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</si>
  <si>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</si>
  <si>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</si>
  <si>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</si>
  <si>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</si>
  <si>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</si>
  <si>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</si>
  <si>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</si>
  <si>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</si>
  <si>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</si>
  <si>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</si>
  <si>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</si>
  <si>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</si>
  <si>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</si>
  <si>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</si>
  <si>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</si>
  <si>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</si>
  <si>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</si>
  <si>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</si>
  <si>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</si>
  <si>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</si>
  <si>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</si>
  <si>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</si>
  <si>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</si>
  <si>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</si>
  <si>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</si>
  <si>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</si>
  <si>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</si>
  <si>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</si>
  <si>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</si>
  <si>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</si>
  <si>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</si>
  <si>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</si>
  <si>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</si>
  <si>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</si>
  <si>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</si>
  <si>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</si>
  <si>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</si>
  <si>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</si>
  <si>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</si>
  <si>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</si>
  <si>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</si>
  <si>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</si>
  <si>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</si>
  <si>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</si>
  <si>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</si>
  <si>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</si>
  <si>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</si>
  <si>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</si>
  <si>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</si>
  <si>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</si>
  <si>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</si>
  <si>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</si>
  <si>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</si>
  <si>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</si>
  <si>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</si>
  <si>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</si>
  <si>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</si>
  <si>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HẠNG MỤC</t>
  </si>
  <si>
    <t>KHU VỰC</t>
  </si>
  <si>
    <t>PHẠM VI CẮT ĐIỆN</t>
  </si>
  <si>
    <t>THỜI GIAN DỰ KIẾN CẮT ĐIỆN</t>
  </si>
  <si>
    <t>NỘI DUNG CÔNG TÁC</t>
  </si>
  <si>
    <t>ĐƠN VỊ CÔNG TÁC</t>
  </si>
  <si>
    <t>Thứ</t>
  </si>
  <si>
    <t>TBA Nam Hà 1</t>
  </si>
  <si>
    <t>Công ty TNHH Thu Lộc</t>
  </si>
  <si>
    <t>TBA Nam Hà 1A</t>
  </si>
  <si>
    <t>TBA Nam Hà 3</t>
  </si>
  <si>
    <t>TBA Xuân Tây 10A</t>
  </si>
  <si>
    <t>Cải tạo lưới điện trung hạ thế huyện Cẩm Mỹ năm 2020</t>
  </si>
  <si>
    <t xml:space="preserve">Thay dây hạ thế </t>
  </si>
  <si>
    <t>Thay dây hạ thế TBA Nam Hà 1</t>
  </si>
  <si>
    <t>Thay dây hạ thế TBA Nam Hà 1A</t>
  </si>
  <si>
    <t>Thay dây hạ thế TBA Nam Hà 3</t>
  </si>
  <si>
    <t>Thay dây hạ thế TBA Xuân Tây 10A</t>
  </si>
  <si>
    <t>Đường dây hạ thế sau TBA Nam hà 1</t>
  </si>
  <si>
    <t>Khu vực</t>
  </si>
  <si>
    <t>Cắt</t>
  </si>
  <si>
    <t xml:space="preserve">MCCB </t>
  </si>
  <si>
    <t>Bảo vệ</t>
  </si>
  <si>
    <t xml:space="preserve">FCO + MCCB </t>
  </si>
  <si>
    <t>TBA Sông Ray 8A</t>
  </si>
  <si>
    <t xml:space="preserve">Lưới điện hạ thế sau </t>
  </si>
  <si>
    <t xml:space="preserve">Lưới điện trung thế sau </t>
  </si>
  <si>
    <t>Nhánh rẽ Đồng Tâm 1</t>
  </si>
  <si>
    <t>LBS khí + 3 LTD</t>
  </si>
  <si>
    <t>Nâng cấp đường dây hạ thế và TBA Sông Ray 7 từ 1 pha lên 3 pha, cấy TBA Sông Ray 7A</t>
  </si>
  <si>
    <t xml:space="preserve">hạ thế TBA Sông Ray 7, trụ trung thế 038 </t>
  </si>
  <si>
    <t>Nhánh rẽ Lâm San 10, 11, 12</t>
  </si>
  <si>
    <t xml:space="preserve">3xFCO </t>
  </si>
  <si>
    <t>trung hạ áp tại TBA Lâm San 11A, 11D</t>
  </si>
  <si>
    <t xml:space="preserve">Recloser + 3 LTD </t>
  </si>
  <si>
    <t>Nhánh rẽ Lâm San</t>
  </si>
  <si>
    <t>Trồng trụ trung thế 015A đấu nối trung thế, tách lưới, sang tải TBA Sông Ray 2, Sông Ray 2A. Đấu nối trung thế và di dời TBA Sông Ray 4A</t>
  </si>
  <si>
    <t xml:space="preserve">trụ trung thế 075 </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</si>
  <si>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</si>
  <si>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</si>
  <si>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</si>
  <si>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</si>
  <si>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</si>
  <si>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</si>
  <si>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</si>
  <si>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</si>
  <si>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</si>
  <si>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</si>
  <si>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</si>
  <si>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</si>
  <si>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</si>
  <si>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</si>
  <si>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</si>
  <si>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</si>
  <si>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</si>
  <si>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</si>
  <si>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</si>
  <si>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Nhánh rẽ Thừa Đức 11</t>
  </si>
  <si>
    <t>Lắp đặt trạm biến áp Thừa Đức 11A, đấu nối trung thế nhánh rẽ Thừa Đức 11A, tách lưới hạ thế trạm Thừa Đức 11 sang nhận điện trạm Thừa Đức 11A</t>
  </si>
  <si>
    <t>Đinh Minh Trí</t>
  </si>
  <si>
    <t>Amper kìm, máy đo điện trở tiếp địa…</t>
  </si>
  <si>
    <t>QLVH-AT</t>
  </si>
  <si>
    <t>DVTC-AT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</si>
</sst>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
  </numFmts>
  <fonts count="22">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44">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5"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5" fontId="15" fillId="0" borderId="1" xfId="0" applyNumberFormat="1" applyFont="1" applyBorder="1" applyAlignment="1">
      <alignment horizontal="center" vertical="center" wrapText="1"/>
    </xf>
    <xf numFmtId="165" fontId="16" fillId="0" borderId="1" xfId="0" applyNumberFormat="1" applyFont="1" applyBorder="1" applyAlignment="1">
      <alignment horizontal="center" vertical="center"/>
    </xf>
    <xf numFmtId="165"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cellXfs>
  <cellStyles count="23">
    <cellStyle name="Comma 2" xfId="1"/>
    <cellStyle name="Comma 2 2" xfId="20"/>
    <cellStyle name="Comma 3" xfId="19"/>
    <cellStyle name="Comma 4" xfId="21"/>
    <cellStyle name="DUNG" xfId="2"/>
    <cellStyle name="LIEM" xfId="3"/>
    <cellStyle name="Normal" xfId="0" builtinId="0"/>
    <cellStyle name="Normal 2" xfId="4"/>
    <cellStyle name="Normal 2 2" xfId="5"/>
    <cellStyle name="Normal 2 3" xfId="6"/>
    <cellStyle name="Normal 3" xfId="7"/>
    <cellStyle name="Normal 3 2" xfId="22"/>
    <cellStyle name="Normal 4" xfId="8"/>
    <cellStyle name="Normal 4 2" xfId="9"/>
    <cellStyle name="Normal 4 3" xfId="10"/>
    <cellStyle name="Normal 5" xfId="11"/>
    <cellStyle name="Normal 6" xfId="12"/>
    <cellStyle name="Normal 6 2" xfId="13"/>
    <cellStyle name="Normal 7" xfId="14"/>
    <cellStyle name="Normal 9" xfId="15"/>
    <cellStyle name="Percent 2" xfId="16"/>
    <cellStyle name="Style 1" xfId="17"/>
    <cellStyle name="THUC" xfId="18"/>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opLeftCell="E1" zoomScaleNormal="100" workbookViewId="0">
      <selection activeCell="J5" sqref="J5"/>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c r="D3" s="23"/>
      <c r="E3" s="34">
        <f>D3</f>
        <v>0</v>
      </c>
      <c r="G3" s="6"/>
      <c r="I3" s="24"/>
      <c r="J3" s="6"/>
      <c r="K3" s="24" t="s">
        <v>107</v>
      </c>
      <c r="L3" s="6" t="s">
        <v>94</v>
      </c>
      <c r="M3" s="24" t="s">
        <v>93</v>
      </c>
      <c r="N3" s="24" t="s">
        <v>106</v>
      </c>
      <c r="O3" s="6" t="s">
        <v>92</v>
      </c>
      <c r="P3" s="25" t="e">
        <f t="array" aca="1" ref="P3" ca="1">"Đơn vị công tác 1: Thực hiện công tác theo PCT/LCT............. Nội dung công việc: thực hiện trong phạm vi "&amp;_xlfn.TEXTJOIN(CHAR(10),TRUE,R3:U3)</f>
        <v>#NAME?</v>
      </c>
      <c r="Q3" s="25" t="e">
        <f t="array" aca="1" ref="Q3" ca="1">_xlfn.TEXTJOIN(CHAR(10),TRUE,V3:X3)</f>
        <v>#NAME?</v>
      </c>
      <c r="R3" s="6" t="s">
        <v>99</v>
      </c>
      <c r="V3" s="6" t="s">
        <v>102</v>
      </c>
      <c r="W3" s="6"/>
      <c r="Y3" s="24" t="s">
        <v>128</v>
      </c>
    </row>
    <row r="4" spans="1:25" ht="24.95" customHeight="1">
      <c r="A4" s="7">
        <f>ROW()</f>
        <v>4</v>
      </c>
      <c r="B4" s="6" t="s">
        <v>7</v>
      </c>
      <c r="C4" t="s">
        <v>9</v>
      </c>
      <c r="D4" s="23">
        <v>44073</v>
      </c>
      <c r="E4" s="34">
        <f>D4</f>
        <v>44073</v>
      </c>
      <c r="F4" t="s">
        <v>8</v>
      </c>
      <c r="G4" s="6" t="s">
        <v>85</v>
      </c>
      <c r="H4" t="s">
        <v>11</v>
      </c>
      <c r="I4" s="24" t="s">
        <v>87</v>
      </c>
      <c r="J4" s="6" t="s">
        <v>190</v>
      </c>
      <c r="K4" s="24" t="s">
        <v>107</v>
      </c>
      <c r="L4" s="6" t="s">
        <v>94</v>
      </c>
      <c r="M4" s="24" t="s">
        <v>93</v>
      </c>
      <c r="N4" s="24" t="s">
        <v>106</v>
      </c>
      <c r="O4" s="6" t="s">
        <v>92</v>
      </c>
      <c r="P4" s="25" t="e">
        <f t="array" aca="1" ref="P4" ca="1">"Đơn vị công tác 1: Thực hiện công tác theo PCT/LCT............. Nội dung công việc: thực hiện trong phạm vi "&amp;_xlfn.TEXTJOIN(CHAR(10),TRUE,R4:U4)</f>
        <v>#NAME?</v>
      </c>
      <c r="Q4" s="25" t="e">
        <f t="array" aca="1" ref="Q4" ca="1">_xlfn.TEXTJOIN(CHAR(10),TRUE,V4:X4)</f>
        <v>#NAME?</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e">
        <f t="array" aca="1" ref="P5" ca="1">_xlfn.TEXTJOIN(CHAR(10),TRUE,R5:U5)</f>
        <v>#NAME?</v>
      </c>
      <c r="Q5" s="25" t="e">
        <f t="array" aca="1" ref="Q5" ca="1">_xlfn.TEXTJOIN(CHAR(10),TRUE,V5:X5)</f>
        <v>#NAME?</v>
      </c>
      <c r="R5" s="6" t="s">
        <v>115</v>
      </c>
      <c r="S5" s="6" t="s">
        <v>116</v>
      </c>
      <c r="T5" s="6" t="s">
        <v>117</v>
      </c>
      <c r="V5" s="6" t="s">
        <v>102</v>
      </c>
      <c r="W5" s="6"/>
      <c r="Y5" s="24" t="s">
        <v>127</v>
      </c>
    </row>
    <row r="6" spans="1:25" ht="24.95" customHeight="1">
      <c r="A6" s="7">
        <f>ROW()</f>
        <v>6</v>
      </c>
      <c r="B6" s="6" t="s">
        <v>142</v>
      </c>
      <c r="C6" s="6" t="s">
        <v>144</v>
      </c>
      <c r="D6" s="23">
        <v>44079</v>
      </c>
      <c r="E6" s="34">
        <f t="shared" ref="E6:E9" si="0">D6</f>
        <v>44079</v>
      </c>
      <c r="F6" s="6" t="s">
        <v>148</v>
      </c>
    </row>
    <row r="7" spans="1:25" ht="24.95" customHeight="1">
      <c r="A7" s="7">
        <f>ROW()</f>
        <v>7</v>
      </c>
      <c r="B7" s="6" t="s">
        <v>142</v>
      </c>
      <c r="C7" t="s">
        <v>145</v>
      </c>
      <c r="D7" s="23">
        <v>44080</v>
      </c>
      <c r="E7" s="34">
        <f t="shared" si="0"/>
        <v>44080</v>
      </c>
    </row>
    <row r="8" spans="1:25" ht="24.95" customHeight="1">
      <c r="A8" s="7">
        <f>ROW()</f>
        <v>8</v>
      </c>
      <c r="B8" s="6" t="s">
        <v>142</v>
      </c>
      <c r="C8" t="s">
        <v>146</v>
      </c>
      <c r="D8" s="23">
        <v>44081</v>
      </c>
      <c r="E8" s="34">
        <f t="shared" si="0"/>
        <v>44081</v>
      </c>
    </row>
    <row r="9" spans="1:25" ht="24.95" customHeight="1">
      <c r="A9" s="7">
        <f>ROW()</f>
        <v>9</v>
      </c>
      <c r="B9" s="6" t="s">
        <v>142</v>
      </c>
      <c r="C9" t="s">
        <v>147</v>
      </c>
      <c r="D9" s="23">
        <v>44083</v>
      </c>
      <c r="E9"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B3" sqref="B3"/>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e">
        <f t="shared" ca="1" si="1"/>
        <v>#NAME?</v>
      </c>
      <c r="Q3" s="27" t="e">
        <f t="shared" ca="1" si="1"/>
        <v>#NAME?</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e">
        <f t="shared" ca="1" si="1"/>
        <v>#NAME?</v>
      </c>
      <c r="Q4" s="27" t="e">
        <f t="shared" ca="1" si="1"/>
        <v>#NAME?</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5">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55"/>
  <sheetViews>
    <sheetView showZeros="0" workbookViewId="0">
      <selection activeCell="F10" sqref="F10"/>
    </sheetView>
  </sheetViews>
  <sheetFormatPr defaultRowHeight="15"/>
  <cols>
    <col min="5" max="5" width="30.140625" bestFit="1" customWidth="1"/>
    <col min="7" max="7" width="9" hidden="1" customWidth="1"/>
    <col min="8" max="8" width="18.5703125" bestFit="1" customWidth="1"/>
    <col min="10" max="10" width="12.85546875" customWidth="1"/>
    <col min="11" max="11" width="11.14062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5">
      <c r="C2" t="s">
        <v>66</v>
      </c>
      <c r="D2" s="15">
        <f>SUM($J$2:J2)</f>
        <v>1</v>
      </c>
      <c r="E2" s="18" t="s">
        <v>74</v>
      </c>
      <c r="F2" s="18"/>
      <c r="G2" s="18"/>
      <c r="H2" s="43" t="s">
        <v>27</v>
      </c>
      <c r="I2" s="18"/>
      <c r="J2" cm="1">
        <f t="array" ref="J2">INDEX(K:Q,ROW(),$J$1)</f>
        <v>1</v>
      </c>
      <c r="M2">
        <v>1</v>
      </c>
    </row>
    <row r="3" spans="3:17" ht="16.5">
      <c r="C3" t="s">
        <v>66</v>
      </c>
      <c r="D3" s="15">
        <f>SUM($J$2:J3)</f>
        <v>2</v>
      </c>
      <c r="E3" s="16" t="s">
        <v>189</v>
      </c>
      <c r="F3" s="17"/>
      <c r="G3" s="17"/>
      <c r="H3" s="15" t="s">
        <v>79</v>
      </c>
      <c r="I3" s="15"/>
      <c r="J3" cm="1">
        <f t="array" ref="J3">INDEX(K:Q,ROW(),$J$1)</f>
        <v>1</v>
      </c>
      <c r="M3">
        <v>1</v>
      </c>
    </row>
    <row r="4" spans="3:17" ht="16.5">
      <c r="C4" t="s">
        <v>66</v>
      </c>
      <c r="D4" s="15">
        <f>SUM($J$2:J4)</f>
        <v>3</v>
      </c>
      <c r="E4" s="16" t="s">
        <v>35</v>
      </c>
      <c r="F4" s="17">
        <v>44015</v>
      </c>
      <c r="G4" s="17">
        <v>43954</v>
      </c>
      <c r="H4" s="15" t="s">
        <v>24</v>
      </c>
      <c r="I4" s="15"/>
      <c r="J4" cm="1">
        <f t="array" ref="J4">INDEX(K:Q,ROW(),$J$1)</f>
        <v>1</v>
      </c>
      <c r="K4" s="6">
        <v>1</v>
      </c>
      <c r="L4" s="6">
        <v>1</v>
      </c>
      <c r="M4">
        <v>1</v>
      </c>
    </row>
    <row r="5" spans="3:17" ht="16.5">
      <c r="C5" t="s">
        <v>66</v>
      </c>
      <c r="D5" s="15">
        <f>SUM($J$2:J5)</f>
        <v>3</v>
      </c>
      <c r="E5" s="16" t="s">
        <v>29</v>
      </c>
      <c r="F5" s="17">
        <v>44015</v>
      </c>
      <c r="G5" s="17">
        <v>43955</v>
      </c>
      <c r="H5" s="15" t="s">
        <v>24</v>
      </c>
      <c r="I5" s="15"/>
      <c r="J5" cm="1">
        <f t="array" ref="J5">INDEX(K:Q,ROW(),$J$1)</f>
        <v>0</v>
      </c>
      <c r="K5" s="6">
        <v>1</v>
      </c>
      <c r="L5" s="6">
        <v>1</v>
      </c>
    </row>
    <row r="6" spans="3:17" ht="16.5">
      <c r="C6" t="s">
        <v>66</v>
      </c>
      <c r="D6" s="15">
        <f>SUM($J$2:J6)</f>
        <v>3</v>
      </c>
      <c r="E6" s="16" t="s">
        <v>63</v>
      </c>
      <c r="F6" s="17">
        <v>44016</v>
      </c>
      <c r="G6" s="17">
        <v>43955</v>
      </c>
      <c r="H6" s="15" t="s">
        <v>24</v>
      </c>
      <c r="I6" s="15"/>
      <c r="J6" cm="1">
        <f t="array" ref="J6">INDEX(K:Q,ROW(),$J$1)</f>
        <v>0</v>
      </c>
      <c r="K6" s="6">
        <v>1</v>
      </c>
      <c r="L6" s="6">
        <v>1</v>
      </c>
    </row>
    <row r="7" spans="3:17" ht="16.5">
      <c r="C7" t="s">
        <v>66</v>
      </c>
      <c r="D7" s="15">
        <f>SUM($J$2:J7)</f>
        <v>4</v>
      </c>
      <c r="E7" s="16" t="s">
        <v>49</v>
      </c>
      <c r="F7" s="17">
        <v>44015</v>
      </c>
      <c r="G7" s="17">
        <v>43955</v>
      </c>
      <c r="H7" s="15" t="s">
        <v>24</v>
      </c>
      <c r="I7" s="15"/>
      <c r="J7" cm="1">
        <f t="array" ref="J7">INDEX(K:Q,ROW(),$J$1)</f>
        <v>1</v>
      </c>
      <c r="K7" s="6">
        <v>1</v>
      </c>
      <c r="L7" s="6">
        <v>1</v>
      </c>
      <c r="M7">
        <v>1</v>
      </c>
    </row>
    <row r="8" spans="3:17" ht="16.5">
      <c r="C8" t="s">
        <v>66</v>
      </c>
      <c r="D8" s="15">
        <f>SUM($J$2:J8)</f>
        <v>5</v>
      </c>
      <c r="E8" s="16" t="s">
        <v>38</v>
      </c>
      <c r="F8" s="17">
        <v>44015</v>
      </c>
      <c r="G8" s="17">
        <v>43956</v>
      </c>
      <c r="H8" s="15" t="s">
        <v>24</v>
      </c>
      <c r="I8" s="15"/>
      <c r="J8" cm="1">
        <f t="array" ref="J8">INDEX(K:Q,ROW(),$J$1)</f>
        <v>1</v>
      </c>
      <c r="K8" s="6">
        <v>1</v>
      </c>
      <c r="L8" s="6">
        <v>1</v>
      </c>
      <c r="M8">
        <v>1</v>
      </c>
    </row>
    <row r="9" spans="3:17" ht="16.5">
      <c r="C9" t="s">
        <v>66</v>
      </c>
      <c r="D9" s="15">
        <f>SUM($J$2:J9)</f>
        <v>6</v>
      </c>
      <c r="E9" s="16" t="s">
        <v>41</v>
      </c>
      <c r="F9" s="17">
        <v>44016</v>
      </c>
      <c r="G9" s="17">
        <v>43955</v>
      </c>
      <c r="H9" s="15" t="s">
        <v>24</v>
      </c>
      <c r="I9" s="15"/>
      <c r="J9" cm="1">
        <f t="array" ref="J9">INDEX(K:Q,ROW(),$J$1)</f>
        <v>1</v>
      </c>
      <c r="K9" s="6">
        <v>1</v>
      </c>
      <c r="L9" s="6">
        <v>1</v>
      </c>
      <c r="M9">
        <v>1</v>
      </c>
    </row>
    <row r="10" spans="3:17" ht="16.5">
      <c r="C10" t="s">
        <v>66</v>
      </c>
      <c r="D10" s="15">
        <f>SUM($J$2:J10)</f>
        <v>7</v>
      </c>
      <c r="E10" s="16" t="s">
        <v>25</v>
      </c>
      <c r="F10" s="17">
        <v>44016</v>
      </c>
      <c r="G10" s="17">
        <v>43955</v>
      </c>
      <c r="H10" s="15" t="s">
        <v>24</v>
      </c>
      <c r="I10" s="15"/>
      <c r="J10" cm="1">
        <f t="array" ref="J10">INDEX(K:Q,ROW(),$J$1)</f>
        <v>1</v>
      </c>
      <c r="K10" s="6">
        <v>1</v>
      </c>
      <c r="L10" s="6">
        <v>1</v>
      </c>
      <c r="M10">
        <v>1</v>
      </c>
    </row>
    <row r="11" spans="3:17" ht="16.5">
      <c r="C11" t="s">
        <v>66</v>
      </c>
      <c r="D11" s="15">
        <f>SUM($J$2:J11)</f>
        <v>8</v>
      </c>
      <c r="E11" s="16" t="s">
        <v>39</v>
      </c>
      <c r="F11" s="17">
        <v>44015</v>
      </c>
      <c r="G11" s="17">
        <v>43954</v>
      </c>
      <c r="H11" s="15" t="s">
        <v>24</v>
      </c>
      <c r="I11" s="15"/>
      <c r="J11" cm="1">
        <f t="array" ref="J11">INDEX(K:Q,ROW(),$J$1)</f>
        <v>1</v>
      </c>
      <c r="K11" s="6">
        <v>1</v>
      </c>
      <c r="L11" s="6">
        <v>1</v>
      </c>
      <c r="M11">
        <v>1</v>
      </c>
    </row>
    <row r="12" spans="3:17" ht="16.5">
      <c r="C12" t="s">
        <v>66</v>
      </c>
      <c r="D12" s="15">
        <f>SUM($J$2:J12)</f>
        <v>8</v>
      </c>
      <c r="E12" s="16" t="s">
        <v>46</v>
      </c>
      <c r="F12" s="17">
        <v>44015</v>
      </c>
      <c r="G12" s="17">
        <v>43956</v>
      </c>
      <c r="H12" s="15" t="s">
        <v>24</v>
      </c>
      <c r="I12" s="15"/>
      <c r="J12" cm="1">
        <f t="array" ref="J12">INDEX(K:Q,ROW(),$J$1)</f>
        <v>0</v>
      </c>
      <c r="K12" s="6">
        <v>1</v>
      </c>
      <c r="L12" s="6">
        <v>1</v>
      </c>
    </row>
    <row r="13" spans="3:17" ht="16.5">
      <c r="C13" t="s">
        <v>66</v>
      </c>
      <c r="D13" s="15">
        <f>SUM($J$2:J13)</f>
        <v>9</v>
      </c>
      <c r="E13" s="16" t="s">
        <v>28</v>
      </c>
      <c r="F13" s="17">
        <v>44015</v>
      </c>
      <c r="G13" s="17">
        <v>43954</v>
      </c>
      <c r="H13" s="15" t="s">
        <v>24</v>
      </c>
      <c r="I13" s="15"/>
      <c r="J13" cm="1">
        <f t="array" ref="J13">INDEX(K:Q,ROW(),$J$1)</f>
        <v>1</v>
      </c>
      <c r="K13" s="6">
        <v>1</v>
      </c>
      <c r="L13" s="6">
        <v>1</v>
      </c>
      <c r="M13">
        <v>1</v>
      </c>
    </row>
    <row r="14" spans="3:17" ht="16.5">
      <c r="C14" t="s">
        <v>66</v>
      </c>
      <c r="D14" s="15">
        <f>SUM($J$2:J14)</f>
        <v>10</v>
      </c>
      <c r="E14" s="16" t="s">
        <v>56</v>
      </c>
      <c r="F14" s="17">
        <v>44015</v>
      </c>
      <c r="G14" s="17">
        <v>43954</v>
      </c>
      <c r="H14" s="15" t="s">
        <v>24</v>
      </c>
      <c r="I14" s="15"/>
      <c r="J14" cm="1">
        <f t="array" ref="J14">INDEX(K:Q,ROW(),$J$1)</f>
        <v>1</v>
      </c>
      <c r="K14" s="6">
        <v>1</v>
      </c>
      <c r="L14" s="6">
        <v>1</v>
      </c>
      <c r="M14">
        <v>1</v>
      </c>
    </row>
    <row r="15" spans="3:17" ht="16.5">
      <c r="C15" t="s">
        <v>66</v>
      </c>
      <c r="D15" s="15">
        <f>SUM($J$2:J15)</f>
        <v>11</v>
      </c>
      <c r="E15" s="16" t="s">
        <v>32</v>
      </c>
      <c r="F15" s="17">
        <v>44015</v>
      </c>
      <c r="G15" s="17">
        <v>43955</v>
      </c>
      <c r="H15" s="15" t="s">
        <v>24</v>
      </c>
      <c r="I15" s="15"/>
      <c r="J15" cm="1">
        <f t="array" ref="J15">INDEX(K:Q,ROW(),$J$1)</f>
        <v>1</v>
      </c>
      <c r="K15" s="6">
        <v>1</v>
      </c>
      <c r="L15" s="6">
        <v>1</v>
      </c>
      <c r="M15">
        <v>1</v>
      </c>
    </row>
    <row r="16" spans="3:17" ht="16.5">
      <c r="C16" t="s">
        <v>66</v>
      </c>
      <c r="D16" s="15">
        <f>SUM($J$2:J16)</f>
        <v>11</v>
      </c>
      <c r="E16" s="16" t="s">
        <v>73</v>
      </c>
      <c r="F16" s="17">
        <v>44015</v>
      </c>
      <c r="G16" s="17">
        <v>43955</v>
      </c>
      <c r="H16" s="15" t="s">
        <v>24</v>
      </c>
      <c r="I16" s="15"/>
      <c r="J16" cm="1">
        <f t="array" ref="J16">INDEX(K:Q,ROW(),$J$1)</f>
        <v>0</v>
      </c>
      <c r="K16" s="6">
        <v>1</v>
      </c>
      <c r="L16" s="6">
        <v>1</v>
      </c>
    </row>
    <row r="17" spans="3:13" ht="16.5">
      <c r="C17" t="s">
        <v>66</v>
      </c>
      <c r="D17" s="15">
        <f>SUM($J$2:J17)</f>
        <v>11</v>
      </c>
      <c r="E17" s="16" t="s">
        <v>58</v>
      </c>
      <c r="F17" s="17">
        <v>44015</v>
      </c>
      <c r="G17" s="17">
        <v>43954</v>
      </c>
      <c r="H17" s="15" t="s">
        <v>24</v>
      </c>
      <c r="I17" s="15"/>
      <c r="J17" cm="1">
        <f t="array" ref="J17">INDEX(K:Q,ROW(),$J$1)</f>
        <v>0</v>
      </c>
      <c r="K17" s="6">
        <v>1</v>
      </c>
      <c r="L17" s="6">
        <v>1</v>
      </c>
    </row>
    <row r="18" spans="3:13" ht="16.5">
      <c r="C18" t="s">
        <v>66</v>
      </c>
      <c r="D18" s="15">
        <f>SUM($J$2:J18)</f>
        <v>11</v>
      </c>
      <c r="E18" s="16" t="s">
        <v>62</v>
      </c>
      <c r="F18" s="17">
        <v>44015</v>
      </c>
      <c r="G18" s="17">
        <v>43956</v>
      </c>
      <c r="H18" s="15" t="s">
        <v>24</v>
      </c>
      <c r="I18" s="15"/>
      <c r="J18" cm="1">
        <f t="array" ref="J18">INDEX(K:Q,ROW(),$J$1)</f>
        <v>0</v>
      </c>
      <c r="K18" s="6">
        <v>1</v>
      </c>
      <c r="L18" s="6">
        <v>1</v>
      </c>
    </row>
    <row r="19" spans="3:13" ht="16.5">
      <c r="C19" t="s">
        <v>66</v>
      </c>
      <c r="D19" s="15">
        <f>SUM($J$2:J19)</f>
        <v>12</v>
      </c>
      <c r="E19" s="16" t="s">
        <v>40</v>
      </c>
      <c r="F19" s="17">
        <v>44015</v>
      </c>
      <c r="G19" s="17">
        <v>43954</v>
      </c>
      <c r="H19" s="15" t="s">
        <v>24</v>
      </c>
      <c r="I19" s="15"/>
      <c r="J19" cm="1">
        <f t="array" ref="J19">INDEX(K:Q,ROW(),$J$1)</f>
        <v>1</v>
      </c>
      <c r="K19" s="6">
        <v>1</v>
      </c>
      <c r="L19" s="6">
        <v>1</v>
      </c>
      <c r="M19">
        <v>1</v>
      </c>
    </row>
    <row r="20" spans="3:13" ht="16.5">
      <c r="C20" t="s">
        <v>66</v>
      </c>
      <c r="D20" s="15">
        <f>SUM($J$2:J20)</f>
        <v>13</v>
      </c>
      <c r="E20" s="16" t="s">
        <v>68</v>
      </c>
      <c r="F20" s="17">
        <v>44015</v>
      </c>
      <c r="G20" s="17">
        <v>43955</v>
      </c>
      <c r="H20" s="15" t="s">
        <v>24</v>
      </c>
      <c r="I20" s="15"/>
      <c r="J20" cm="1">
        <f t="array" ref="J20">INDEX(K:Q,ROW(),$J$1)</f>
        <v>1</v>
      </c>
      <c r="K20" s="6">
        <v>1</v>
      </c>
      <c r="L20" s="6">
        <v>1</v>
      </c>
      <c r="M20">
        <v>1</v>
      </c>
    </row>
    <row r="21" spans="3:13" ht="16.5">
      <c r="C21" t="s">
        <v>66</v>
      </c>
      <c r="D21" s="15">
        <f>SUM($J$2:J21)</f>
        <v>14</v>
      </c>
      <c r="E21" s="16" t="s">
        <v>45</v>
      </c>
      <c r="F21" s="17">
        <v>44015</v>
      </c>
      <c r="G21" s="17">
        <v>43954</v>
      </c>
      <c r="H21" s="15" t="s">
        <v>24</v>
      </c>
      <c r="I21" s="15"/>
      <c r="J21" cm="1">
        <f t="array" ref="J21">INDEX(K:Q,ROW(),$J$1)</f>
        <v>1</v>
      </c>
      <c r="K21" s="6">
        <v>1</v>
      </c>
      <c r="L21" s="6">
        <v>1</v>
      </c>
      <c r="M21">
        <v>1</v>
      </c>
    </row>
    <row r="22" spans="3:13" ht="16.5">
      <c r="C22" t="s">
        <v>66</v>
      </c>
      <c r="D22" s="15">
        <f>SUM($J$2:J22)</f>
        <v>15</v>
      </c>
      <c r="E22" s="16" t="s">
        <v>48</v>
      </c>
      <c r="F22" s="17">
        <v>44015</v>
      </c>
      <c r="G22" s="17">
        <v>43954</v>
      </c>
      <c r="H22" s="15" t="s">
        <v>24</v>
      </c>
      <c r="I22" s="15"/>
      <c r="J22" cm="1">
        <f t="array" ref="J22">INDEX(K:Q,ROW(),$J$1)</f>
        <v>1</v>
      </c>
      <c r="K22" s="6">
        <v>1</v>
      </c>
      <c r="L22" s="6">
        <v>1</v>
      </c>
      <c r="M22">
        <v>1</v>
      </c>
    </row>
    <row r="23" spans="3:13" ht="16.5">
      <c r="C23" t="s">
        <v>66</v>
      </c>
      <c r="D23" s="15">
        <f>SUM($J$2:J23)</f>
        <v>16</v>
      </c>
      <c r="E23" s="16" t="s">
        <v>54</v>
      </c>
      <c r="F23" s="17">
        <v>44015</v>
      </c>
      <c r="G23" s="17">
        <v>43954</v>
      </c>
      <c r="H23" s="15" t="s">
        <v>24</v>
      </c>
      <c r="I23" s="15"/>
      <c r="J23" cm="1">
        <f t="array" ref="J23">INDEX(K:Q,ROW(),$J$1)</f>
        <v>1</v>
      </c>
      <c r="K23" s="6">
        <v>1</v>
      </c>
      <c r="L23" s="6">
        <v>1</v>
      </c>
      <c r="M23">
        <v>1</v>
      </c>
    </row>
    <row r="24" spans="3:13" ht="16.5">
      <c r="D24" s="15">
        <f>SUM($J$2:J24)</f>
        <v>16</v>
      </c>
      <c r="E24" s="16" t="s">
        <v>23</v>
      </c>
      <c r="F24" s="17">
        <v>44016</v>
      </c>
      <c r="G24" s="17"/>
      <c r="H24" s="15" t="s">
        <v>24</v>
      </c>
      <c r="I24" s="15"/>
      <c r="J24" cm="1">
        <f t="array" ref="J24">INDEX(K:Q,ROW(),$J$1)</f>
        <v>0</v>
      </c>
      <c r="K24" s="6"/>
      <c r="L24" s="6"/>
    </row>
    <row r="25" spans="3:13" ht="16.5">
      <c r="D25" s="15">
        <f>SUM($J$2:J25)</f>
        <v>16</v>
      </c>
      <c r="E25" s="16" t="s">
        <v>30</v>
      </c>
      <c r="F25" s="17">
        <v>44014</v>
      </c>
      <c r="G25" s="17"/>
      <c r="H25" s="15" t="s">
        <v>24</v>
      </c>
      <c r="I25" s="15"/>
      <c r="J25" cm="1">
        <f t="array" ref="J25">INDEX(K:Q,ROW(),$J$1)</f>
        <v>0</v>
      </c>
    </row>
    <row r="26" spans="3:13" ht="16.5">
      <c r="D26" s="15">
        <f>SUM($J$2:J26)</f>
        <v>16</v>
      </c>
      <c r="E26" s="16" t="s">
        <v>31</v>
      </c>
      <c r="F26" s="17">
        <v>44016</v>
      </c>
      <c r="G26" s="17">
        <v>43956</v>
      </c>
      <c r="H26" s="15" t="s">
        <v>24</v>
      </c>
      <c r="I26" s="15"/>
      <c r="J26" cm="1">
        <f t="array" ref="J26">INDEX(K:Q,ROW(),$J$1)</f>
        <v>0</v>
      </c>
      <c r="L26">
        <v>1</v>
      </c>
    </row>
    <row r="27" spans="3:13" ht="16.5">
      <c r="D27" s="15">
        <f>SUM($J$2:J27)</f>
        <v>16</v>
      </c>
      <c r="E27" s="16" t="s">
        <v>33</v>
      </c>
      <c r="F27" s="17">
        <v>44016</v>
      </c>
      <c r="G27" s="17">
        <v>43955</v>
      </c>
      <c r="H27" s="15" t="s">
        <v>24</v>
      </c>
      <c r="I27" s="15"/>
      <c r="J27" cm="1">
        <f t="array" ref="J27">INDEX(K:Q,ROW(),$J$1)</f>
        <v>0</v>
      </c>
      <c r="L27">
        <v>1</v>
      </c>
    </row>
    <row r="28" spans="3:13" ht="16.5">
      <c r="D28" s="15">
        <f>SUM($J$2:J28)</f>
        <v>16</v>
      </c>
      <c r="E28" s="16" t="s">
        <v>34</v>
      </c>
      <c r="F28" s="17">
        <v>44014</v>
      </c>
      <c r="G28" s="17"/>
      <c r="H28" s="15" t="s">
        <v>24</v>
      </c>
      <c r="I28" s="15"/>
      <c r="J28" cm="1">
        <f t="array" ref="J28">INDEX(K:Q,ROW(),$J$1)</f>
        <v>0</v>
      </c>
    </row>
    <row r="29" spans="3:13" ht="16.5">
      <c r="D29" s="15">
        <f>SUM($J$2:J29)</f>
        <v>16</v>
      </c>
      <c r="E29" s="16" t="s">
        <v>78</v>
      </c>
      <c r="F29" s="17"/>
      <c r="G29" s="17"/>
      <c r="H29" s="15" t="s">
        <v>79</v>
      </c>
      <c r="I29" s="15"/>
      <c r="J29" cm="1">
        <f t="array" ref="J29">INDEX(K:Q,ROW(),$J$1)</f>
        <v>0</v>
      </c>
    </row>
    <row r="30" spans="3:13" ht="16.5">
      <c r="D30" s="15">
        <f>SUM($J$2:J30)</f>
        <v>16</v>
      </c>
      <c r="E30" s="16" t="s">
        <v>36</v>
      </c>
      <c r="F30" s="17">
        <v>44014</v>
      </c>
      <c r="G30" s="17"/>
      <c r="H30" s="15" t="s">
        <v>24</v>
      </c>
      <c r="I30" s="15"/>
      <c r="J30" cm="1">
        <f t="array" ref="J30">INDEX(K:Q,ROW(),$J$1)</f>
        <v>0</v>
      </c>
    </row>
    <row r="31" spans="3:13" ht="16.5">
      <c r="D31" s="15">
        <f>SUM($J$2:J31)</f>
        <v>16</v>
      </c>
      <c r="E31" s="16" t="s">
        <v>37</v>
      </c>
      <c r="F31" s="17">
        <v>44014</v>
      </c>
      <c r="G31" s="17"/>
      <c r="H31" s="15" t="s">
        <v>24</v>
      </c>
      <c r="I31" s="15"/>
      <c r="J31" cm="1">
        <f t="array" ref="J31">INDEX(K:Q,ROW(),$J$1)</f>
        <v>0</v>
      </c>
    </row>
    <row r="32" spans="3:13" ht="16.5">
      <c r="D32" s="15">
        <f>SUM($J$2:J32)</f>
        <v>16</v>
      </c>
      <c r="E32" s="16" t="s">
        <v>42</v>
      </c>
      <c r="F32" s="17">
        <v>44014</v>
      </c>
      <c r="G32" s="17"/>
      <c r="H32" s="15" t="s">
        <v>24</v>
      </c>
      <c r="I32" s="15"/>
      <c r="J32" cm="1">
        <f t="array" ref="J32">INDEX(K:Q,ROW(),$J$1)</f>
        <v>0</v>
      </c>
    </row>
    <row r="33" spans="4:12" ht="16.5">
      <c r="D33" s="15">
        <f>SUM($J$2:J33)</f>
        <v>16</v>
      </c>
      <c r="E33" s="16" t="s">
        <v>43</v>
      </c>
      <c r="F33" s="17">
        <v>44014</v>
      </c>
      <c r="G33" s="17"/>
      <c r="H33" s="15" t="s">
        <v>24</v>
      </c>
      <c r="I33" s="15"/>
      <c r="J33" cm="1">
        <f t="array" ref="J33">INDEX(K:Q,ROW(),$J$1)</f>
        <v>0</v>
      </c>
    </row>
    <row r="34" spans="4:12" ht="16.5">
      <c r="D34" s="15">
        <f>SUM($J$2:J34)</f>
        <v>16</v>
      </c>
      <c r="E34" s="16" t="s">
        <v>44</v>
      </c>
      <c r="F34" s="17">
        <v>44015</v>
      </c>
      <c r="G34" s="17"/>
      <c r="H34" s="15" t="s">
        <v>24</v>
      </c>
      <c r="I34" s="15"/>
      <c r="J34" cm="1">
        <f t="array" ref="J34">INDEX(K:Q,ROW(),$J$1)</f>
        <v>0</v>
      </c>
    </row>
    <row r="35" spans="4:12" ht="16.5">
      <c r="D35" s="15">
        <f>SUM($J$2:J35)</f>
        <v>16</v>
      </c>
      <c r="E35" s="16" t="s">
        <v>47</v>
      </c>
      <c r="F35" s="17"/>
      <c r="G35" s="17">
        <v>43955</v>
      </c>
      <c r="H35" s="15" t="s">
        <v>79</v>
      </c>
      <c r="I35" s="15"/>
      <c r="J35" cm="1">
        <f t="array" ref="J35">INDEX(K:Q,ROW(),$J$1)</f>
        <v>0</v>
      </c>
      <c r="K35">
        <v>1</v>
      </c>
      <c r="L35">
        <v>1</v>
      </c>
    </row>
    <row r="36" spans="4:12" ht="16.5">
      <c r="D36" s="15">
        <f>SUM($J$2:J36)</f>
        <v>16</v>
      </c>
      <c r="E36" s="16" t="s">
        <v>50</v>
      </c>
      <c r="F36" s="17">
        <v>44014</v>
      </c>
      <c r="G36" s="17"/>
      <c r="H36" s="15" t="s">
        <v>24</v>
      </c>
      <c r="I36" s="15"/>
      <c r="J36" cm="1">
        <f t="array" ref="J36">INDEX(K:Q,ROW(),$J$1)</f>
        <v>0</v>
      </c>
    </row>
    <row r="37" spans="4:12" ht="16.5">
      <c r="D37" s="15">
        <f>SUM($J$2:J37)</f>
        <v>16</v>
      </c>
      <c r="E37" s="16" t="s">
        <v>51</v>
      </c>
      <c r="F37" s="17"/>
      <c r="G37" s="17"/>
      <c r="H37" s="15"/>
      <c r="I37" s="15"/>
      <c r="J37" cm="1">
        <f t="array" ref="J37">INDEX(K:Q,ROW(),$J$1)</f>
        <v>0</v>
      </c>
    </row>
    <row r="38" spans="4:12" ht="16.5">
      <c r="D38" s="15">
        <f>SUM($J$2:J38)</f>
        <v>16</v>
      </c>
      <c r="E38" s="16" t="s">
        <v>52</v>
      </c>
      <c r="F38" s="17">
        <v>44014</v>
      </c>
      <c r="G38" s="17"/>
      <c r="H38" s="15" t="s">
        <v>24</v>
      </c>
      <c r="I38" s="15"/>
      <c r="J38" cm="1">
        <f t="array" ref="J38">INDEX(K:Q,ROW(),$J$1)</f>
        <v>0</v>
      </c>
    </row>
    <row r="39" spans="4:12" ht="16.5">
      <c r="D39" s="15">
        <f>SUM($J$2:J39)</f>
        <v>16</v>
      </c>
      <c r="E39" s="16" t="s">
        <v>53</v>
      </c>
      <c r="F39" s="17"/>
      <c r="G39" s="17"/>
      <c r="H39" s="15"/>
      <c r="I39" s="15"/>
      <c r="J39" cm="1">
        <f t="array" ref="J39">INDEX(K:Q,ROW(),$J$1)</f>
        <v>0</v>
      </c>
    </row>
    <row r="40" spans="4:12" ht="16.5">
      <c r="D40" s="15">
        <f>SUM($J$2:J40)</f>
        <v>16</v>
      </c>
      <c r="E40" s="16" t="s">
        <v>55</v>
      </c>
      <c r="F40" s="17">
        <v>44016</v>
      </c>
      <c r="G40" s="17">
        <v>43955</v>
      </c>
      <c r="H40" s="15" t="s">
        <v>24</v>
      </c>
      <c r="I40" s="15"/>
      <c r="J40" cm="1">
        <f t="array" ref="J40">INDEX(K:Q,ROW(),$J$1)</f>
        <v>0</v>
      </c>
      <c r="L40">
        <v>1</v>
      </c>
    </row>
    <row r="41" spans="4:12" ht="16.5">
      <c r="D41" s="15">
        <f>SUM($J$2:J41)</f>
        <v>16</v>
      </c>
      <c r="E41" s="16" t="s">
        <v>57</v>
      </c>
      <c r="F41" s="17">
        <v>44015</v>
      </c>
      <c r="G41" s="17"/>
      <c r="H41" s="15" t="s">
        <v>24</v>
      </c>
      <c r="I41" s="15"/>
      <c r="J41" cm="1">
        <f t="array" ref="J41">INDEX(K:Q,ROW(),$J$1)</f>
        <v>0</v>
      </c>
    </row>
    <row r="42" spans="4:12" ht="16.5">
      <c r="D42" s="15">
        <f>SUM($J$2:J42)</f>
        <v>16</v>
      </c>
      <c r="E42" s="16" t="s">
        <v>59</v>
      </c>
      <c r="F42" s="17">
        <v>44014</v>
      </c>
      <c r="G42" s="17"/>
      <c r="H42" s="15" t="s">
        <v>24</v>
      </c>
      <c r="I42" s="15"/>
      <c r="J42" cm="1">
        <f t="array" ref="J42">INDEX(K:Q,ROW(),$J$1)</f>
        <v>0</v>
      </c>
    </row>
    <row r="43" spans="4:12" ht="16.5">
      <c r="D43" s="15">
        <f>SUM($J$2:J43)</f>
        <v>16</v>
      </c>
      <c r="E43" s="16" t="s">
        <v>60</v>
      </c>
      <c r="F43" s="17">
        <v>44014</v>
      </c>
      <c r="G43" s="17"/>
      <c r="H43" s="15" t="s">
        <v>24</v>
      </c>
      <c r="I43" s="15"/>
      <c r="J43" cm="1">
        <f t="array" ref="J43">INDEX(K:Q,ROW(),$J$1)</f>
        <v>0</v>
      </c>
    </row>
    <row r="44" spans="4:12" ht="16.5">
      <c r="D44" s="15">
        <f>SUM($J$2:J44)</f>
        <v>16</v>
      </c>
      <c r="E44" s="16" t="s">
        <v>61</v>
      </c>
      <c r="F44" s="17">
        <v>44014</v>
      </c>
      <c r="G44" s="17"/>
      <c r="H44" s="15" t="s">
        <v>24</v>
      </c>
      <c r="I44" s="15"/>
      <c r="J44" cm="1">
        <f t="array" ref="J44">INDEX(K:Q,ROW(),$J$1)</f>
        <v>0</v>
      </c>
    </row>
    <row r="45" spans="4:12" ht="16.5">
      <c r="D45" s="15">
        <f>SUM($J$2:J45)</f>
        <v>16</v>
      </c>
      <c r="E45" s="16" t="s">
        <v>64</v>
      </c>
      <c r="F45" s="17">
        <v>44014</v>
      </c>
      <c r="G45" s="17"/>
      <c r="H45" s="15" t="s">
        <v>24</v>
      </c>
      <c r="I45" s="15"/>
      <c r="J45" cm="1">
        <f t="array" ref="J45">INDEX(K:Q,ROW(),$J$1)</f>
        <v>0</v>
      </c>
    </row>
    <row r="46" spans="4:12" ht="16.5">
      <c r="D46" s="15">
        <f>SUM($J$2:J46)</f>
        <v>16</v>
      </c>
      <c r="E46" s="16" t="s">
        <v>65</v>
      </c>
      <c r="F46" s="17">
        <v>44014</v>
      </c>
      <c r="G46" s="17"/>
      <c r="H46" s="15" t="s">
        <v>24</v>
      </c>
      <c r="I46" s="15" t="s">
        <v>66</v>
      </c>
      <c r="J46" cm="1">
        <f t="array" ref="J46">INDEX(K:Q,ROW(),$J$1)</f>
        <v>0</v>
      </c>
    </row>
    <row r="47" spans="4:12" ht="16.5">
      <c r="D47" s="15">
        <f>SUM($J$2:J47)</f>
        <v>16</v>
      </c>
      <c r="E47" s="16" t="s">
        <v>67</v>
      </c>
      <c r="F47" s="17">
        <v>44014</v>
      </c>
      <c r="G47" s="17"/>
      <c r="H47" s="15" t="s">
        <v>24</v>
      </c>
      <c r="I47" s="15"/>
      <c r="J47" cm="1">
        <f t="array" ref="J47">INDEX(K:Q,ROW(),$J$1)</f>
        <v>0</v>
      </c>
    </row>
    <row r="48" spans="4:12" ht="16.5">
      <c r="D48" s="15">
        <f>SUM($J$2:J48)</f>
        <v>16</v>
      </c>
      <c r="E48" s="16" t="s">
        <v>69</v>
      </c>
      <c r="F48" s="17">
        <v>44014</v>
      </c>
      <c r="G48" s="17"/>
      <c r="H48" s="15" t="s">
        <v>24</v>
      </c>
      <c r="I48" s="15" t="s">
        <v>66</v>
      </c>
      <c r="J48" cm="1">
        <f t="array" ref="J48">INDEX(K:Q,ROW(),$J$1)</f>
        <v>0</v>
      </c>
    </row>
    <row r="49" spans="4:12" ht="16.5">
      <c r="D49" s="15">
        <f>SUM($J$2:J49)</f>
        <v>16</v>
      </c>
      <c r="E49" s="16" t="s">
        <v>70</v>
      </c>
      <c r="F49" s="17">
        <v>44014</v>
      </c>
      <c r="G49" s="17"/>
      <c r="H49" s="15" t="s">
        <v>24</v>
      </c>
      <c r="I49" s="15"/>
      <c r="J49" cm="1">
        <f t="array" ref="J49">INDEX(K:Q,ROW(),$J$1)</f>
        <v>0</v>
      </c>
    </row>
    <row r="50" spans="4:12" ht="16.5">
      <c r="D50" s="15">
        <f>SUM($J$2:J50)</f>
        <v>16</v>
      </c>
      <c r="E50" s="16" t="s">
        <v>71</v>
      </c>
      <c r="F50" s="17">
        <v>44014</v>
      </c>
      <c r="G50" s="17"/>
      <c r="H50" s="15" t="s">
        <v>24</v>
      </c>
      <c r="I50" s="15"/>
      <c r="J50" cm="1">
        <f t="array" ref="J50">INDEX(K:Q,ROW(),$J$1)</f>
        <v>0</v>
      </c>
    </row>
    <row r="51" spans="4:12" ht="16.5">
      <c r="D51" s="15">
        <f>SUM($J$2:J51)</f>
        <v>16</v>
      </c>
      <c r="E51" s="16" t="s">
        <v>72</v>
      </c>
      <c r="F51" s="17">
        <v>44014</v>
      </c>
      <c r="G51" s="17"/>
      <c r="H51" s="15" t="s">
        <v>24</v>
      </c>
      <c r="I51" s="15"/>
      <c r="J51" cm="1">
        <f t="array" ref="J51">INDEX(K:Q,ROW(),$J$1)</f>
        <v>0</v>
      </c>
    </row>
    <row r="52" spans="4:12" ht="16.5">
      <c r="D52" s="15">
        <f>SUM($J$2:J52)</f>
        <v>16</v>
      </c>
      <c r="E52" s="16" t="s">
        <v>75</v>
      </c>
      <c r="F52" s="17">
        <v>44017</v>
      </c>
      <c r="G52" s="17">
        <v>43956</v>
      </c>
      <c r="H52" s="15" t="s">
        <v>24</v>
      </c>
      <c r="I52" s="15"/>
      <c r="J52" cm="1">
        <f t="array" ref="J52">INDEX(K:Q,ROW(),$J$1)</f>
        <v>0</v>
      </c>
      <c r="L52">
        <v>1</v>
      </c>
    </row>
    <row r="53" spans="4:12" ht="16.5">
      <c r="D53" s="15">
        <f>SUM($J$2:J53)</f>
        <v>16</v>
      </c>
      <c r="E53" s="16" t="s">
        <v>76</v>
      </c>
      <c r="F53" s="17"/>
      <c r="G53" s="17"/>
      <c r="H53" s="15" t="s">
        <v>77</v>
      </c>
      <c r="I53" s="15"/>
      <c r="J53" cm="1">
        <f t="array" ref="J53">INDEX(K:Q,ROW(),$J$1)</f>
        <v>0</v>
      </c>
    </row>
    <row r="54" spans="4:12" ht="16.5">
      <c r="D54" s="15">
        <f>SUM($J$2:J54)</f>
        <v>16</v>
      </c>
      <c r="E54" s="16" t="s">
        <v>26</v>
      </c>
      <c r="F54" s="17"/>
      <c r="G54" s="17"/>
      <c r="H54" s="15" t="s">
        <v>27</v>
      </c>
      <c r="I54" s="15"/>
      <c r="J54" cm="1">
        <f t="array" ref="J54">INDEX(K:Q,ROW(),$J$1)</f>
        <v>0</v>
      </c>
    </row>
    <row r="55" spans="4:12" ht="16.5">
      <c r="D55" s="15">
        <f>SUM($J$2:J55)</f>
        <v>16</v>
      </c>
      <c r="E55" s="16" t="s">
        <v>80</v>
      </c>
      <c r="F55" s="17">
        <v>44016</v>
      </c>
      <c r="G55" s="17">
        <v>43955</v>
      </c>
      <c r="H55" s="15" t="s">
        <v>24</v>
      </c>
      <c r="I55" s="15"/>
      <c r="J55" cm="1">
        <f t="array" ref="J55">INDEX(K:Q,ROW(),$J$1)</f>
        <v>0</v>
      </c>
      <c r="L55">
        <v>1</v>
      </c>
    </row>
  </sheetData>
  <autoFilter ref="C1:Q55"/>
  <conditionalFormatting sqref="E10">
    <cfRule type="duplicateValues" dxfId="20" priority="6"/>
  </conditionalFormatting>
  <conditionalFormatting sqref="E53:E54">
    <cfRule type="duplicateValues" dxfId="19" priority="5"/>
  </conditionalFormatting>
  <conditionalFormatting sqref="E55">
    <cfRule type="duplicateValues" dxfId="18" priority="4"/>
  </conditionalFormatting>
  <conditionalFormatting sqref="E11:E52 E1:E2 E4:E9">
    <cfRule type="duplicateValues" dxfId="17" priority="7"/>
  </conditionalFormatting>
  <conditionalFormatting sqref="E1:E2 E4:E1048576">
    <cfRule type="duplicateValues" dxfId="16" priority="3"/>
  </conditionalFormatting>
  <conditionalFormatting sqref="E3">
    <cfRule type="duplicateValues" dxfId="15" priority="2"/>
  </conditionalFormatting>
  <conditionalFormatting sqref="E3">
    <cfRule type="duplicateValues" dxfId="1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tabSelected="1" topLeftCell="B1" workbookViewId="0">
      <selection activeCell="C18" sqref="C18"/>
    </sheetView>
  </sheetViews>
  <sheetFormatPr defaultRowHeight="15"/>
  <cols>
    <col min="1" max="1" width="6.28515625" customWidth="1"/>
    <col min="2" max="2" width="15" bestFit="1" customWidth="1"/>
    <col min="3" max="3" width="21.85546875" style="26" customWidth="1"/>
    <col min="4" max="5" width="30.42578125" customWidth="1"/>
    <col min="6" max="6" width="25.7109375" customWidth="1"/>
    <col min="7" max="7" width="43.85546875" style="26" bestFit="1" customWidth="1"/>
    <col min="8" max="8" width="18.7109375" bestFit="1" customWidth="1"/>
    <col min="9" max="9" width="15.28515625" style="35" customWidth="1"/>
    <col min="10" max="10" width="19.140625" bestFit="1" customWidth="1"/>
    <col min="11" max="11" width="19.28515625" bestFit="1" customWidth="1"/>
    <col min="12" max="12" width="4.28515625" bestFit="1" customWidth="1"/>
    <col min="13" max="13" width="19.28515625" style="26" bestFit="1" customWidth="1"/>
    <col min="14" max="14" width="41.7109375" style="26" customWidth="1"/>
    <col min="15" max="15" width="25" style="26" customWidth="1"/>
    <col min="16" max="16" width="12.5703125" style="26" customWidth="1"/>
  </cols>
  <sheetData>
    <row r="1" spans="1:16" s="36" customFormat="1" ht="30">
      <c r="A1" s="36" t="s">
        <v>66</v>
      </c>
      <c r="B1" s="36" t="s">
        <v>150</v>
      </c>
      <c r="C1" s="37" t="s">
        <v>152</v>
      </c>
      <c r="D1" s="36" t="s">
        <v>191</v>
      </c>
      <c r="E1" s="36" t="s">
        <v>192</v>
      </c>
      <c r="F1" s="36" t="s">
        <v>130</v>
      </c>
      <c r="G1" s="37" t="s">
        <v>131</v>
      </c>
      <c r="H1" s="36" t="s">
        <v>132</v>
      </c>
      <c r="I1" s="38" t="s">
        <v>133</v>
      </c>
      <c r="J1" s="36" t="s">
        <v>134</v>
      </c>
      <c r="K1" s="36" t="s">
        <v>135</v>
      </c>
      <c r="L1" s="36" t="s">
        <v>136</v>
      </c>
      <c r="M1" s="37" t="s">
        <v>149</v>
      </c>
      <c r="N1" s="37" t="s">
        <v>6</v>
      </c>
      <c r="O1" s="37" t="s">
        <v>88</v>
      </c>
      <c r="P1" s="37" t="s">
        <v>89</v>
      </c>
    </row>
    <row r="2" spans="1:16">
      <c r="C2" s="26">
        <f>H2</f>
        <v>0</v>
      </c>
      <c r="G2" s="26" t="str">
        <f t="shared" ref="G2:G6" si="0">F2&amp;H2</f>
        <v/>
      </c>
      <c r="K2" t="s">
        <v>138</v>
      </c>
      <c r="L2">
        <f t="shared" ref="L2:L6" si="1">WEEKDAY(I2)</f>
        <v>7</v>
      </c>
      <c r="M2" s="26" t="str">
        <f t="shared" ref="M2:M6" si="2">F2&amp;H2</f>
        <v/>
      </c>
      <c r="N2" s="26" t="str">
        <f t="shared" ref="N2:N6" si="3">J2&amp;LOWER(F2)&amp;H2</f>
        <v/>
      </c>
      <c r="O2" s="26" t="str">
        <f>"Cắt "&amp;B2&amp;C2</f>
        <v>Cắt 0</v>
      </c>
      <c r="P2" s="26" t="str">
        <f t="shared" ref="P2:P6" si="4">"Tiếp địa tại "&amp;E2&amp;H2</f>
        <v xml:space="preserve">Tiếp địa tại </v>
      </c>
    </row>
    <row r="3" spans="1:16">
      <c r="C3" s="26">
        <f>H3</f>
        <v>0</v>
      </c>
      <c r="G3" s="26" t="str">
        <f t="shared" si="0"/>
        <v/>
      </c>
      <c r="K3" t="s">
        <v>138</v>
      </c>
      <c r="L3">
        <f t="shared" si="1"/>
        <v>7</v>
      </c>
      <c r="M3" s="26" t="str">
        <f t="shared" si="2"/>
        <v/>
      </c>
      <c r="N3" s="26" t="str">
        <f t="shared" si="3"/>
        <v/>
      </c>
      <c r="O3" s="26" t="str">
        <f>"Cắt "&amp;B3&amp;C3</f>
        <v>Cắt 0</v>
      </c>
      <c r="P3" s="26" t="str">
        <f t="shared" si="4"/>
        <v xml:space="preserve">Tiếp địa tại </v>
      </c>
    </row>
    <row r="4" spans="1:16">
      <c r="C4" s="26">
        <f>H4</f>
        <v>0</v>
      </c>
      <c r="G4" s="26" t="str">
        <f t="shared" si="0"/>
        <v/>
      </c>
      <c r="K4" t="s">
        <v>138</v>
      </c>
      <c r="L4">
        <f t="shared" si="1"/>
        <v>7</v>
      </c>
      <c r="M4" s="26" t="str">
        <f t="shared" si="2"/>
        <v/>
      </c>
      <c r="N4" s="26" t="str">
        <f t="shared" si="3"/>
        <v/>
      </c>
      <c r="O4" s="26" t="str">
        <f>"Cắt "&amp;B4&amp;C4</f>
        <v>Cắt 0</v>
      </c>
      <c r="P4" s="26" t="str">
        <f t="shared" si="4"/>
        <v xml:space="preserve">Tiếp địa tại </v>
      </c>
    </row>
    <row r="5" spans="1:16">
      <c r="C5" s="26">
        <f>H5</f>
        <v>0</v>
      </c>
      <c r="G5" s="26" t="str">
        <f t="shared" si="0"/>
        <v/>
      </c>
      <c r="K5" t="s">
        <v>138</v>
      </c>
      <c r="L5">
        <f t="shared" si="1"/>
        <v>7</v>
      </c>
      <c r="M5" s="26" t="str">
        <f t="shared" si="2"/>
        <v/>
      </c>
      <c r="N5" s="26" t="str">
        <f t="shared" si="3"/>
        <v/>
      </c>
      <c r="O5" s="26" t="str">
        <f>"Cắt "&amp;B5&amp;C5</f>
        <v>Cắt 0</v>
      </c>
      <c r="P5" s="26" t="str">
        <f t="shared" si="4"/>
        <v xml:space="preserve">Tiếp địa tại </v>
      </c>
    </row>
    <row r="6" spans="1:16">
      <c r="C6" s="26">
        <f>H6</f>
        <v>0</v>
      </c>
      <c r="G6" s="26" t="str">
        <f t="shared" si="0"/>
        <v/>
      </c>
      <c r="K6" t="s">
        <v>138</v>
      </c>
      <c r="L6">
        <f t="shared" si="1"/>
        <v>7</v>
      </c>
      <c r="M6" s="26" t="str">
        <f t="shared" si="2"/>
        <v/>
      </c>
      <c r="N6" s="26" t="str">
        <f t="shared" si="3"/>
        <v/>
      </c>
      <c r="O6" s="26" t="str">
        <f>"Cắt "&amp;B6&amp;C6</f>
        <v>Cắt 0</v>
      </c>
      <c r="P6" s="26" t="str">
        <f t="shared" si="4"/>
        <v xml:space="preserve">Tiếp địa tại </v>
      </c>
    </row>
    <row r="7" spans="1:16">
      <c r="C7" s="26">
        <f>H7</f>
        <v>0</v>
      </c>
      <c r="G7" s="26" t="str">
        <f t="shared" ref="G7" si="5">F7&amp;H7</f>
        <v/>
      </c>
      <c r="K7" t="s">
        <v>138</v>
      </c>
      <c r="L7">
        <f t="shared" ref="L7" si="6">WEEKDAY(I7)</f>
        <v>7</v>
      </c>
      <c r="M7" s="26" t="str">
        <f t="shared" ref="M7" si="7">F7&amp;H7</f>
        <v/>
      </c>
      <c r="N7" s="26" t="str">
        <f t="shared" ref="N7" si="8">J7&amp;LOWER(F7)&amp;H7</f>
        <v/>
      </c>
      <c r="O7" s="26" t="str">
        <f>"Cắt "&amp;B7&amp;C7</f>
        <v>Cắt 0</v>
      </c>
      <c r="P7" s="26" t="str">
        <f t="shared" ref="P7" si="9">"Tiếp địa tại "&amp;E7&amp;H7</f>
        <v xml:space="preserve">Tiếp địa tại </v>
      </c>
    </row>
    <row r="8" spans="1:16">
      <c r="B8" s="6" t="s">
        <v>153</v>
      </c>
      <c r="C8" s="26" t="str">
        <f>H8</f>
        <v>TBA Nam Hà 1</v>
      </c>
      <c r="D8" s="6" t="s">
        <v>151</v>
      </c>
      <c r="E8" s="6"/>
      <c r="F8" s="6" t="s">
        <v>155</v>
      </c>
      <c r="G8" s="26" t="str">
        <f>F8&amp;H8</f>
        <v>Lưới điện hạ thế sau TBA Nam Hà 1</v>
      </c>
      <c r="H8" t="s">
        <v>137</v>
      </c>
      <c r="I8" s="35">
        <v>44079</v>
      </c>
      <c r="J8" s="6" t="s">
        <v>143</v>
      </c>
      <c r="K8" t="s">
        <v>138</v>
      </c>
      <c r="L8">
        <f t="shared" ref="L8:L13" si="10">WEEKDAY(I8)</f>
        <v>7</v>
      </c>
      <c r="M8" s="26" t="str">
        <f>F8&amp;H8</f>
        <v>Lưới điện hạ thế sau TBA Nam Hà 1</v>
      </c>
      <c r="N8" s="26" t="str">
        <f t="shared" ref="N8:N13" si="11">J8&amp;LOWER(F8)&amp;H8</f>
        <v>Thay dây hạ thế lưới điện hạ thế sau TBA Nam Hà 1</v>
      </c>
      <c r="O8" s="26" t="str">
        <f t="shared" ref="O8:O25" si="12">"Cắt "&amp;B8&amp;C8</f>
        <v>Cắt FCO + MCCB TBA Nam Hà 1</v>
      </c>
      <c r="P8" s="26" t="str">
        <f t="shared" ref="P8:P25" si="13">"Tiếp địa tại "&amp;E8&amp;H8</f>
        <v>Tiếp địa tại TBA Nam Hà 1</v>
      </c>
    </row>
    <row r="9" spans="1:16">
      <c r="B9" s="6" t="s">
        <v>153</v>
      </c>
      <c r="C9" s="26" t="str">
        <f>H9</f>
        <v>TBA Nam Hà 1A</v>
      </c>
      <c r="D9" s="6" t="s">
        <v>151</v>
      </c>
      <c r="E9" s="6"/>
      <c r="F9" s="6" t="s">
        <v>155</v>
      </c>
      <c r="G9" s="26" t="str">
        <f t="shared" ref="G9:G33" si="14">F9&amp;H9</f>
        <v>Lưới điện hạ thế sau TBA Nam Hà 1A</v>
      </c>
      <c r="H9" t="s">
        <v>139</v>
      </c>
      <c r="I9" s="35">
        <v>44079</v>
      </c>
      <c r="J9" s="6" t="s">
        <v>143</v>
      </c>
      <c r="K9" t="s">
        <v>138</v>
      </c>
      <c r="L9">
        <f t="shared" si="10"/>
        <v>7</v>
      </c>
      <c r="M9" s="26" t="str">
        <f>F9&amp;H9</f>
        <v>Lưới điện hạ thế sau TBA Nam Hà 1A</v>
      </c>
      <c r="N9" s="26" t="str">
        <f t="shared" si="11"/>
        <v>Thay dây hạ thế lưới điện hạ thế sau TBA Nam Hà 1A</v>
      </c>
      <c r="O9" s="26" t="str">
        <f t="shared" si="12"/>
        <v>Cắt FCO + MCCB TBA Nam Hà 1A</v>
      </c>
      <c r="P9" s="26" t="str">
        <f t="shared" si="13"/>
        <v>Tiếp địa tại TBA Nam Hà 1A</v>
      </c>
    </row>
    <row r="10" spans="1:16">
      <c r="B10" s="6" t="s">
        <v>153</v>
      </c>
      <c r="C10" s="26" t="str">
        <f>H10</f>
        <v>TBA Nam Hà 3</v>
      </c>
      <c r="D10" s="6" t="s">
        <v>151</v>
      </c>
      <c r="E10" s="6"/>
      <c r="F10" s="6" t="s">
        <v>155</v>
      </c>
      <c r="G10" s="26" t="str">
        <f t="shared" si="14"/>
        <v>Lưới điện hạ thế sau TBA Nam Hà 3</v>
      </c>
      <c r="H10" t="s">
        <v>140</v>
      </c>
      <c r="I10" s="35">
        <v>44079</v>
      </c>
      <c r="J10" s="6" t="s">
        <v>143</v>
      </c>
      <c r="K10" t="s">
        <v>138</v>
      </c>
      <c r="L10">
        <f t="shared" si="10"/>
        <v>7</v>
      </c>
      <c r="M10" s="26" t="str">
        <f>F10&amp;H10</f>
        <v>Lưới điện hạ thế sau TBA Nam Hà 3</v>
      </c>
      <c r="N10" s="26" t="str">
        <f t="shared" si="11"/>
        <v>Thay dây hạ thế lưới điện hạ thế sau TBA Nam Hà 3</v>
      </c>
      <c r="O10" s="26" t="str">
        <f t="shared" si="12"/>
        <v>Cắt FCO + MCCB TBA Nam Hà 3</v>
      </c>
      <c r="P10" s="26" t="str">
        <f t="shared" si="13"/>
        <v>Tiếp địa tại TBA Nam Hà 3</v>
      </c>
    </row>
    <row r="11" spans="1:16">
      <c r="B11" s="6" t="s">
        <v>153</v>
      </c>
      <c r="C11" s="26" t="str">
        <f>H11</f>
        <v>TBA Xuân Tây 10A</v>
      </c>
      <c r="D11" s="6" t="s">
        <v>151</v>
      </c>
      <c r="E11" s="6"/>
      <c r="F11" s="6" t="s">
        <v>155</v>
      </c>
      <c r="G11" s="26" t="str">
        <f t="shared" si="14"/>
        <v>Lưới điện hạ thế sau TBA Xuân Tây 10A</v>
      </c>
      <c r="H11" t="s">
        <v>141</v>
      </c>
      <c r="I11" s="35">
        <v>44081</v>
      </c>
      <c r="J11" s="6" t="s">
        <v>143</v>
      </c>
      <c r="K11" t="s">
        <v>138</v>
      </c>
      <c r="L11">
        <f t="shared" si="10"/>
        <v>2</v>
      </c>
      <c r="M11" s="26" t="str">
        <f>F11&amp;H11</f>
        <v>Lưới điện hạ thế sau TBA Xuân Tây 10A</v>
      </c>
      <c r="N11" s="26" t="str">
        <f t="shared" si="11"/>
        <v>Thay dây hạ thế lưới điện hạ thế sau TBA Xuân Tây 10A</v>
      </c>
      <c r="O11" s="26" t="str">
        <f t="shared" si="12"/>
        <v>Cắt FCO + MCCB TBA Xuân Tây 10A</v>
      </c>
      <c r="P11" s="26" t="str">
        <f t="shared" si="13"/>
        <v>Tiếp địa tại TBA Xuân Tây 10A</v>
      </c>
    </row>
    <row r="12" spans="1:16">
      <c r="B12" s="6" t="s">
        <v>153</v>
      </c>
      <c r="C12" s="26" t="str">
        <f t="shared" ref="C12" si="15">H12</f>
        <v>TBA Sông Ray 8A</v>
      </c>
      <c r="D12" s="6" t="s">
        <v>151</v>
      </c>
      <c r="E12" s="6"/>
      <c r="F12" s="6" t="s">
        <v>155</v>
      </c>
      <c r="G12" s="26" t="str">
        <f t="shared" si="14"/>
        <v>Lưới điện hạ thế sau TBA Sông Ray 8A</v>
      </c>
      <c r="H12" s="6" t="s">
        <v>154</v>
      </c>
      <c r="I12" s="35">
        <v>44083</v>
      </c>
      <c r="J12" s="6" t="s">
        <v>143</v>
      </c>
      <c r="K12" t="s">
        <v>138</v>
      </c>
      <c r="L12">
        <f t="shared" si="10"/>
        <v>4</v>
      </c>
      <c r="M12" s="26" t="str">
        <f t="shared" ref="M12" si="16">F12&amp;H12</f>
        <v>Lưới điện hạ thế sau TBA Sông Ray 8A</v>
      </c>
      <c r="N12" s="26" t="str">
        <f t="shared" si="11"/>
        <v>Thay dây hạ thế lưới điện hạ thế sau TBA Sông Ray 8A</v>
      </c>
      <c r="O12" s="26" t="str">
        <f t="shared" si="12"/>
        <v>Cắt FCO + MCCB TBA Sông Ray 8A</v>
      </c>
      <c r="P12" s="26" t="str">
        <f t="shared" si="13"/>
        <v>Tiếp địa tại TBA Sông Ray 8A</v>
      </c>
    </row>
    <row r="13" spans="1:16">
      <c r="B13" s="6" t="s">
        <v>158</v>
      </c>
      <c r="C13" s="26" t="str">
        <f t="shared" ref="C13:C25" si="17">H13</f>
        <v>Nhánh rẽ Đồng Tâm 1</v>
      </c>
      <c r="D13" s="6" t="s">
        <v>160</v>
      </c>
      <c r="E13" s="6"/>
      <c r="F13" s="6" t="s">
        <v>156</v>
      </c>
      <c r="G13" s="26" t="str">
        <f t="shared" si="14"/>
        <v>Lưới điện trung thế sau Nhánh rẽ Đồng Tâm 1</v>
      </c>
      <c r="H13" s="6" t="s">
        <v>157</v>
      </c>
      <c r="I13" s="35">
        <v>44086</v>
      </c>
      <c r="J13" s="6" t="s">
        <v>159</v>
      </c>
      <c r="K13" t="s">
        <v>138</v>
      </c>
      <c r="L13">
        <f t="shared" si="10"/>
        <v>7</v>
      </c>
      <c r="M13" s="26" t="str">
        <f>F13&amp;H13</f>
        <v>Lưới điện trung thế sau Nhánh rẽ Đồng Tâm 1</v>
      </c>
      <c r="N13" s="26" t="str">
        <f t="shared" si="11"/>
        <v>Nâng cấp đường dây hạ thế và TBA Sông Ray 7 từ 1 pha lên 3 pha, cấy TBA Sông Ray 7Alưới điện trung thế sau Nhánh rẽ Đồng Tâm 1</v>
      </c>
      <c r="O13" s="26" t="str">
        <f t="shared" si="12"/>
        <v>Cắt LBS khí + 3 LTDNhánh rẽ Đồng Tâm 1</v>
      </c>
      <c r="P13" s="26" t="str">
        <f t="shared" si="13"/>
        <v>Tiếp địa tại Nhánh rẽ Đồng Tâm 1</v>
      </c>
    </row>
    <row r="14" spans="1:16">
      <c r="B14" s="6" t="s">
        <v>162</v>
      </c>
      <c r="C14" s="26" t="str">
        <f t="shared" si="17"/>
        <v>Nhánh rẽ Lâm San 10, 11, 12</v>
      </c>
      <c r="D14" s="6" t="s">
        <v>163</v>
      </c>
      <c r="E14" s="6"/>
      <c r="F14" s="6" t="s">
        <v>156</v>
      </c>
      <c r="G14" s="26" t="str">
        <f t="shared" si="14"/>
        <v>Lưới điện trung thế sau Nhánh rẽ Lâm San 10, 11, 12</v>
      </c>
      <c r="H14" s="6" t="s">
        <v>161</v>
      </c>
      <c r="I14" s="35">
        <v>44086</v>
      </c>
      <c r="J14" s="6" t="s">
        <v>159</v>
      </c>
      <c r="K14" t="s">
        <v>138</v>
      </c>
      <c r="L14">
        <f t="shared" ref="L14" si="18">WEEKDAY(I14)</f>
        <v>7</v>
      </c>
      <c r="M14" s="26" t="str">
        <f t="shared" ref="M14" si="19">F14&amp;H14</f>
        <v>Lưới điện trung thế sau Nhánh rẽ Lâm San 10, 11, 12</v>
      </c>
      <c r="N14" s="26" t="str">
        <f t="shared" ref="N14" si="20">J14&amp;LOWER(F14)&amp;H14</f>
        <v>Nâng cấp đường dây hạ thế và TBA Sông Ray 7 từ 1 pha lên 3 pha, cấy TBA Sông Ray 7Alưới điện trung thế sau Nhánh rẽ Lâm San 10, 11, 12</v>
      </c>
      <c r="O14" s="26" t="str">
        <f t="shared" si="12"/>
        <v>Cắt 3xFCO Nhánh rẽ Lâm San 10, 11, 12</v>
      </c>
      <c r="P14" s="26" t="str">
        <f t="shared" si="13"/>
        <v>Tiếp địa tại Nhánh rẽ Lâm San 10, 11, 12</v>
      </c>
    </row>
    <row r="15" spans="1:16">
      <c r="B15" s="6" t="s">
        <v>164</v>
      </c>
      <c r="C15" s="26" t="str">
        <f t="shared" si="17"/>
        <v>Nhánh rẽ Lâm San</v>
      </c>
      <c r="D15" s="6" t="s">
        <v>167</v>
      </c>
      <c r="E15" s="6"/>
      <c r="F15" s="6" t="s">
        <v>156</v>
      </c>
      <c r="G15" s="26" t="str">
        <f t="shared" si="14"/>
        <v>Lưới điện trung thế sau Nhánh rẽ Lâm San</v>
      </c>
      <c r="H15" s="6" t="s">
        <v>165</v>
      </c>
      <c r="I15" s="35">
        <v>44093</v>
      </c>
      <c r="J15" s="6" t="s">
        <v>166</v>
      </c>
      <c r="K15" t="s">
        <v>138</v>
      </c>
      <c r="L15">
        <f t="shared" ref="L15:L25" si="21">WEEKDAY(I15)</f>
        <v>7</v>
      </c>
      <c r="M15" s="26" t="str">
        <f t="shared" ref="M15:M25" si="22">F15&amp;H15</f>
        <v>Lưới điện trung thế sau Nhánh rẽ Lâm San</v>
      </c>
      <c r="N15" s="26" t="str">
        <f t="shared" ref="N15:N25" si="23">J15&amp;LOWER(F15)&amp;H15</f>
        <v>Trồng trụ trung thế 015A đấu nối trung thế, tách lưới, sang tải TBA Sông Ray 2, Sông Ray 2A. Đấu nối trung thế và di dời TBA Sông Ray 4Alưới điện trung thế sau Nhánh rẽ Lâm San</v>
      </c>
      <c r="O15" s="26" t="str">
        <f t="shared" si="12"/>
        <v>Cắt Recloser + 3 LTD Nhánh rẽ Lâm San</v>
      </c>
      <c r="P15" s="26" t="str">
        <f t="shared" si="13"/>
        <v>Tiếp địa tại Nhánh rẽ Lâm San</v>
      </c>
    </row>
    <row r="16" spans="1:16">
      <c r="B16" s="6" t="s">
        <v>162</v>
      </c>
      <c r="C16" s="26" t="str">
        <f t="shared" si="17"/>
        <v>Nhánh rẽ Cánh đồng Xuân Tây 1</v>
      </c>
      <c r="F16" s="6" t="s">
        <v>156</v>
      </c>
      <c r="G16" s="26" t="str">
        <f t="shared" si="14"/>
        <v>Lưới điện trung thế sau Nhánh rẽ Cánh đồng Xuân Tây 1</v>
      </c>
      <c r="H16" s="6" t="s">
        <v>168</v>
      </c>
      <c r="I16" s="35">
        <v>44090</v>
      </c>
      <c r="J16" s="6" t="s">
        <v>170</v>
      </c>
      <c r="K16" t="s">
        <v>138</v>
      </c>
      <c r="L16">
        <f t="shared" si="21"/>
        <v>4</v>
      </c>
      <c r="M16" s="26" t="str">
        <f t="shared" si="22"/>
        <v>Lưới điện trung thế sau Nhánh rẽ Cánh đồng Xuân Tây 1</v>
      </c>
      <c r="N16" s="26" t="str">
        <f t="shared" si="23"/>
        <v>Đấu nối trung thế trụ 009A, 013. Tách lưới hạ thế sau TBA Cánh đồng Xuân Tây 1A, Cánh đồng Xuân Tây 1Blưới điện trung thế sau Nhánh rẽ Cánh đồng Xuân Tây 1</v>
      </c>
      <c r="O16" s="26" t="str">
        <f t="shared" si="12"/>
        <v>Cắt 3xFCO Nhánh rẽ Cánh đồng Xuân Tây 1</v>
      </c>
      <c r="P16" s="26" t="str">
        <f t="shared" si="13"/>
        <v>Tiếp địa tại Nhánh rẽ Cánh đồng Xuân Tây 1</v>
      </c>
    </row>
    <row r="17" spans="1:16">
      <c r="B17" s="6" t="s">
        <v>164</v>
      </c>
      <c r="C17" s="26" t="str">
        <f t="shared" si="17"/>
        <v>Nhánh rẽ Láng Me</v>
      </c>
      <c r="F17" s="6" t="s">
        <v>156</v>
      </c>
      <c r="G17" s="26" t="str">
        <f>F17&amp;H17</f>
        <v>Lưới điện trung thế sau Nhánh rẽ Láng Me</v>
      </c>
      <c r="H17" s="6" t="s">
        <v>169</v>
      </c>
      <c r="I17" s="35">
        <v>44089</v>
      </c>
      <c r="J17" s="6" t="s">
        <v>171</v>
      </c>
      <c r="K17" t="s">
        <v>138</v>
      </c>
      <c r="L17">
        <f t="shared" si="21"/>
        <v>3</v>
      </c>
      <c r="M17" s="26" t="str">
        <f t="shared" si="22"/>
        <v>Lưới điện trung thế sau Nhánh rẽ Láng Me</v>
      </c>
      <c r="N17" s="26" t="str">
        <f t="shared" si="23"/>
        <v>Đấu nối trung thế trụ 087 nhánh rẽ Láng Me. Cấy TBA Láng Me 3B, Tách lưới hạ thế sau TBA Láng Me 3 sang Láng Me 3Blưới điện trung thế sau Nhánh rẽ Láng Me</v>
      </c>
      <c r="O17" s="26" t="str">
        <f t="shared" si="12"/>
        <v>Cắt Recloser + 3 LTD Nhánh rẽ Láng Me</v>
      </c>
      <c r="P17" s="26" t="str">
        <f t="shared" si="13"/>
        <v>Tiếp địa tại Nhánh rẽ Láng Me</v>
      </c>
    </row>
    <row r="18" spans="1:16">
      <c r="A18" t="s">
        <v>66</v>
      </c>
      <c r="B18" s="6" t="s">
        <v>173</v>
      </c>
      <c r="C18" s="26" t="str">
        <f t="shared" si="17"/>
        <v>Nhánh rẽ Thoại Hương 3, 4</v>
      </c>
      <c r="F18" s="6" t="s">
        <v>156</v>
      </c>
      <c r="G18" s="26" t="str">
        <f>F18&amp;H18</f>
        <v>Lưới điện trung thế sau Nhánh rẽ Thoại Hương 3, 4</v>
      </c>
      <c r="H18" s="6" t="s">
        <v>172</v>
      </c>
      <c r="I18" s="35">
        <v>44088</v>
      </c>
      <c r="J18" s="6" t="s">
        <v>174</v>
      </c>
      <c r="K18" t="s">
        <v>138</v>
      </c>
      <c r="L18">
        <f t="shared" si="21"/>
        <v>2</v>
      </c>
      <c r="M18" s="26" t="str">
        <f t="shared" si="22"/>
        <v>Lưới điện trung thế sau Nhánh rẽ Thoại Hương 3, 4</v>
      </c>
      <c r="N18" s="26" t="str">
        <f t="shared" si="23"/>
        <v>Đấu nối trung thế trụ 021 Nhánh rẽ Thoại Hương 3, 4. Di dời TBA Thoại Hương 4lưới điện trung thế sau Nhánh rẽ Thoại Hương 3, 4</v>
      </c>
      <c r="O18" s="26" t="str">
        <f t="shared" si="12"/>
        <v>Cắt FCO Nhánh rẽ Thoại Hương 3, 4</v>
      </c>
      <c r="P18" s="26" t="str">
        <f t="shared" si="13"/>
        <v>Tiếp địa tại Nhánh rẽ Thoại Hương 3, 4</v>
      </c>
    </row>
    <row r="19" spans="1:16">
      <c r="B19" s="6" t="s">
        <v>173</v>
      </c>
      <c r="C19" s="26" t="str">
        <f t="shared" si="17"/>
        <v>Nhánh rẽ Xuân Tây 19</v>
      </c>
      <c r="F19" s="6" t="s">
        <v>156</v>
      </c>
      <c r="G19" s="26" t="str">
        <f t="shared" si="14"/>
        <v>Lưới điện trung thế sau Nhánh rẽ Xuân Tây 19</v>
      </c>
      <c r="H19" s="6" t="s">
        <v>175</v>
      </c>
      <c r="I19" s="35">
        <v>44086</v>
      </c>
      <c r="J19" s="6" t="s">
        <v>176</v>
      </c>
      <c r="K19" t="s">
        <v>138</v>
      </c>
      <c r="L19">
        <f t="shared" si="21"/>
        <v>7</v>
      </c>
      <c r="M19" s="26" t="str">
        <f t="shared" si="22"/>
        <v>Lưới điện trung thế sau Nhánh rẽ Xuân Tây 19</v>
      </c>
      <c r="N19" s="26" t="str">
        <f t="shared" si="23"/>
        <v>Đấu nối trung thế trụ 017 Nhánh rẽ Xuân Tây 19.Cấy TBA Xuân Tây 19A, tách lưới hạ thế TBA Xuân Tây 19 sang TBA Xuân Tây 19Alưới điện trung thế sau Nhánh rẽ Xuân Tây 19</v>
      </c>
      <c r="O19" s="26" t="str">
        <f t="shared" si="12"/>
        <v>Cắt FCO Nhánh rẽ Xuân Tây 19</v>
      </c>
      <c r="P19" s="26" t="str">
        <f t="shared" si="13"/>
        <v>Tiếp địa tại Nhánh rẽ Xuân Tây 19</v>
      </c>
    </row>
    <row r="20" spans="1:16">
      <c r="B20" s="6" t="s">
        <v>162</v>
      </c>
      <c r="C20" s="26" t="str">
        <f t="shared" si="17"/>
        <v>Nhánh rẽ Láng Me 5</v>
      </c>
      <c r="F20" s="6" t="s">
        <v>156</v>
      </c>
      <c r="G20" s="26" t="str">
        <f t="shared" si="14"/>
        <v>Lưới điện trung thế sau Nhánh rẽ Láng Me 5</v>
      </c>
      <c r="H20" s="6" t="s">
        <v>177</v>
      </c>
      <c r="I20" s="35">
        <v>44089</v>
      </c>
      <c r="J20" s="6" t="s">
        <v>178</v>
      </c>
      <c r="K20" t="s">
        <v>138</v>
      </c>
      <c r="L20">
        <f t="shared" si="21"/>
        <v>3</v>
      </c>
      <c r="M20" s="26" t="str">
        <f t="shared" si="22"/>
        <v>Lưới điện trung thế sau Nhánh rẽ Láng Me 5</v>
      </c>
      <c r="N20" s="26" t="str">
        <f t="shared" si="23"/>
        <v>Nâng cấp đường dây trung thế và trạm biến áp Láng Me 5B từ 1 pha lên 3 pha, di dời TBA Láng Me 5, cấy trạm biến áp lá me 5A-1lưới điện trung thế sau Nhánh rẽ Láng Me 5</v>
      </c>
      <c r="O20" s="26" t="str">
        <f t="shared" si="12"/>
        <v>Cắt 3xFCO Nhánh rẽ Láng Me 5</v>
      </c>
      <c r="P20" s="26" t="str">
        <f t="shared" si="13"/>
        <v>Tiếp địa tại Nhánh rẽ Láng Me 5</v>
      </c>
    </row>
    <row r="21" spans="1:16">
      <c r="B21" s="6" t="s">
        <v>164</v>
      </c>
      <c r="C21" s="26" t="str">
        <f t="shared" si="17"/>
        <v>Nhánh rẽ Sông Nhạn</v>
      </c>
      <c r="F21" s="6" t="s">
        <v>156</v>
      </c>
      <c r="G21" s="26" t="str">
        <f t="shared" si="14"/>
        <v>Lưới điện trung thế sau Nhánh rẽ Sông Nhạn</v>
      </c>
      <c r="H21" s="6" t="s">
        <v>179</v>
      </c>
      <c r="I21" s="35">
        <v>44095</v>
      </c>
      <c r="J21" s="6" t="s">
        <v>180</v>
      </c>
      <c r="K21" t="s">
        <v>138</v>
      </c>
      <c r="L21">
        <f t="shared" si="21"/>
        <v>2</v>
      </c>
      <c r="M21" s="26" t="str">
        <f t="shared" si="22"/>
        <v>Lưới điện trung thế sau Nhánh rẽ Sông Nhạn</v>
      </c>
      <c r="N21" s="26" t="str">
        <f t="shared" si="23"/>
        <v>Di dời TBA Suối Râm 7lưới điện trung thế sau Nhánh rẽ Sông Nhạn</v>
      </c>
      <c r="O21" s="26" t="str">
        <f t="shared" si="12"/>
        <v>Cắt Recloser + 3 LTD Nhánh rẽ Sông Nhạn</v>
      </c>
      <c r="P21" s="26" t="str">
        <f t="shared" si="13"/>
        <v>Tiếp địa tại Nhánh rẽ Sông Nhạn</v>
      </c>
    </row>
    <row r="22" spans="1:16">
      <c r="B22" s="6" t="s">
        <v>164</v>
      </c>
      <c r="C22" s="26" t="str">
        <f t="shared" si="17"/>
        <v>Nhánh rẽ Nam Hà</v>
      </c>
      <c r="F22" s="6" t="s">
        <v>156</v>
      </c>
      <c r="G22" s="26" t="str">
        <f t="shared" si="14"/>
        <v>Lưới điện trung thế sau Nhánh rẽ Nam Hà</v>
      </c>
      <c r="H22" s="6" t="s">
        <v>181</v>
      </c>
      <c r="I22" s="35">
        <v>44096</v>
      </c>
      <c r="J22" s="6" t="s">
        <v>182</v>
      </c>
      <c r="K22" t="s">
        <v>138</v>
      </c>
      <c r="L22">
        <f t="shared" si="21"/>
        <v>3</v>
      </c>
      <c r="M22" s="26" t="str">
        <f t="shared" si="22"/>
        <v>Lưới điện trung thế sau Nhánh rẽ Nam Hà</v>
      </c>
      <c r="N22" s="26" t="str">
        <f t="shared" si="23"/>
        <v>Lắp đặt trạm biến áp Nam Hà 3B tách lưới hạ thế trạm Nam Hà 3 sang nhận điện trạm Nam Hà 3B đấu nối đường dây trung thế xây dựng mớilưới điện trung thế sau Nhánh rẽ Nam Hà</v>
      </c>
      <c r="O22" s="26" t="str">
        <f t="shared" si="12"/>
        <v>Cắt Recloser + 3 LTD Nhánh rẽ Nam Hà</v>
      </c>
      <c r="P22" s="26" t="str">
        <f t="shared" si="13"/>
        <v>Tiếp địa tại Nhánh rẽ Nam Hà</v>
      </c>
    </row>
    <row r="23" spans="1:16">
      <c r="B23" s="6" t="s">
        <v>164</v>
      </c>
      <c r="C23" s="26" t="str">
        <f t="shared" si="17"/>
        <v>Nhánh rẽ Tân Bảo</v>
      </c>
      <c r="F23" s="6" t="s">
        <v>156</v>
      </c>
      <c r="G23" s="26" t="str">
        <f t="shared" si="14"/>
        <v>Lưới điện trung thế sau Nhánh rẽ Tân Bảo</v>
      </c>
      <c r="H23" s="6" t="s">
        <v>183</v>
      </c>
      <c r="I23" s="35">
        <v>44097</v>
      </c>
      <c r="J23" s="6" t="s">
        <v>184</v>
      </c>
      <c r="K23" t="s">
        <v>138</v>
      </c>
      <c r="L23">
        <f t="shared" si="21"/>
        <v>4</v>
      </c>
      <c r="M23" s="26" t="str">
        <f t="shared" si="22"/>
        <v>Lưới điện trung thế sau Nhánh rẽ Tân Bảo</v>
      </c>
      <c r="N23" s="26" t="str">
        <f t="shared" si="23"/>
        <v>Lắp đặt trạm biến áp Tân Bảo 3A, tách lưới hạ thế trạm Tân Bảo 3 sang nhận điện trạm Tân Bảo 3Alưới điện trung thế sau Nhánh rẽ Tân Bảo</v>
      </c>
      <c r="O23" s="26" t="str">
        <f t="shared" si="12"/>
        <v>Cắt Recloser + 3 LTD Nhánh rẽ Tân Bảo</v>
      </c>
      <c r="P23" s="26" t="str">
        <f t="shared" si="13"/>
        <v>Tiếp địa tại Nhánh rẽ Tân Bảo</v>
      </c>
    </row>
    <row r="24" spans="1:16">
      <c r="B24" s="6" t="s">
        <v>164</v>
      </c>
      <c r="C24" s="26" t="str">
        <f t="shared" si="17"/>
        <v>Nhánh rẽ Nam Hà</v>
      </c>
      <c r="F24" s="6" t="s">
        <v>156</v>
      </c>
      <c r="G24" s="26" t="str">
        <f t="shared" si="14"/>
        <v>Lưới điện trung thế sau Nhánh rẽ Nam Hà</v>
      </c>
      <c r="H24" s="6" t="s">
        <v>181</v>
      </c>
      <c r="I24" s="35">
        <v>44096</v>
      </c>
      <c r="J24" s="6" t="s">
        <v>185</v>
      </c>
      <c r="K24" t="s">
        <v>138</v>
      </c>
      <c r="L24">
        <f t="shared" si="21"/>
        <v>3</v>
      </c>
      <c r="M24" s="26" t="str">
        <f t="shared" si="22"/>
        <v>Lưới điện trung thế sau Nhánh rẽ Nam Hà</v>
      </c>
      <c r="N24" s="26" t="str">
        <f t="shared" si="23"/>
        <v>Di dời TBA Nam Hà 1, trồng trụ đôn lướilưới điện trung thế sau Nhánh rẽ Nam Hà</v>
      </c>
      <c r="O24" s="26" t="str">
        <f t="shared" si="12"/>
        <v>Cắt Recloser + 3 LTD Nhánh rẽ Nam Hà</v>
      </c>
      <c r="P24" s="26" t="str">
        <f t="shared" si="13"/>
        <v>Tiếp địa tại Nhánh rẽ Nam Hà</v>
      </c>
    </row>
    <row r="25" spans="1:16">
      <c r="B25" s="6" t="s">
        <v>164</v>
      </c>
      <c r="C25" s="26" t="str">
        <f t="shared" si="17"/>
        <v>Nhánh rẽ Tân Bảo</v>
      </c>
      <c r="F25" s="6" t="s">
        <v>156</v>
      </c>
      <c r="G25" s="26" t="str">
        <f t="shared" si="14"/>
        <v>Lưới điện trung thế sau Nhánh rẽ Tân Bảo</v>
      </c>
      <c r="H25" s="6" t="s">
        <v>183</v>
      </c>
      <c r="I25" s="35">
        <v>44097</v>
      </c>
      <c r="J25" s="6" t="s">
        <v>186</v>
      </c>
      <c r="K25" t="s">
        <v>138</v>
      </c>
      <c r="L25">
        <f t="shared" si="21"/>
        <v>4</v>
      </c>
      <c r="M25" s="26" t="str">
        <f t="shared" si="22"/>
        <v>Lưới điện trung thế sau Nhánh rẽ Tân Bảo</v>
      </c>
      <c r="N25" s="26" t="str">
        <f t="shared" si="23"/>
        <v>Di dời TBA Tân Bảo 3lưới điện trung thế sau Nhánh rẽ Tân Bảo</v>
      </c>
      <c r="O25" s="26" t="str">
        <f t="shared" si="12"/>
        <v>Cắt Recloser + 3 LTD Nhánh rẽ Tân Bảo</v>
      </c>
      <c r="P25" s="26" t="str">
        <f t="shared" si="13"/>
        <v>Tiếp địa tại Nhánh rẽ Tân Bảo</v>
      </c>
    </row>
    <row r="26" spans="1:16">
      <c r="B26" s="6" t="s">
        <v>173</v>
      </c>
      <c r="C26" s="26" t="str">
        <f t="shared" ref="C26:C33" si="24">H26</f>
        <v>Nhánh rẽ Thừa Đức 11</v>
      </c>
      <c r="F26" s="6" t="s">
        <v>156</v>
      </c>
      <c r="G26" s="26" t="str">
        <f t="shared" si="14"/>
        <v>Lưới điện trung thế sau Nhánh rẽ Thừa Đức 11</v>
      </c>
      <c r="H26" s="6" t="s">
        <v>187</v>
      </c>
      <c r="I26" s="35">
        <v>44098</v>
      </c>
      <c r="J26" s="6" t="s">
        <v>188</v>
      </c>
      <c r="K26" t="s">
        <v>138</v>
      </c>
      <c r="L26">
        <f t="shared" ref="L26:L33" si="25">WEEKDAY(I26)</f>
        <v>5</v>
      </c>
      <c r="M26" s="26" t="str">
        <f t="shared" ref="M26:M33" si="26">F26&amp;H26</f>
        <v>Lưới điện trung thế sau Nhánh rẽ Thừa Đức 11</v>
      </c>
      <c r="N26" s="26" t="str">
        <f t="shared" ref="N26:N33" si="27">J26&amp;LOWER(F26)&amp;H26</f>
        <v>Lắp đặt trạm biến áp Thừa Đức 11A, đấu nối trung thế nhánh rẽ Thừa Đức 11A, tách lưới hạ thế trạm Thừa Đức 11 sang nhận điện trạm Thừa Đức 11Alưới điện trung thế sau Nhánh rẽ Thừa Đức 11</v>
      </c>
      <c r="O26" s="26" t="str">
        <f t="shared" ref="O26:O33" si="28">"Cắt "&amp;B26&amp;C26</f>
        <v>Cắt FCO Nhánh rẽ Thừa Đức 11</v>
      </c>
      <c r="P26" s="26" t="str">
        <f t="shared" ref="P26:P33" si="29">"Tiếp địa tại "&amp;E26&amp;H26</f>
        <v>Tiếp địa tại Nhánh rẽ Thừa Đức 11</v>
      </c>
    </row>
    <row r="27" spans="1:16">
      <c r="C27" s="26">
        <f t="shared" si="24"/>
        <v>0</v>
      </c>
      <c r="G27" s="26" t="str">
        <f t="shared" si="14"/>
        <v/>
      </c>
      <c r="K27" t="s">
        <v>138</v>
      </c>
      <c r="L27">
        <f t="shared" si="25"/>
        <v>7</v>
      </c>
      <c r="M27" s="26" t="str">
        <f t="shared" si="26"/>
        <v/>
      </c>
      <c r="N27" s="26" t="str">
        <f t="shared" si="27"/>
        <v/>
      </c>
      <c r="O27" s="26" t="str">
        <f t="shared" si="28"/>
        <v>Cắt 0</v>
      </c>
      <c r="P27" s="26" t="str">
        <f t="shared" si="29"/>
        <v xml:space="preserve">Tiếp địa tại </v>
      </c>
    </row>
    <row r="28" spans="1:16">
      <c r="C28" s="26">
        <f t="shared" si="24"/>
        <v>0</v>
      </c>
      <c r="G28" s="26" t="str">
        <f t="shared" si="14"/>
        <v/>
      </c>
      <c r="K28" t="s">
        <v>138</v>
      </c>
      <c r="L28">
        <f t="shared" si="25"/>
        <v>7</v>
      </c>
      <c r="M28" s="26" t="str">
        <f t="shared" si="26"/>
        <v/>
      </c>
      <c r="N28" s="26" t="str">
        <f t="shared" si="27"/>
        <v/>
      </c>
      <c r="O28" s="26" t="str">
        <f t="shared" si="28"/>
        <v>Cắt 0</v>
      </c>
      <c r="P28" s="26" t="str">
        <f t="shared" si="29"/>
        <v xml:space="preserve">Tiếp địa tại </v>
      </c>
    </row>
    <row r="29" spans="1:16">
      <c r="C29" s="26">
        <f t="shared" si="24"/>
        <v>0</v>
      </c>
      <c r="G29" s="26" t="str">
        <f t="shared" si="14"/>
        <v/>
      </c>
      <c r="K29" t="s">
        <v>138</v>
      </c>
      <c r="L29">
        <f t="shared" si="25"/>
        <v>7</v>
      </c>
      <c r="M29" s="26" t="str">
        <f t="shared" si="26"/>
        <v/>
      </c>
      <c r="N29" s="26" t="str">
        <f t="shared" si="27"/>
        <v/>
      </c>
      <c r="O29" s="26" t="str">
        <f t="shared" si="28"/>
        <v>Cắt 0</v>
      </c>
      <c r="P29" s="26" t="str">
        <f t="shared" si="29"/>
        <v xml:space="preserve">Tiếp địa tại </v>
      </c>
    </row>
    <row r="30" spans="1:16">
      <c r="C30" s="26">
        <f t="shared" si="24"/>
        <v>0</v>
      </c>
      <c r="G30" s="26" t="str">
        <f t="shared" si="14"/>
        <v/>
      </c>
      <c r="K30" t="s">
        <v>138</v>
      </c>
      <c r="L30">
        <f t="shared" si="25"/>
        <v>7</v>
      </c>
      <c r="M30" s="26" t="str">
        <f t="shared" si="26"/>
        <v/>
      </c>
      <c r="N30" s="26" t="str">
        <f t="shared" si="27"/>
        <v/>
      </c>
      <c r="O30" s="26" t="str">
        <f t="shared" si="28"/>
        <v>Cắt 0</v>
      </c>
      <c r="P30" s="26" t="str">
        <f t="shared" si="29"/>
        <v xml:space="preserve">Tiếp địa tại </v>
      </c>
    </row>
    <row r="31" spans="1:16">
      <c r="C31" s="26">
        <f t="shared" si="24"/>
        <v>0</v>
      </c>
      <c r="G31" s="26" t="str">
        <f t="shared" si="14"/>
        <v/>
      </c>
      <c r="K31" t="s">
        <v>138</v>
      </c>
      <c r="L31">
        <f t="shared" si="25"/>
        <v>7</v>
      </c>
      <c r="M31" s="26" t="str">
        <f t="shared" si="26"/>
        <v/>
      </c>
      <c r="N31" s="26" t="str">
        <f t="shared" si="27"/>
        <v/>
      </c>
      <c r="O31" s="26" t="str">
        <f t="shared" si="28"/>
        <v>Cắt 0</v>
      </c>
      <c r="P31" s="26" t="str">
        <f t="shared" si="29"/>
        <v xml:space="preserve">Tiếp địa tại </v>
      </c>
    </row>
    <row r="32" spans="1:16">
      <c r="C32" s="26">
        <f t="shared" si="24"/>
        <v>0</v>
      </c>
      <c r="G32" s="26" t="str">
        <f t="shared" si="14"/>
        <v/>
      </c>
      <c r="K32" t="s">
        <v>138</v>
      </c>
      <c r="L32">
        <f t="shared" si="25"/>
        <v>7</v>
      </c>
      <c r="M32" s="26" t="str">
        <f t="shared" si="26"/>
        <v/>
      </c>
      <c r="N32" s="26" t="str">
        <f t="shared" si="27"/>
        <v/>
      </c>
      <c r="O32" s="26" t="str">
        <f t="shared" si="28"/>
        <v>Cắt 0</v>
      </c>
      <c r="P32" s="26" t="str">
        <f t="shared" si="29"/>
        <v xml:space="preserve">Tiếp địa tại </v>
      </c>
    </row>
    <row r="33" spans="3:16">
      <c r="C33" s="26">
        <f t="shared" si="24"/>
        <v>0</v>
      </c>
      <c r="G33" s="26" t="str">
        <f t="shared" si="14"/>
        <v/>
      </c>
      <c r="K33" t="s">
        <v>138</v>
      </c>
      <c r="L33">
        <f t="shared" si="25"/>
        <v>7</v>
      </c>
      <c r="M33" s="26" t="str">
        <f t="shared" si="26"/>
        <v/>
      </c>
      <c r="N33" s="26" t="str">
        <f t="shared" si="27"/>
        <v/>
      </c>
      <c r="O33" s="26" t="str">
        <f t="shared" si="28"/>
        <v>Cắt 0</v>
      </c>
      <c r="P33" s="26" t="str">
        <f t="shared" si="29"/>
        <v xml:space="preserve">Tiếp địa tại </v>
      </c>
    </row>
  </sheetData>
  <autoFilter ref="A1:P33"/>
  <conditionalFormatting sqref="L1:M1 L13 L15:L22 L26:L33 L8:L11">
    <cfRule type="cellIs" dxfId="13" priority="14" stopIfTrue="1" operator="equal">
      <formula>1</formula>
    </cfRule>
  </conditionalFormatting>
  <conditionalFormatting sqref="L12">
    <cfRule type="cellIs" dxfId="12" priority="13" stopIfTrue="1" operator="equal">
      <formula>1</formula>
    </cfRule>
  </conditionalFormatting>
  <conditionalFormatting sqref="L14">
    <cfRule type="cellIs" dxfId="11" priority="12" stopIfTrue="1" operator="equal">
      <formula>1</formula>
    </cfRule>
  </conditionalFormatting>
  <conditionalFormatting sqref="I26:I1048576 I1 I8:I22">
    <cfRule type="duplicateValues" dxfId="10" priority="11"/>
  </conditionalFormatting>
  <conditionalFormatting sqref="L23">
    <cfRule type="cellIs" dxfId="9" priority="10" stopIfTrue="1" operator="equal">
      <formula>1</formula>
    </cfRule>
  </conditionalFormatting>
  <conditionalFormatting sqref="I23">
    <cfRule type="duplicateValues" dxfId="8" priority="9"/>
  </conditionalFormatting>
  <conditionalFormatting sqref="L24">
    <cfRule type="cellIs" dxfId="7" priority="8" stopIfTrue="1" operator="equal">
      <formula>1</formula>
    </cfRule>
  </conditionalFormatting>
  <conditionalFormatting sqref="I24">
    <cfRule type="duplicateValues" dxfId="6" priority="7"/>
  </conditionalFormatting>
  <conditionalFormatting sqref="L25">
    <cfRule type="cellIs" dxfId="5" priority="6" stopIfTrue="1" operator="equal">
      <formula>1</formula>
    </cfRule>
  </conditionalFormatting>
  <conditionalFormatting sqref="I25">
    <cfRule type="duplicateValues" dxfId="4" priority="5"/>
  </conditionalFormatting>
  <conditionalFormatting sqref="L2:L6">
    <cfRule type="cellIs" dxfId="3" priority="4" stopIfTrue="1" operator="equal">
      <formula>1</formula>
    </cfRule>
  </conditionalFormatting>
  <conditionalFormatting sqref="L7">
    <cfRule type="cellIs" dxfId="2" priority="2" stopIfTrue="1" operator="equal">
      <formula>1</formula>
    </cfRule>
  </conditionalFormatting>
  <conditionalFormatting sqref="I2:I6">
    <cfRule type="duplicateValues" dxfId="1" priority="17"/>
  </conditionalFormatting>
  <conditionalFormatting sqref="I7">
    <cfRule type="duplicateValues" dxfId="0" priority="18"/>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vt:lpstr>
      <vt:lpstr>Merge</vt:lpstr>
      <vt:lpstr>DS_CongNhan</vt:lpstr>
      <vt:lpstr>NhanSu</vt:lpstr>
      <vt:lpstr>DangKyCatDien</vt:lpstr>
      <vt:lpstr>data</vt:lpstr>
      <vt:lpstr>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VuongLam</cp:lastModifiedBy>
  <cp:lastPrinted>2020-01-21T06:52:32Z</cp:lastPrinted>
  <dcterms:created xsi:type="dcterms:W3CDTF">2019-03-20T06:40:01Z</dcterms:created>
  <dcterms:modified xsi:type="dcterms:W3CDTF">2020-09-07T14:49:13Z</dcterms:modified>
</cp:coreProperties>
</file>