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KhaoSatHienTruong!$A$1:$X$109</definedName>
    <definedName name="_xlnm._FilterDatabase" localSheetId="3" hidden="1">NhanSu!$C$1:$Q$55</definedName>
    <definedName name="data">Data!$A:$Z</definedName>
    <definedName name="HoaDon">#REF!</definedName>
    <definedName name="KSHT">KhaoSatHienTruong!$A:$Y</definedName>
    <definedName name="NhanSu">NhanSu!$D:$I</definedName>
    <definedName name="tab">REPT(" ",10)</definedName>
  </definedNames>
  <calcPr calcId="144525"/>
</workbook>
</file>

<file path=xl/calcChain.xml><?xml version="1.0" encoding="utf-8"?>
<calcChain xmlns="http://schemas.openxmlformats.org/spreadsheetml/2006/main">
  <c r="N4" i="10" l="1"/>
  <c r="N5" i="10"/>
  <c r="N6" i="10"/>
  <c r="N7" i="10"/>
  <c r="N8" i="10"/>
  <c r="N9" i="10"/>
  <c r="N10" i="10"/>
  <c r="N11" i="10"/>
  <c r="N12" i="10"/>
  <c r="N13" i="10"/>
  <c r="N14" i="10"/>
  <c r="N15" i="10"/>
  <c r="J5" i="10"/>
  <c r="J6" i="10"/>
  <c r="J7" i="10"/>
  <c r="J8" i="10"/>
  <c r="J9" i="10"/>
  <c r="J10" i="10"/>
  <c r="J11" i="10"/>
  <c r="J12" i="10"/>
  <c r="J13" i="10"/>
  <c r="J14" i="10"/>
  <c r="J15" i="10"/>
  <c r="J4" i="10"/>
  <c r="H5" i="10"/>
  <c r="H6" i="10"/>
  <c r="H7" i="10"/>
  <c r="H8" i="10"/>
  <c r="H9" i="10"/>
  <c r="H10" i="10"/>
  <c r="H11" i="10"/>
  <c r="H12" i="10"/>
  <c r="H13" i="10"/>
  <c r="H14" i="10"/>
  <c r="H15" i="10"/>
  <c r="H4" i="10"/>
  <c r="G5" i="10"/>
  <c r="G6" i="10"/>
  <c r="G7" i="10"/>
  <c r="G8" i="10"/>
  <c r="G9" i="10"/>
  <c r="G10" i="10"/>
  <c r="G11" i="10"/>
  <c r="G12" i="10"/>
  <c r="G13" i="10"/>
  <c r="G14" i="10"/>
  <c r="G15" i="10"/>
  <c r="G4" i="10"/>
  <c r="F5" i="10"/>
  <c r="F6" i="10"/>
  <c r="F7" i="10"/>
  <c r="F8" i="10"/>
  <c r="F9" i="10"/>
  <c r="F10" i="10"/>
  <c r="F11" i="10"/>
  <c r="F12" i="10"/>
  <c r="F13" i="10"/>
  <c r="F14" i="10"/>
  <c r="F15" i="10"/>
  <c r="F4" i="10"/>
  <c r="E5" i="10"/>
  <c r="E6" i="10"/>
  <c r="E7" i="10"/>
  <c r="E8" i="10"/>
  <c r="E9" i="10"/>
  <c r="E10" i="10"/>
  <c r="E11" i="10"/>
  <c r="E12" i="10"/>
  <c r="E13" i="10"/>
  <c r="E14" i="10"/>
  <c r="E15" i="10"/>
  <c r="E4" i="10"/>
  <c r="O17" i="10" l="1"/>
  <c r="N17" i="10"/>
  <c r="O16" i="10"/>
  <c r="N16" i="10"/>
  <c r="W23" i="10" l="1"/>
  <c r="S23" i="10"/>
  <c r="O23" i="10"/>
  <c r="V23" i="10" s="1"/>
  <c r="M23" i="10"/>
  <c r="A23" i="10"/>
  <c r="N23" i="10" a="1"/>
  <c r="N23" i="10" l="1"/>
  <c r="T23" i="10" s="1"/>
  <c r="Q40" i="10"/>
  <c r="S40" i="10" s="1"/>
  <c r="N40" i="10"/>
  <c r="A1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W40" i="10"/>
  <c r="O40" i="10"/>
  <c r="V40" i="10" s="1"/>
  <c r="M40" i="10"/>
  <c r="U23" i="10" l="1"/>
  <c r="P23" i="10"/>
  <c r="A24" i="11"/>
  <c r="A23" i="11"/>
  <c r="A22" i="11"/>
  <c r="W38" i="10"/>
  <c r="S38" i="10"/>
  <c r="O38" i="10"/>
  <c r="V38" i="10" s="1"/>
  <c r="M38" i="10"/>
  <c r="A38" i="10"/>
  <c r="N39" i="10" a="1"/>
  <c r="N38" i="10" a="1"/>
  <c r="N38" i="10" l="1"/>
  <c r="P38" i="10" s="1"/>
  <c r="N39" i="10"/>
  <c r="P40" i="10"/>
  <c r="U40" i="10"/>
  <c r="T40" i="10"/>
  <c r="A39" i="10"/>
  <c r="A18" i="10"/>
  <c r="A20" i="10"/>
  <c r="A21" i="10"/>
  <c r="A22" i="10"/>
  <c r="A24" i="10"/>
  <c r="A25" i="10"/>
  <c r="A26" i="10"/>
  <c r="A27" i="10"/>
  <c r="A28" i="10"/>
  <c r="A29" i="10"/>
  <c r="A30" i="10"/>
  <c r="A31" i="10"/>
  <c r="A32" i="10"/>
  <c r="A33" i="10"/>
  <c r="A34" i="10"/>
  <c r="A35" i="10"/>
  <c r="A36" i="10"/>
  <c r="A37" i="10"/>
  <c r="A5" i="11"/>
  <c r="A6" i="11"/>
  <c r="A7" i="11"/>
  <c r="A8" i="11"/>
  <c r="A9" i="11"/>
  <c r="A10" i="11"/>
  <c r="A11" i="11"/>
  <c r="A12" i="11"/>
  <c r="A13" i="11"/>
  <c r="A14" i="11"/>
  <c r="A15" i="11"/>
  <c r="A16" i="11"/>
  <c r="A17" i="11"/>
  <c r="A18" i="11"/>
  <c r="A3" i="11"/>
  <c r="A19" i="11"/>
  <c r="A20" i="11"/>
  <c r="A21" i="11"/>
  <c r="A4" i="11"/>
  <c r="N32" i="10" a="1"/>
  <c r="N18" i="10" a="1"/>
  <c r="N24" i="10" a="1"/>
  <c r="N33" i="10" a="1"/>
  <c r="N35" i="10" a="1"/>
  <c r="N19" i="10" a="1"/>
  <c r="N25" i="10" a="1"/>
  <c r="N31" i="10" a="1"/>
  <c r="N34" i="10" a="1"/>
  <c r="N30" i="10" a="1"/>
  <c r="N22" i="10" a="1"/>
  <c r="N37" i="10" a="1"/>
  <c r="N29" i="10" a="1"/>
  <c r="N20" i="10" a="1"/>
  <c r="N26" i="10" a="1"/>
  <c r="N28" i="10" a="1"/>
  <c r="N27" i="10" a="1"/>
  <c r="N21" i="10" a="1"/>
  <c r="N36" i="10" a="1"/>
  <c r="U38" i="10" l="1"/>
  <c r="T38" i="10"/>
  <c r="N32" i="10"/>
  <c r="N35" i="10"/>
  <c r="N28" i="10"/>
  <c r="N20" i="10"/>
  <c r="N29" i="10"/>
  <c r="N36" i="10"/>
  <c r="N26" i="10"/>
  <c r="N31" i="10"/>
  <c r="N25" i="10"/>
  <c r="N19" i="10"/>
  <c r="N34" i="10"/>
  <c r="N24" i="10"/>
  <c r="N18" i="10"/>
  <c r="N37" i="10"/>
  <c r="N33" i="10"/>
  <c r="N30" i="10"/>
  <c r="N27" i="10"/>
  <c r="N22" i="10"/>
  <c r="N21" i="10"/>
  <c r="B2" i="11"/>
  <c r="H2" i="10"/>
  <c r="D2" i="10"/>
  <c r="J2" i="10"/>
  <c r="K2" i="10"/>
  <c r="F2" i="10"/>
  <c r="D2" i="11" s="1"/>
  <c r="E2" i="10"/>
  <c r="C2" i="11" s="1"/>
  <c r="G2" i="10"/>
  <c r="L2" i="10"/>
  <c r="M2" i="10"/>
  <c r="N2" i="10"/>
  <c r="E2" i="11" s="1"/>
  <c r="O2" i="10"/>
  <c r="P2" i="10"/>
  <c r="Q2" i="10"/>
  <c r="R2" i="10"/>
  <c r="S2" i="10"/>
  <c r="T2" i="10"/>
  <c r="U2" i="10"/>
  <c r="V2" i="10"/>
  <c r="W2" i="10"/>
  <c r="A2" i="10"/>
  <c r="B9" i="11" s="1"/>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M19" i="10"/>
  <c r="M18" i="10"/>
  <c r="M20" i="10"/>
  <c r="M21" i="10"/>
  <c r="M22" i="10"/>
  <c r="M24" i="10"/>
  <c r="M25" i="10"/>
  <c r="M26" i="10"/>
  <c r="M27" i="10"/>
  <c r="M28" i="10"/>
  <c r="M29" i="10"/>
  <c r="M30" i="10"/>
  <c r="M31" i="10"/>
  <c r="M32" i="10"/>
  <c r="M33" i="10"/>
  <c r="M34" i="10"/>
  <c r="M35" i="10"/>
  <c r="M36" i="10"/>
  <c r="M37" i="10"/>
  <c r="E3" i="2" l="1"/>
  <c r="A3" i="2"/>
  <c r="Q3" i="2" a="1"/>
  <c r="P3" i="2" a="1"/>
  <c r="P3" i="2" l="1"/>
  <c r="Q3" i="2"/>
  <c r="A7" i="2"/>
  <c r="A8" i="2"/>
  <c r="A9" i="2"/>
  <c r="J3" i="8" l="1" a="1"/>
  <c r="J3" i="8" s="1"/>
  <c r="W36" i="10" l="1"/>
  <c r="U36" i="10"/>
  <c r="T36" i="10"/>
  <c r="S36" i="10"/>
  <c r="P36" i="10"/>
  <c r="O36" i="10"/>
  <c r="V36" i="10" s="1"/>
  <c r="W35" i="10"/>
  <c r="U35" i="10"/>
  <c r="T35" i="10"/>
  <c r="S35" i="10"/>
  <c r="P35" i="10"/>
  <c r="O35" i="10"/>
  <c r="V35" i="10" s="1"/>
  <c r="W34" i="10"/>
  <c r="U34" i="10"/>
  <c r="T34" i="10"/>
  <c r="S34" i="10"/>
  <c r="P34" i="10"/>
  <c r="O34" i="10"/>
  <c r="V34" i="10" s="1"/>
  <c r="W37" i="10"/>
  <c r="U37" i="10"/>
  <c r="T37" i="10"/>
  <c r="S37" i="10"/>
  <c r="P37" i="10"/>
  <c r="O37" i="10"/>
  <c r="V37" i="10" s="1"/>
  <c r="W25" i="10"/>
  <c r="U25" i="10"/>
  <c r="T25" i="10"/>
  <c r="S25" i="10"/>
  <c r="P25" i="10"/>
  <c r="O25" i="10"/>
  <c r="V25" i="10" s="1"/>
  <c r="U18" i="10"/>
  <c r="U20" i="10"/>
  <c r="U21" i="10"/>
  <c r="U22" i="10"/>
  <c r="U24" i="10"/>
  <c r="U26" i="10"/>
  <c r="U27" i="10"/>
  <c r="U28" i="10"/>
  <c r="U29" i="10"/>
  <c r="U30" i="10"/>
  <c r="U31" i="10"/>
  <c r="U32" i="10"/>
  <c r="U33" i="10"/>
  <c r="U19" i="10"/>
  <c r="P18" i="10"/>
  <c r="P20" i="10"/>
  <c r="P21" i="10"/>
  <c r="P22" i="10"/>
  <c r="P24" i="10"/>
  <c r="P26" i="10"/>
  <c r="P27" i="10"/>
  <c r="P28" i="10"/>
  <c r="P29" i="10"/>
  <c r="P30" i="10"/>
  <c r="P31" i="10"/>
  <c r="P32" i="10"/>
  <c r="P33" i="10"/>
  <c r="P19" i="10"/>
  <c r="W22" i="10"/>
  <c r="T22" i="10"/>
  <c r="O22" i="10"/>
  <c r="V22" i="10" s="1"/>
  <c r="O24" i="10"/>
  <c r="V24" i="10" s="1"/>
  <c r="O26" i="10"/>
  <c r="V26" i="10" s="1"/>
  <c r="O27" i="10"/>
  <c r="V27" i="10" s="1"/>
  <c r="O28" i="10"/>
  <c r="V28" i="10" s="1"/>
  <c r="O29" i="10"/>
  <c r="V29" i="10" s="1"/>
  <c r="O30" i="10"/>
  <c r="V30" i="10" s="1"/>
  <c r="O31" i="10"/>
  <c r="V31" i="10" s="1"/>
  <c r="O32" i="10"/>
  <c r="V32" i="10" s="1"/>
  <c r="O33" i="10"/>
  <c r="V33" i="10" s="1"/>
  <c r="O18" i="10"/>
  <c r="V18" i="10" s="1"/>
  <c r="O20" i="10"/>
  <c r="V20" i="10" s="1"/>
  <c r="O21" i="10"/>
  <c r="V21" i="10" s="1"/>
  <c r="O19" i="10"/>
  <c r="V19" i="10" s="1"/>
  <c r="W18" i="10"/>
  <c r="W20" i="10"/>
  <c r="W21" i="10"/>
  <c r="W24" i="10"/>
  <c r="W26" i="10"/>
  <c r="W27" i="10"/>
  <c r="W28" i="10"/>
  <c r="W29" i="10"/>
  <c r="W30" i="10"/>
  <c r="W31" i="10"/>
  <c r="W32" i="10"/>
  <c r="W33" i="10"/>
  <c r="W19" i="10"/>
  <c r="T24" i="10"/>
  <c r="T26" i="10"/>
  <c r="T27" i="10"/>
  <c r="T28" i="10"/>
  <c r="T29" i="10"/>
  <c r="T30" i="10"/>
  <c r="T31" i="10"/>
  <c r="T32" i="10"/>
  <c r="T33" i="10"/>
  <c r="T18" i="10"/>
  <c r="T20" i="10"/>
  <c r="T21" i="10"/>
  <c r="T19" i="10"/>
  <c r="E6" i="2"/>
  <c r="E7" i="2"/>
  <c r="E8" i="2"/>
  <c r="E9" i="2"/>
  <c r="S33" i="10"/>
  <c r="S32" i="10"/>
  <c r="S31" i="10"/>
  <c r="S30" i="10"/>
  <c r="S29" i="10"/>
  <c r="S28" i="10"/>
  <c r="S27" i="10"/>
  <c r="S26" i="10"/>
  <c r="S24" i="10"/>
  <c r="S21" i="10" l="1"/>
  <c r="S22" i="10"/>
  <c r="S19" i="10"/>
  <c r="S18" i="10"/>
  <c r="S20"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5" i="8" l="1"/>
  <c r="D9" i="8"/>
  <c r="D13" i="8"/>
  <c r="D17" i="8"/>
  <c r="D21" i="8"/>
  <c r="D25" i="8"/>
  <c r="D29" i="8"/>
  <c r="D33" i="8"/>
  <c r="D37" i="8"/>
  <c r="D41" i="8"/>
  <c r="D45" i="8"/>
  <c r="D49" i="8"/>
  <c r="D53" i="8"/>
  <c r="D22" i="8"/>
  <c r="D30" i="8"/>
  <c r="D38" i="8"/>
  <c r="D42" i="8"/>
  <c r="D50" i="8"/>
  <c r="D4" i="8"/>
  <c r="D6" i="8"/>
  <c r="D10" i="8"/>
  <c r="D14" i="8"/>
  <c r="D18" i="8"/>
  <c r="D26" i="8"/>
  <c r="D34" i="8"/>
  <c r="D46" i="8"/>
  <c r="D54" i="8"/>
  <c r="D7" i="8"/>
  <c r="D11" i="8"/>
  <c r="D15" i="8"/>
  <c r="D19" i="8"/>
  <c r="D23" i="8"/>
  <c r="D27" i="8"/>
  <c r="D31" i="8"/>
  <c r="D35" i="8"/>
  <c r="D39" i="8"/>
  <c r="D43" i="8"/>
  <c r="D47" i="8"/>
  <c r="D51" i="8"/>
  <c r="D55" i="8"/>
  <c r="D24" i="8"/>
  <c r="D32" i="8"/>
  <c r="D40" i="8"/>
  <c r="D48" i="8"/>
  <c r="D8" i="8"/>
  <c r="D12" i="8"/>
  <c r="D16" i="8"/>
  <c r="D20" i="8"/>
  <c r="D28" i="8"/>
  <c r="D36" i="8"/>
  <c r="D44" i="8"/>
  <c r="D52"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2" i="8"/>
  <c r="E24" i="7" l="1"/>
  <c r="I13" i="7"/>
  <c r="I19" i="7"/>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<sst xmlns="http://schemas.openxmlformats.org/spreadsheetml/2006/main" count="538" uniqueCount="307">
  <si>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</si>
  <si>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</si>
  <si>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</si>
  <si>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</si>
  <si>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</si>
  <si>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</si>
  <si>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</si>
  <si>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</si>
  <si>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</si>
  <si>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</si>
  <si>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</si>
  <si>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</si>
  <si>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</si>
  <si>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</si>
  <si>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</si>
  <si>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</si>
  <si>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</si>
  <si>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</si>
  <si>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</si>
  <si>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</si>
  <si>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</si>
  <si>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</si>
  <si>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</si>
  <si>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</si>
  <si>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</si>
  <si>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</si>
  <si>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</si>
  <si>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</si>
  <si>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</si>
  <si>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</si>
  <si>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</si>
  <si>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</si>
  <si>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</si>
  <si>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</si>
  <si>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</si>
  <si>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</si>
  <si>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</si>
  <si>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</si>
  <si>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</si>
  <si>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</si>
  <si>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</si>
  <si>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</si>
  <si>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</si>
  <si>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</si>
  <si>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</si>
  <si>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</si>
  <si>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</si>
  <si>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</si>
  <si>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</si>
  <si>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</si>
  <si>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</si>
  <si>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</si>
  <si>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</si>
  <si>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</si>
  <si>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</si>
  <si>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</si>
  <si>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</si>
  <si>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</si>
  <si>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</si>
  <si>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</si>
  <si>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</si>
  <si>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</si>
  <si>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</si>
  <si>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</si>
  <si>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</si>
  <si>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</si>
  <si>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</si>
  <si>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</si>
  <si>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</si>
  <si>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</si>
  <si>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</si>
  <si>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</si>
  <si>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</si>
  <si>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</si>
  <si>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</si>
  <si>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</si>
  <si>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</si>
  <si>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</si>
  <si>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</si>
  <si>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</si>
  <si>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</si>
  <si>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</si>
  <si>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</si>
  <si>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</si>
  <si>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</si>
  <si>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</si>
  <si>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</si>
  <si>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</si>
  <si>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</si>
  <si>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</si>
  <si>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</si>
  <si>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</si>
  <si>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</si>
  <si>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</si>
  <si>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</si>
  <si>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</si>
  <si>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</si>
  <si>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</si>
  <si>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</si>
  <si>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</si>
  <si>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</si>
  <si>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</si>
  <si>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</si>
  <si>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</si>
  <si>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</si>
  <si>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</si>
  <si>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</si>
  <si>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</si>
  <si>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</si>
  <si>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</si>
  <si>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</si>
  <si>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</si>
  <si>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</si>
  <si>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</si>
  <si>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</si>
  <si>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</si>
  <si>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</si>
  <si>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</si>
  <si>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</si>
  <si>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</si>
  <si>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</si>
  <si>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</si>
  <si>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</si>
  <si>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</si>
  <si>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</si>
  <si>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</si>
  <si>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</si>
  <si>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</si>
  <si>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</si>
  <si>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</si>
  <si>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</si>
  <si>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</si>
  <si>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</si>
  <si>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</si>
  <si>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</si>
  <si>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</si>
  <si>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</si>
  <si>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</si>
  <si>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</si>
  <si>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</si>
  <si>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</si>
  <si>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</si>
  <si>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</si>
  <si>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</si>
  <si>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</si>
  <si>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</si>
  <si>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</si>
  <si>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</si>
  <si>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</si>
  <si>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</si>
  <si>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</si>
  <si>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</si>
  <si>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</si>
  <si>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</si>
  <si>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</si>
  <si>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</si>
  <si>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</si>
  <si>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</si>
  <si>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</si>
  <si>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</si>
  <si>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</si>
  <si>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</si>
  <si>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</si>
  <si>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</si>
  <si>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</si>
  <si>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</si>
  <si>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</si>
  <si>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</si>
  <si>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</si>
  <si>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</si>
  <si>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</si>
  <si>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</si>
  <si>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</si>
  <si>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</si>
  <si>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</si>
  <si>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</si>
  <si>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</si>
  <si>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</si>
  <si>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</si>
  <si>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</si>
  <si>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</si>
  <si>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</si>
  <si>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</si>
  <si>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</si>
  <si>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</si>
  <si>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</si>
  <si>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</si>
  <si>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</si>
  <si>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</si>
  <si>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</si>
  <si>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</si>
  <si>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</si>
  <si>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</si>
  <si>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</si>
  <si>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</si>
  <si>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</si>
  <si>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</si>
  <si>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</si>
  <si>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</si>
  <si>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</si>
  <si>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</si>
  <si>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</si>
  <si>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</si>
  <si>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</si>
  <si>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</si>
  <si>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</si>
  <si>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</si>
  <si>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</si>
  <si>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</si>
  <si>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</si>
  <si>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</si>
  <si>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</si>
  <si>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</si>
  <si>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</si>
  <si>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</si>
  <si>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</si>
  <si>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</si>
  <si>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</si>
  <si>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</si>
  <si>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</si>
  <si>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</si>
  <si>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</si>
  <si>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</si>
  <si>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</si>
  <si>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</si>
  <si>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</si>
  <si>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</si>
  <si>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</si>
  <si>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</si>
  <si>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</si>
  <si>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</si>
  <si>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</si>
  <si>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</si>
  <si>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</si>
  <si>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</si>
  <si>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</si>
  <si>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</si>
  <si>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</si>
  <si>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</si>
  <si>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</si>
  <si>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</si>
  <si>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</si>
  <si>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</si>
  <si>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</si>
  <si>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</si>
  <si>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</si>
  <si>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</si>
  <si>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</si>
  <si>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</si>
  <si>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</si>
  <si>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</si>
  <si>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</si>
  <si>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</si>
  <si>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</si>
  <si>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</si>
  <si>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</si>
  <si>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</si>
  <si>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</si>
  <si>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</si>
  <si>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</si>
  <si>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</si>
  <si>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</si>
  <si>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</si>
  <si>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</si>
  <si>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</si>
  <si>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</si>
  <si>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</si>
  <si>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Nâng cấp đường dây trung thế nhánh rẽ Nhân Nghĩa 11 từ 1 pha lên 3 pha</t>
  </si>
  <si>
    <t>Nhánh rẽ Nhân Nghĩa 11</t>
  </si>
  <si>
    <t xml:space="preserve">Từ 07 giờ 30 phút – 11 giờ 00 phút. </t>
  </si>
  <si>
    <t>Cắt LBS khí + 3 LTD</t>
  </si>
  <si>
    <t>Cắt LBS khí Ấp 8 Nhân Nghĩa + 3 LTD
Cắt LBS khí Nhân Nghĩa - Xuân Bảo + 3LTD
Tiếp địa trụ trung thế 174</t>
  </si>
  <si>
    <t>Tiếp địa hạ thế tại TBA Nhân Nghĩa 11</t>
  </si>
  <si>
    <t>ChiHuyTrucTiep</t>
  </si>
  <si>
    <t>Từ trụ 172 đến trụ 172/005 nhánh rẽ Nhân Nghĩa 11</t>
  </si>
  <si>
    <t>sda</t>
  </si>
  <si>
    <t>28/10/2020</t>
  </si>
  <si>
    <t>Nâng cấp đường dây trung thế nhánh rẽ Nhân Nghĩa 11 từ 1 pha lên 3 pha. Đấu nối trung thế nhánh rẽ Nhân Nghĩa 11A</t>
  </si>
  <si>
    <t>Từ trụ 172/005 đến trụ 172/011 nhánh rẽ Nhân Nghĩa 11</t>
  </si>
  <si>
    <t xml:space="preserve">Từ 08 giờ 30 phút – 16 giờ 00 phút. </t>
  </si>
  <si>
    <t>FCO</t>
  </si>
  <si>
    <t>Tiếp địa trung hạ thế tại TBA Nhân Nghĩa 11</t>
  </si>
  <si>
    <t>Cắt FCO nhánh rẽ Nhân Nghĩa 11 tại trụ 172/001</t>
  </si>
  <si>
    <t>Nguyễn Văn Tây</t>
  </si>
  <si>
    <t xml:space="preserve">        /         /2020</t>
  </si>
  <si>
    <t xml:space="preserve">        /         /2021</t>
  </si>
  <si>
    <t xml:space="preserve">        /         /2022</t>
  </si>
  <si>
    <t xml:space="preserve">        /         /2023</t>
  </si>
  <si>
    <t xml:space="preserve">        /         /2024</t>
  </si>
  <si>
    <t xml:space="preserve">        /         /2025</t>
  </si>
  <si>
    <t xml:space="preserve">        /         /2026</t>
  </si>
  <si>
    <t xml:space="preserve">        /         /2027</t>
  </si>
  <si>
    <t xml:space="preserve">        /         /2028</t>
  </si>
  <si>
    <t>Lưới điện hạ thế TBA Cây Da 2</t>
  </si>
  <si>
    <t>Lưới điện hạ thế TBA Cây Da 2A</t>
  </si>
  <si>
    <t>Lưới điện hạ thế TBA Cây Da 3</t>
  </si>
  <si>
    <t>Lưới điện hạ thế TBA Cây Da 4</t>
  </si>
  <si>
    <t>Lưới điện hạ thế TBA Cây Da 5</t>
  </si>
  <si>
    <t>Lưới điện hạ thế TBA Cây Da 5A</t>
  </si>
  <si>
    <t>Lưới điện hạ thế TBA Cây Da 6</t>
  </si>
  <si>
    <t>Lưới điện hạ thế TBA Cây Da 1</t>
  </si>
  <si>
    <t>Lưới điện hạ thế TBA Cây Da 6A</t>
  </si>
  <si>
    <t>Lưới điện hạ thế TBA Cây Da 7</t>
  </si>
  <si>
    <t>Lưới điện hạ thế TBA Cây Da 10</t>
  </si>
  <si>
    <t>Lưới điện hạ thế TBA Cây Da 11</t>
  </si>
  <si>
    <t>s</t>
  </si>
  <si>
    <t xml:space="preserve">       /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</si>
</sst>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4">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30">
    <xf numFmtId="0" fontId="0" fillId="0" borderId="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2" fillId="0" borderId="0"/>
    <xf numFmtId="0" fontId="4" fillId="0" borderId="0"/>
    <xf numFmtId="0" fontId="4" fillId="0" borderId="0">
      <alignment vertical="top"/>
    </xf>
    <xf numFmtId="0" fontId="9" fillId="0" borderId="0"/>
    <xf numFmtId="0" fontId="2" fillId="0" borderId="0"/>
    <xf numFmtId="0" fontId="9" fillId="0" borderId="0"/>
    <xf numFmtId="0" fontId="9" fillId="0" borderId="0"/>
    <xf numFmtId="0" fontId="2" fillId="0" borderId="0"/>
    <xf numFmtId="0" fontId="8" fillId="0" borderId="0"/>
    <xf numFmtId="0" fontId="2"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12"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2" fillId="0" borderId="0" applyFont="0" applyFill="0" applyBorder="0" applyAlignment="0" applyProtection="0"/>
  </cellStyleXfs>
  <cellXfs count="58">
    <xf numFmtId="0" fontId="0" fillId="0" borderId="0" xfId="0"/>
    <xf numFmtId="0" fontId="3" fillId="0" borderId="0" xfId="6" applyFont="1" applyAlignment="1">
      <alignment horizontal="center" vertical="center" wrapText="1"/>
    </xf>
    <xf numFmtId="0" fontId="2" fillId="0" borderId="0" xfId="6" applyAlignment="1">
      <alignment vertical="center" wrapText="1"/>
    </xf>
    <xf numFmtId="0" fontId="2" fillId="0" borderId="0" xfId="6"/>
    <xf numFmtId="0" fontId="2" fillId="0" borderId="0" xfId="6" applyAlignment="1">
      <alignment horizontal="center" vertical="center" wrapText="1"/>
    </xf>
    <xf numFmtId="0" fontId="13" fillId="0" borderId="0" xfId="6" applyFont="1" applyAlignment="1">
      <alignment horizontal="center" vertical="center" wrapText="1"/>
    </xf>
    <xf numFmtId="0" fontId="12" fillId="0" borderId="0" xfId="0"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165" fontId="19" fillId="0" borderId="1" xfId="0" applyNumberFormat="1" applyFont="1" applyBorder="1" applyAlignment="1">
      <alignment horizontal="center" vertical="center"/>
    </xf>
    <xf numFmtId="0" fontId="19" fillId="0" borderId="1" xfId="0" applyFont="1" applyBorder="1"/>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6"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5" fontId="16" fillId="0" borderId="1" xfId="0" applyNumberFormat="1" applyFont="1" applyBorder="1" applyAlignment="1">
      <alignment horizontal="center" vertical="center" wrapText="1"/>
    </xf>
    <xf numFmtId="165" fontId="17" fillId="0" borderId="1" xfId="0" applyNumberFormat="1" applyFont="1" applyBorder="1" applyAlignment="1">
      <alignment horizontal="center" vertical="center"/>
    </xf>
    <xf numFmtId="165" fontId="17" fillId="0" borderId="0" xfId="0" applyNumberFormat="1" applyFont="1" applyAlignment="1">
      <alignment vertical="center" wrapText="1"/>
    </xf>
    <xf numFmtId="16" fontId="14" fillId="0" borderId="0" xfId="0" applyNumberFormat="1" applyFont="1"/>
    <xf numFmtId="14" fontId="14" fillId="0" borderId="0" xfId="0" applyNumberFormat="1" applyFont="1"/>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8" fillId="0" borderId="1" xfId="0" applyFont="1" applyBorder="1" applyAlignment="1">
      <alignment horizontal="center" vertical="center" wrapText="1"/>
    </xf>
    <xf numFmtId="0" fontId="0" fillId="3" borderId="0" xfId="0"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19" fillId="0" borderId="1" xfId="0" applyFont="1" applyBorder="1" applyAlignment="1">
      <alignment horizontal="center"/>
    </xf>
    <xf numFmtId="14" fontId="0" fillId="0" borderId="0" xfId="0" applyNumberFormat="1"/>
    <xf numFmtId="0" fontId="0" fillId="0" borderId="0" xfId="0" applyAlignment="1">
      <alignment wrapText="1"/>
    </xf>
    <xf numFmtId="0" fontId="23" fillId="0" borderId="0" xfId="0" applyFont="1" applyAlignment="1">
      <alignment horizontal="center"/>
    </xf>
    <xf numFmtId="0" fontId="12" fillId="0" borderId="0" xfId="0" applyFont="1" applyAlignment="1"/>
    <xf numFmtId="0" fontId="0" fillId="0" borderId="0" xfId="0" applyAlignment="1"/>
    <xf numFmtId="14" fontId="11" fillId="0" borderId="0" xfId="0" applyNumberFormat="1" applyFont="1" applyAlignment="1">
      <alignment horizontal="center" vertical="center" wrapText="1"/>
    </xf>
    <xf numFmtId="0" fontId="12" fillId="0" borderId="0" xfId="0" applyFont="1" applyAlignment="1">
      <alignment horizontal="center" vertical="center"/>
    </xf>
    <xf numFmtId="0" fontId="14" fillId="0" borderId="0" xfId="0"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vertical="center" wrapText="1"/>
    </xf>
    <xf numFmtId="14" fontId="12" fillId="0" borderId="0" xfId="0" quotePrefix="1" applyNumberFormat="1" applyFont="1" applyAlignment="1">
      <alignment horizontal="center" vertical="center" wrapText="1"/>
    </xf>
    <xf numFmtId="16" fontId="12" fillId="0" borderId="0" xfId="0" applyNumberFormat="1" applyFont="1" applyAlignment="1">
      <alignment horizontal="center" vertical="center" wrapText="1"/>
    </xf>
  </cellXfs>
  <cellStyles count="30">
    <cellStyle name="Comma 2" xfId="1"/>
    <cellStyle name="Comma 2 2" xfId="20"/>
    <cellStyle name="Comma 3" xfId="19"/>
    <cellStyle name="Comma 3 2" xfId="28"/>
    <cellStyle name="Comma 4" xfId="21"/>
    <cellStyle name="Comma 5" xfId="29"/>
    <cellStyle name="DUNG" xfId="2"/>
    <cellStyle name="LIEM" xfId="3"/>
    <cellStyle name="Normal" xfId="0" builtinId="0"/>
    <cellStyle name="Normal 2" xfId="4"/>
    <cellStyle name="Normal 2 2" xfId="5"/>
    <cellStyle name="Normal 2 3" xfId="6"/>
    <cellStyle name="Normal 2 3 2" xfId="24"/>
    <cellStyle name="Normal 3" xfId="7"/>
    <cellStyle name="Normal 3 2" xfId="22"/>
    <cellStyle name="Normal 4" xfId="8"/>
    <cellStyle name="Normal 4 2" xfId="9"/>
    <cellStyle name="Normal 4 3" xfId="10"/>
    <cellStyle name="Normal 4 3 2" xfId="25"/>
    <cellStyle name="Normal 5" xfId="11"/>
    <cellStyle name="Normal 6" xfId="12"/>
    <cellStyle name="Normal 6 2" xfId="13"/>
    <cellStyle name="Normal 6 2 2" xfId="26"/>
    <cellStyle name="Normal 7" xfId="14"/>
    <cellStyle name="Normal 8" xfId="23"/>
    <cellStyle name="Normal 9" xfId="15"/>
    <cellStyle name="Normal 9 2" xfId="27"/>
    <cellStyle name="Percent 2" xfId="16"/>
    <cellStyle name="Style 1" xfId="17"/>
    <cellStyle name="THUC" xfId="18"/>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5" customHeight="1">
      <c r="A6" s="7">
        <f>ROW()</f>
        <v>6</v>
      </c>
      <c r="B6" s="6" t="s">
        <v>140</v>
      </c>
      <c r="C6" s="6" t="s">
        <v>141</v>
      </c>
      <c r="D6" s="23">
        <v>44079</v>
      </c>
      <c r="E6" s="34">
        <f t="shared" ref="E6:E9" si="0">D6</f>
        <v>44079</v>
      </c>
      <c r="F6" s="6" t="s">
        <v>145</v>
      </c>
    </row>
    <row r="7" spans="1:25" ht="24.95" customHeight="1">
      <c r="A7" s="7">
        <f>ROW()</f>
        <v>7</v>
      </c>
      <c r="B7" s="6" t="s">
        <v>140</v>
      </c>
      <c r="C7" t="s">
        <v>142</v>
      </c>
      <c r="D7" s="23">
        <v>44080</v>
      </c>
      <c r="E7" s="34">
        <f t="shared" si="0"/>
        <v>44080</v>
      </c>
    </row>
    <row r="8" spans="1:25" ht="24.95" customHeight="1">
      <c r="A8" s="7">
        <f>ROW()</f>
        <v>8</v>
      </c>
      <c r="B8" s="6" t="s">
        <v>140</v>
      </c>
      <c r="C8" t="s">
        <v>143</v>
      </c>
      <c r="D8" s="23">
        <v>44081</v>
      </c>
      <c r="E8" s="34">
        <f t="shared" si="0"/>
        <v>44081</v>
      </c>
    </row>
    <row r="9" spans="1:25" ht="24.95" customHeight="1">
      <c r="A9" s="7">
        <f>ROW()</f>
        <v>9</v>
      </c>
      <c r="B9" s="6" t="s">
        <v>140</v>
      </c>
      <c r="C9" t="s">
        <v>144</v>
      </c>
      <c r="D9" s="23">
        <v>44083</v>
      </c>
      <c r="E9" s="34">
        <f t="shared" si="0"/>
        <v>44083</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D3" sqref="D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5">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Q55"/>
  <sheetViews>
    <sheetView showZeros="0" topLeftCell="D1" workbookViewId="0">
      <selection activeCell="I61" sqref="I61"/>
    </sheetView>
  </sheetViews>
  <sheetFormatPr defaultRowHeight="15"/>
  <cols>
    <col min="5" max="5" width="30.140625" bestFit="1" customWidth="1"/>
    <col min="7" max="7" width="9" customWidth="1"/>
    <col min="8" max="8" width="18.5703125" bestFit="1" customWidth="1"/>
    <col min="10" max="10" width="12.85546875" customWidth="1"/>
    <col min="11" max="11" width="11.140625" customWidth="1"/>
    <col min="13" max="13" width="12" bestFit="1" customWidth="1"/>
    <col min="14" max="14" width="16.85546875"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v>20200401924</v>
      </c>
      <c r="O1" s="42">
        <f t="shared" ref="O1:Q1" si="0">COLUMN()-COLUMN($J$1)</f>
        <v>5</v>
      </c>
      <c r="P1" s="42">
        <f t="shared" si="0"/>
        <v>6</v>
      </c>
      <c r="Q1" s="42">
        <f t="shared" si="0"/>
        <v>7</v>
      </c>
    </row>
    <row r="2" spans="3:17" ht="16.5" hidden="1">
      <c r="C2" t="s">
        <v>66</v>
      </c>
      <c r="D2" s="15">
        <f>SUM($J$2:J2)</f>
        <v>0</v>
      </c>
      <c r="E2" s="18" t="s">
        <v>74</v>
      </c>
      <c r="F2" s="18"/>
      <c r="G2" s="18"/>
      <c r="H2" s="43" t="s">
        <v>27</v>
      </c>
      <c r="I2" s="18"/>
      <c r="J2" cm="1">
        <f t="array" ref="J2">INDEX(K:Q,ROW(),$J$1)</f>
        <v>0</v>
      </c>
      <c r="M2">
        <v>1</v>
      </c>
    </row>
    <row r="3" spans="3:17" ht="16.5" hidden="1">
      <c r="C3" t="s">
        <v>66</v>
      </c>
      <c r="D3" s="15">
        <f>SUM($J$2:J3)</f>
        <v>0</v>
      </c>
      <c r="E3" s="16" t="s">
        <v>176</v>
      </c>
      <c r="F3" s="17"/>
      <c r="G3" s="17"/>
      <c r="H3" s="15" t="s">
        <v>79</v>
      </c>
      <c r="I3" s="15"/>
      <c r="J3" cm="1">
        <f t="array" ref="J3">INDEX(K:Q,ROW(),$J$1)</f>
        <v>0</v>
      </c>
      <c r="M3">
        <v>1</v>
      </c>
    </row>
    <row r="4" spans="3:17" ht="16.5">
      <c r="C4" t="s">
        <v>66</v>
      </c>
      <c r="D4" s="15">
        <f>SUM($J$2:J4)</f>
        <v>1</v>
      </c>
      <c r="E4" s="16" t="s">
        <v>46</v>
      </c>
      <c r="F4" s="17">
        <v>44015</v>
      </c>
      <c r="G4" s="17">
        <v>43956</v>
      </c>
      <c r="H4" s="15" t="s">
        <v>24</v>
      </c>
      <c r="I4" s="15"/>
      <c r="J4" cm="1">
        <f t="array" ref="J4">INDEX(K:Q,ROW(),$J$1)</f>
        <v>1</v>
      </c>
      <c r="K4" s="6">
        <v>1</v>
      </c>
      <c r="L4" s="6">
        <v>1</v>
      </c>
      <c r="N4">
        <v>1</v>
      </c>
    </row>
    <row r="5" spans="3:17" ht="16.5">
      <c r="C5" t="s">
        <v>66</v>
      </c>
      <c r="D5" s="15">
        <f>SUM($J$2:J5)</f>
        <v>2</v>
      </c>
      <c r="E5" s="16" t="s">
        <v>35</v>
      </c>
      <c r="F5" s="17">
        <v>44015</v>
      </c>
      <c r="G5" s="17">
        <v>43954</v>
      </c>
      <c r="H5" s="15" t="s">
        <v>24</v>
      </c>
      <c r="I5" s="15"/>
      <c r="J5" cm="1">
        <f t="array" ref="J5">INDEX(K:Q,ROW(),$J$1)</f>
        <v>1</v>
      </c>
      <c r="K5" s="6">
        <v>1</v>
      </c>
      <c r="L5" s="6">
        <v>1</v>
      </c>
      <c r="M5">
        <v>1</v>
      </c>
      <c r="N5" s="6">
        <v>1</v>
      </c>
    </row>
    <row r="6" spans="3:17" ht="16.5">
      <c r="C6" t="s">
        <v>66</v>
      </c>
      <c r="D6" s="15">
        <f>SUM($J$2:J6)</f>
        <v>3</v>
      </c>
      <c r="E6" s="16" t="s">
        <v>29</v>
      </c>
      <c r="F6" s="17">
        <v>44015</v>
      </c>
      <c r="G6" s="17">
        <v>43955</v>
      </c>
      <c r="H6" s="15" t="s">
        <v>24</v>
      </c>
      <c r="I6" s="15"/>
      <c r="J6" cm="1">
        <f t="array" ref="J6">INDEX(K:Q,ROW(),$J$1)</f>
        <v>1</v>
      </c>
      <c r="K6" s="6">
        <v>1</v>
      </c>
      <c r="L6" s="6">
        <v>1</v>
      </c>
      <c r="N6" s="6">
        <v>1</v>
      </c>
    </row>
    <row r="7" spans="3:17" ht="16.5" hidden="1">
      <c r="C7" t="s">
        <v>66</v>
      </c>
      <c r="D7" s="15">
        <f>SUM($J$2:J7)</f>
        <v>3</v>
      </c>
      <c r="E7" s="16" t="s">
        <v>63</v>
      </c>
      <c r="F7" s="17">
        <v>44016</v>
      </c>
      <c r="G7" s="17">
        <v>43955</v>
      </c>
      <c r="H7" s="15" t="s">
        <v>24</v>
      </c>
      <c r="I7" s="15"/>
      <c r="J7" cm="1">
        <f t="array" ref="J7">INDEX(K:Q,ROW(),$J$1)</f>
        <v>0</v>
      </c>
      <c r="K7" s="6">
        <v>1</v>
      </c>
      <c r="L7" s="6">
        <v>1</v>
      </c>
    </row>
    <row r="8" spans="3:17" ht="16.5" hidden="1">
      <c r="C8" t="s">
        <v>66</v>
      </c>
      <c r="D8" s="15">
        <f>SUM($J$2:J8)</f>
        <v>3</v>
      </c>
      <c r="E8" s="16" t="s">
        <v>49</v>
      </c>
      <c r="F8" s="17">
        <v>44015</v>
      </c>
      <c r="G8" s="17">
        <v>43955</v>
      </c>
      <c r="H8" s="15" t="s">
        <v>24</v>
      </c>
      <c r="I8" s="15"/>
      <c r="J8" cm="1">
        <f t="array" ref="J8">INDEX(K:Q,ROW(),$J$1)</f>
        <v>0</v>
      </c>
      <c r="K8" s="6">
        <v>1</v>
      </c>
      <c r="L8" s="6">
        <v>1</v>
      </c>
      <c r="M8">
        <v>1</v>
      </c>
    </row>
    <row r="9" spans="3:17" ht="16.5">
      <c r="C9" t="s">
        <v>66</v>
      </c>
      <c r="D9" s="15">
        <f>SUM($J$2:J9)</f>
        <v>4</v>
      </c>
      <c r="E9" s="16" t="s">
        <v>38</v>
      </c>
      <c r="F9" s="17">
        <v>44015</v>
      </c>
      <c r="G9" s="17">
        <v>43956</v>
      </c>
      <c r="H9" s="15" t="s">
        <v>24</v>
      </c>
      <c r="I9" s="15"/>
      <c r="J9" cm="1">
        <f t="array" ref="J9">INDEX(K:Q,ROW(),$J$1)</f>
        <v>1</v>
      </c>
      <c r="K9" s="6">
        <v>1</v>
      </c>
      <c r="L9" s="6">
        <v>1</v>
      </c>
      <c r="M9">
        <v>1</v>
      </c>
      <c r="N9">
        <v>1</v>
      </c>
    </row>
    <row r="10" spans="3:17" ht="16.5">
      <c r="C10" t="s">
        <v>66</v>
      </c>
      <c r="D10" s="15">
        <f>SUM($J$2:J10)</f>
        <v>5</v>
      </c>
      <c r="E10" s="16" t="s">
        <v>41</v>
      </c>
      <c r="F10" s="17">
        <v>44016</v>
      </c>
      <c r="G10" s="17">
        <v>43955</v>
      </c>
      <c r="H10" s="15" t="s">
        <v>24</v>
      </c>
      <c r="I10" s="15"/>
      <c r="J10" cm="1">
        <f t="array" ref="J10">INDEX(K:Q,ROW(),$J$1)</f>
        <v>1</v>
      </c>
      <c r="K10" s="6">
        <v>1</v>
      </c>
      <c r="L10" s="6">
        <v>1</v>
      </c>
      <c r="M10">
        <v>1</v>
      </c>
      <c r="N10">
        <v>1</v>
      </c>
    </row>
    <row r="11" spans="3:17" ht="16.5">
      <c r="C11" t="s">
        <v>66</v>
      </c>
      <c r="D11" s="15">
        <f>SUM($J$2:J11)</f>
        <v>6</v>
      </c>
      <c r="E11" s="16" t="s">
        <v>25</v>
      </c>
      <c r="F11" s="17">
        <v>44016</v>
      </c>
      <c r="G11" s="17">
        <v>43955</v>
      </c>
      <c r="H11" s="15" t="s">
        <v>24</v>
      </c>
      <c r="I11" s="15"/>
      <c r="J11" cm="1">
        <f t="array" ref="J11">INDEX(K:Q,ROW(),$J$1)</f>
        <v>1</v>
      </c>
      <c r="K11" s="6">
        <v>1</v>
      </c>
      <c r="L11" s="6">
        <v>1</v>
      </c>
      <c r="M11">
        <v>1</v>
      </c>
      <c r="N11">
        <v>1</v>
      </c>
    </row>
    <row r="12" spans="3:17" ht="16.5">
      <c r="C12" t="s">
        <v>66</v>
      </c>
      <c r="D12" s="15">
        <f>SUM($J$2:J12)</f>
        <v>7</v>
      </c>
      <c r="E12" s="16" t="s">
        <v>39</v>
      </c>
      <c r="F12" s="17">
        <v>44015</v>
      </c>
      <c r="G12" s="17">
        <v>43954</v>
      </c>
      <c r="H12" s="15" t="s">
        <v>24</v>
      </c>
      <c r="I12" s="15"/>
      <c r="J12" cm="1">
        <f t="array" ref="J12">INDEX(K:Q,ROW(),$J$1)</f>
        <v>1</v>
      </c>
      <c r="K12" s="6">
        <v>1</v>
      </c>
      <c r="L12" s="6">
        <v>1</v>
      </c>
      <c r="M12">
        <v>1</v>
      </c>
      <c r="N12">
        <v>1</v>
      </c>
    </row>
    <row r="13" spans="3:17" ht="16.5">
      <c r="C13" t="s">
        <v>66</v>
      </c>
      <c r="D13" s="15">
        <f>SUM($J$2:J13)</f>
        <v>8</v>
      </c>
      <c r="E13" s="16" t="s">
        <v>28</v>
      </c>
      <c r="F13" s="17">
        <v>44015</v>
      </c>
      <c r="G13" s="17">
        <v>43954</v>
      </c>
      <c r="H13" s="15" t="s">
        <v>24</v>
      </c>
      <c r="I13" s="15"/>
      <c r="J13" cm="1">
        <f t="array" ref="J13">INDEX(K:Q,ROW(),$J$1)</f>
        <v>1</v>
      </c>
      <c r="K13" s="6">
        <v>1</v>
      </c>
      <c r="L13" s="6">
        <v>1</v>
      </c>
      <c r="M13">
        <v>1</v>
      </c>
      <c r="N13">
        <v>1</v>
      </c>
    </row>
    <row r="14" spans="3:17" ht="16.5" hidden="1">
      <c r="C14" t="s">
        <v>66</v>
      </c>
      <c r="D14" s="15">
        <f>SUM($J$2:J14)</f>
        <v>8</v>
      </c>
      <c r="E14" s="16" t="s">
        <v>56</v>
      </c>
      <c r="F14" s="17">
        <v>44015</v>
      </c>
      <c r="G14" s="17">
        <v>43954</v>
      </c>
      <c r="H14" s="15" t="s">
        <v>24</v>
      </c>
      <c r="I14" s="15"/>
      <c r="J14" cm="1">
        <f t="array" ref="J14">INDEX(K:Q,ROW(),$J$1)</f>
        <v>0</v>
      </c>
      <c r="K14" s="6">
        <v>1</v>
      </c>
      <c r="L14" s="6">
        <v>1</v>
      </c>
      <c r="M14">
        <v>1</v>
      </c>
    </row>
    <row r="15" spans="3:17" ht="16.5" hidden="1">
      <c r="C15" t="s">
        <v>66</v>
      </c>
      <c r="D15" s="15">
        <f>SUM($J$2:J15)</f>
        <v>8</v>
      </c>
      <c r="E15" s="16" t="s">
        <v>32</v>
      </c>
      <c r="F15" s="17">
        <v>44015</v>
      </c>
      <c r="G15" s="17">
        <v>43955</v>
      </c>
      <c r="H15" s="15" t="s">
        <v>24</v>
      </c>
      <c r="I15" s="15"/>
      <c r="J15" cm="1">
        <f t="array" ref="J15">INDEX(K:Q,ROW(),$J$1)</f>
        <v>0</v>
      </c>
      <c r="K15" s="6">
        <v>1</v>
      </c>
      <c r="L15" s="6">
        <v>1</v>
      </c>
      <c r="M15">
        <v>1</v>
      </c>
    </row>
    <row r="16" spans="3:17" ht="16.5" hidden="1">
      <c r="C16" t="s">
        <v>66</v>
      </c>
      <c r="D16" s="15">
        <f>SUM($J$2:J16)</f>
        <v>8</v>
      </c>
      <c r="E16" s="16" t="s">
        <v>73</v>
      </c>
      <c r="F16" s="17">
        <v>44015</v>
      </c>
      <c r="G16" s="17">
        <v>43955</v>
      </c>
      <c r="H16" s="15" t="s">
        <v>24</v>
      </c>
      <c r="I16" s="15"/>
      <c r="J16" cm="1">
        <f t="array" ref="J16">INDEX(K:Q,ROW(),$J$1)</f>
        <v>0</v>
      </c>
      <c r="K16" s="6">
        <v>1</v>
      </c>
      <c r="L16" s="6">
        <v>1</v>
      </c>
    </row>
    <row r="17" spans="3:14" ht="16.5" hidden="1">
      <c r="C17" t="s">
        <v>66</v>
      </c>
      <c r="D17" s="15">
        <f>SUM($J$2:J17)</f>
        <v>8</v>
      </c>
      <c r="E17" s="16" t="s">
        <v>58</v>
      </c>
      <c r="F17" s="17">
        <v>44015</v>
      </c>
      <c r="G17" s="17">
        <v>43954</v>
      </c>
      <c r="H17" s="15" t="s">
        <v>24</v>
      </c>
      <c r="I17" s="15"/>
      <c r="J17" cm="1">
        <f t="array" ref="J17">INDEX(K:Q,ROW(),$J$1)</f>
        <v>0</v>
      </c>
      <c r="K17" s="6">
        <v>1</v>
      </c>
      <c r="L17" s="6">
        <v>1</v>
      </c>
    </row>
    <row r="18" spans="3:14" ht="16.5" hidden="1">
      <c r="C18" t="s">
        <v>66</v>
      </c>
      <c r="D18" s="15">
        <f>SUM($J$2:J18)</f>
        <v>8</v>
      </c>
      <c r="E18" s="16" t="s">
        <v>62</v>
      </c>
      <c r="F18" s="17">
        <v>44015</v>
      </c>
      <c r="G18" s="17">
        <v>43956</v>
      </c>
      <c r="H18" s="15" t="s">
        <v>24</v>
      </c>
      <c r="I18" s="15"/>
      <c r="J18" cm="1">
        <f t="array" ref="J18">INDEX(K:Q,ROW(),$J$1)</f>
        <v>0</v>
      </c>
      <c r="K18" s="6">
        <v>1</v>
      </c>
      <c r="L18" s="6">
        <v>1</v>
      </c>
    </row>
    <row r="19" spans="3:14" ht="16.5">
      <c r="C19" t="s">
        <v>66</v>
      </c>
      <c r="D19" s="15">
        <f>SUM($J$2:J19)</f>
        <v>9</v>
      </c>
      <c r="E19" s="16" t="s">
        <v>40</v>
      </c>
      <c r="F19" s="17">
        <v>44015</v>
      </c>
      <c r="G19" s="17">
        <v>43954</v>
      </c>
      <c r="H19" s="15" t="s">
        <v>24</v>
      </c>
      <c r="I19" s="15"/>
      <c r="J19" cm="1">
        <f t="array" ref="J19">INDEX(K:Q,ROW(),$J$1)</f>
        <v>1</v>
      </c>
      <c r="K19" s="6">
        <v>1</v>
      </c>
      <c r="L19" s="6">
        <v>1</v>
      </c>
      <c r="M19">
        <v>1</v>
      </c>
      <c r="N19">
        <v>1</v>
      </c>
    </row>
    <row r="20" spans="3:14" ht="16.5" hidden="1">
      <c r="C20" t="s">
        <v>66</v>
      </c>
      <c r="D20" s="15">
        <f>SUM($J$2:J20)</f>
        <v>9</v>
      </c>
      <c r="E20" s="16" t="s">
        <v>68</v>
      </c>
      <c r="F20" s="17">
        <v>44015</v>
      </c>
      <c r="G20" s="17">
        <v>43955</v>
      </c>
      <c r="H20" s="15" t="s">
        <v>24</v>
      </c>
      <c r="I20" s="15"/>
      <c r="J20" cm="1">
        <f t="array" ref="J20">INDEX(K:Q,ROW(),$J$1)</f>
        <v>0</v>
      </c>
      <c r="K20" s="6">
        <v>1</v>
      </c>
      <c r="L20" s="6">
        <v>1</v>
      </c>
      <c r="M20">
        <v>1</v>
      </c>
    </row>
    <row r="21" spans="3:14" ht="16.5">
      <c r="C21" t="s">
        <v>66</v>
      </c>
      <c r="D21" s="15">
        <f>SUM($J$2:J21)</f>
        <v>10</v>
      </c>
      <c r="E21" s="16" t="s">
        <v>45</v>
      </c>
      <c r="F21" s="17">
        <v>44015</v>
      </c>
      <c r="G21" s="17">
        <v>43954</v>
      </c>
      <c r="H21" s="15" t="s">
        <v>24</v>
      </c>
      <c r="I21" s="15"/>
      <c r="J21" cm="1">
        <f t="array" ref="J21">INDEX(K:Q,ROW(),$J$1)</f>
        <v>1</v>
      </c>
      <c r="K21" s="6">
        <v>1</v>
      </c>
      <c r="L21" s="6">
        <v>1</v>
      </c>
      <c r="M21">
        <v>1</v>
      </c>
      <c r="N21">
        <v>1</v>
      </c>
    </row>
    <row r="22" spans="3:14" ht="16.5" hidden="1">
      <c r="C22" t="s">
        <v>66</v>
      </c>
      <c r="D22" s="15">
        <f>SUM($J$2:J22)</f>
        <v>10</v>
      </c>
      <c r="E22" s="16" t="s">
        <v>48</v>
      </c>
      <c r="F22" s="17">
        <v>44015</v>
      </c>
      <c r="G22" s="17">
        <v>43954</v>
      </c>
      <c r="H22" s="15" t="s">
        <v>24</v>
      </c>
      <c r="I22" s="15"/>
      <c r="J22" cm="1">
        <f t="array" ref="J22">INDEX(K:Q,ROW(),$J$1)</f>
        <v>0</v>
      </c>
      <c r="K22" s="6">
        <v>1</v>
      </c>
      <c r="L22" s="6">
        <v>1</v>
      </c>
      <c r="M22">
        <v>1</v>
      </c>
    </row>
    <row r="23" spans="3:14" ht="16.5" hidden="1">
      <c r="C23" t="s">
        <v>66</v>
      </c>
      <c r="D23" s="15">
        <f>SUM($J$2:J23)</f>
        <v>10</v>
      </c>
      <c r="E23" s="16" t="s">
        <v>54</v>
      </c>
      <c r="F23" s="17">
        <v>44015</v>
      </c>
      <c r="G23" s="17">
        <v>43954</v>
      </c>
      <c r="H23" s="15" t="s">
        <v>24</v>
      </c>
      <c r="I23" s="15"/>
      <c r="J23" cm="1">
        <f t="array" ref="J23">INDEX(K:Q,ROW(),$J$1)</f>
        <v>0</v>
      </c>
      <c r="K23" s="6">
        <v>1</v>
      </c>
      <c r="L23" s="6">
        <v>1</v>
      </c>
      <c r="M23">
        <v>1</v>
      </c>
    </row>
    <row r="24" spans="3:14" ht="16.5" hidden="1">
      <c r="D24" s="15">
        <f>SUM($J$2:J24)</f>
        <v>10</v>
      </c>
      <c r="E24" s="16" t="s">
        <v>23</v>
      </c>
      <c r="F24" s="17">
        <v>44016</v>
      </c>
      <c r="G24" s="17"/>
      <c r="H24" s="15" t="s">
        <v>24</v>
      </c>
      <c r="I24" s="15"/>
      <c r="J24" cm="1">
        <f t="array" ref="J24">INDEX(K:Q,ROW(),$J$1)</f>
        <v>0</v>
      </c>
      <c r="K24" s="6"/>
      <c r="L24" s="6"/>
    </row>
    <row r="25" spans="3:14" ht="16.5" hidden="1">
      <c r="D25" s="15">
        <f>SUM($J$2:J25)</f>
        <v>10</v>
      </c>
      <c r="E25" s="16" t="s">
        <v>30</v>
      </c>
      <c r="F25" s="17">
        <v>44014</v>
      </c>
      <c r="G25" s="17"/>
      <c r="H25" s="15" t="s">
        <v>24</v>
      </c>
      <c r="I25" s="15"/>
      <c r="J25" cm="1">
        <f t="array" ref="J25">INDEX(K:Q,ROW(),$J$1)</f>
        <v>0</v>
      </c>
    </row>
    <row r="26" spans="3:14" ht="16.5" hidden="1">
      <c r="D26" s="15">
        <f>SUM($J$2:J26)</f>
        <v>10</v>
      </c>
      <c r="E26" s="16" t="s">
        <v>31</v>
      </c>
      <c r="F26" s="17">
        <v>44016</v>
      </c>
      <c r="G26" s="17">
        <v>43956</v>
      </c>
      <c r="H26" s="15" t="s">
        <v>24</v>
      </c>
      <c r="I26" s="15"/>
      <c r="J26" cm="1">
        <f t="array" ref="J26">INDEX(K:Q,ROW(),$J$1)</f>
        <v>0</v>
      </c>
      <c r="L26">
        <v>1</v>
      </c>
    </row>
    <row r="27" spans="3:14" ht="16.5" hidden="1">
      <c r="D27" s="15">
        <f>SUM($J$2:J27)</f>
        <v>10</v>
      </c>
      <c r="E27" s="16" t="s">
        <v>33</v>
      </c>
      <c r="F27" s="17">
        <v>44016</v>
      </c>
      <c r="G27" s="17">
        <v>43955</v>
      </c>
      <c r="H27" s="15" t="s">
        <v>24</v>
      </c>
      <c r="I27" s="15"/>
      <c r="J27" cm="1">
        <f t="array" ref="J27">INDEX(K:Q,ROW(),$J$1)</f>
        <v>0</v>
      </c>
      <c r="L27">
        <v>1</v>
      </c>
    </row>
    <row r="28" spans="3:14" ht="16.5" hidden="1">
      <c r="D28" s="15">
        <f>SUM($J$2:J28)</f>
        <v>10</v>
      </c>
      <c r="E28" s="16" t="s">
        <v>34</v>
      </c>
      <c r="F28" s="17">
        <v>44014</v>
      </c>
      <c r="G28" s="17"/>
      <c r="H28" s="15" t="s">
        <v>24</v>
      </c>
      <c r="I28" s="15"/>
      <c r="J28" cm="1">
        <f t="array" ref="J28">INDEX(K:Q,ROW(),$J$1)</f>
        <v>0</v>
      </c>
    </row>
    <row r="29" spans="3:14" ht="16.5" hidden="1">
      <c r="D29" s="15">
        <f>SUM($J$2:J29)</f>
        <v>10</v>
      </c>
      <c r="E29" s="16" t="s">
        <v>78</v>
      </c>
      <c r="F29" s="17"/>
      <c r="G29" s="17"/>
      <c r="H29" s="15" t="s">
        <v>79</v>
      </c>
      <c r="I29" s="15"/>
      <c r="J29" cm="1">
        <f t="array" ref="J29">INDEX(K:Q,ROW(),$J$1)</f>
        <v>0</v>
      </c>
    </row>
    <row r="30" spans="3:14" ht="16.5" hidden="1">
      <c r="D30" s="15">
        <f>SUM($J$2:J30)</f>
        <v>10</v>
      </c>
      <c r="E30" s="16" t="s">
        <v>36</v>
      </c>
      <c r="F30" s="17">
        <v>44014</v>
      </c>
      <c r="G30" s="17"/>
      <c r="H30" s="15" t="s">
        <v>24</v>
      </c>
      <c r="I30" s="15"/>
      <c r="J30" cm="1">
        <f t="array" ref="J30">INDEX(K:Q,ROW(),$J$1)</f>
        <v>0</v>
      </c>
    </row>
    <row r="31" spans="3:14" ht="16.5" hidden="1">
      <c r="D31" s="15">
        <f>SUM($J$2:J31)</f>
        <v>10</v>
      </c>
      <c r="E31" s="16" t="s">
        <v>37</v>
      </c>
      <c r="F31" s="17">
        <v>44014</v>
      </c>
      <c r="G31" s="17"/>
      <c r="H31" s="15" t="s">
        <v>24</v>
      </c>
      <c r="I31" s="15"/>
      <c r="J31" cm="1">
        <f t="array" ref="J31">INDEX(K:Q,ROW(),$J$1)</f>
        <v>0</v>
      </c>
    </row>
    <row r="32" spans="3:14" ht="16.5" hidden="1">
      <c r="D32" s="15">
        <f>SUM($J$2:J32)</f>
        <v>10</v>
      </c>
      <c r="E32" s="16" t="s">
        <v>42</v>
      </c>
      <c r="F32" s="17">
        <v>44014</v>
      </c>
      <c r="G32" s="17"/>
      <c r="H32" s="15" t="s">
        <v>24</v>
      </c>
      <c r="I32" s="15"/>
      <c r="J32" cm="1">
        <f t="array" ref="J32">INDEX(K:Q,ROW(),$J$1)</f>
        <v>0</v>
      </c>
    </row>
    <row r="33" spans="4:12" ht="16.5" hidden="1">
      <c r="D33" s="15">
        <f>SUM($J$2:J33)</f>
        <v>10</v>
      </c>
      <c r="E33" s="16" t="s">
        <v>43</v>
      </c>
      <c r="F33" s="17">
        <v>44014</v>
      </c>
      <c r="G33" s="17"/>
      <c r="H33" s="15" t="s">
        <v>24</v>
      </c>
      <c r="I33" s="15"/>
      <c r="J33" cm="1">
        <f t="array" ref="J33">INDEX(K:Q,ROW(),$J$1)</f>
        <v>0</v>
      </c>
    </row>
    <row r="34" spans="4:12" ht="16.5" hidden="1">
      <c r="D34" s="15">
        <f>SUM($J$2:J34)</f>
        <v>10</v>
      </c>
      <c r="E34" s="16" t="s">
        <v>44</v>
      </c>
      <c r="F34" s="17">
        <v>44015</v>
      </c>
      <c r="G34" s="17"/>
      <c r="H34" s="15" t="s">
        <v>24</v>
      </c>
      <c r="I34" s="15"/>
      <c r="J34" cm="1">
        <f t="array" ref="J34">INDEX(K:Q,ROW(),$J$1)</f>
        <v>0</v>
      </c>
    </row>
    <row r="35" spans="4:12" ht="16.5" hidden="1">
      <c r="D35" s="15">
        <f>SUM($J$2:J35)</f>
        <v>10</v>
      </c>
      <c r="E35" s="16" t="s">
        <v>47</v>
      </c>
      <c r="F35" s="17"/>
      <c r="G35" s="17">
        <v>43955</v>
      </c>
      <c r="H35" s="15" t="s">
        <v>79</v>
      </c>
      <c r="I35" s="15"/>
      <c r="J35" cm="1">
        <f t="array" ref="J35">INDEX(K:Q,ROW(),$J$1)</f>
        <v>0</v>
      </c>
      <c r="K35">
        <v>1</v>
      </c>
      <c r="L35">
        <v>1</v>
      </c>
    </row>
    <row r="36" spans="4:12" ht="16.5" hidden="1">
      <c r="D36" s="15">
        <f>SUM($J$2:J36)</f>
        <v>10</v>
      </c>
      <c r="E36" s="16" t="s">
        <v>50</v>
      </c>
      <c r="F36" s="17">
        <v>44014</v>
      </c>
      <c r="G36" s="17"/>
      <c r="H36" s="15" t="s">
        <v>24</v>
      </c>
      <c r="I36" s="15"/>
      <c r="J36" cm="1">
        <f t="array" ref="J36">INDEX(K:Q,ROW(),$J$1)</f>
        <v>0</v>
      </c>
    </row>
    <row r="37" spans="4:12" ht="16.5" hidden="1">
      <c r="D37" s="15">
        <f>SUM($J$2:J37)</f>
        <v>10</v>
      </c>
      <c r="E37" s="16" t="s">
        <v>51</v>
      </c>
      <c r="F37" s="17"/>
      <c r="G37" s="17"/>
      <c r="H37" s="15"/>
      <c r="I37" s="15"/>
      <c r="J37" cm="1">
        <f t="array" ref="J37">INDEX(K:Q,ROW(),$J$1)</f>
        <v>0</v>
      </c>
    </row>
    <row r="38" spans="4:12" ht="16.5" hidden="1">
      <c r="D38" s="15">
        <f>SUM($J$2:J38)</f>
        <v>10</v>
      </c>
      <c r="E38" s="16" t="s">
        <v>52</v>
      </c>
      <c r="F38" s="17">
        <v>44014</v>
      </c>
      <c r="G38" s="17"/>
      <c r="H38" s="15" t="s">
        <v>24</v>
      </c>
      <c r="I38" s="15"/>
      <c r="J38" cm="1">
        <f t="array" ref="J38">INDEX(K:Q,ROW(),$J$1)</f>
        <v>0</v>
      </c>
    </row>
    <row r="39" spans="4:12" ht="16.5" hidden="1">
      <c r="D39" s="15">
        <f>SUM($J$2:J39)</f>
        <v>10</v>
      </c>
      <c r="E39" s="16" t="s">
        <v>53</v>
      </c>
      <c r="F39" s="17"/>
      <c r="G39" s="17"/>
      <c r="H39" s="15"/>
      <c r="I39" s="15"/>
      <c r="J39" cm="1">
        <f t="array" ref="J39">INDEX(K:Q,ROW(),$J$1)</f>
        <v>0</v>
      </c>
    </row>
    <row r="40" spans="4:12" ht="16.5" hidden="1">
      <c r="D40" s="15">
        <f>SUM($J$2:J40)</f>
        <v>10</v>
      </c>
      <c r="E40" s="16" t="s">
        <v>55</v>
      </c>
      <c r="F40" s="17">
        <v>44016</v>
      </c>
      <c r="G40" s="17">
        <v>43955</v>
      </c>
      <c r="H40" s="15" t="s">
        <v>24</v>
      </c>
      <c r="I40" s="15"/>
      <c r="J40" cm="1">
        <f t="array" ref="J40">INDEX(K:Q,ROW(),$J$1)</f>
        <v>0</v>
      </c>
      <c r="L40">
        <v>1</v>
      </c>
    </row>
    <row r="41" spans="4:12" ht="16.5" hidden="1">
      <c r="D41" s="15">
        <f>SUM($J$2:J41)</f>
        <v>10</v>
      </c>
      <c r="E41" s="16" t="s">
        <v>57</v>
      </c>
      <c r="F41" s="17">
        <v>44015</v>
      </c>
      <c r="G41" s="17"/>
      <c r="H41" s="15" t="s">
        <v>24</v>
      </c>
      <c r="I41" s="15"/>
      <c r="J41" cm="1">
        <f t="array" ref="J41">INDEX(K:Q,ROW(),$J$1)</f>
        <v>0</v>
      </c>
    </row>
    <row r="42" spans="4:12" ht="16.5" hidden="1">
      <c r="D42" s="15">
        <f>SUM($J$2:J42)</f>
        <v>10</v>
      </c>
      <c r="E42" s="16" t="s">
        <v>59</v>
      </c>
      <c r="F42" s="17">
        <v>44014</v>
      </c>
      <c r="G42" s="17"/>
      <c r="H42" s="15" t="s">
        <v>24</v>
      </c>
      <c r="I42" s="15"/>
      <c r="J42" cm="1">
        <f t="array" ref="J42">INDEX(K:Q,ROW(),$J$1)</f>
        <v>0</v>
      </c>
    </row>
    <row r="43" spans="4:12" ht="16.5" hidden="1">
      <c r="D43" s="15">
        <f>SUM($J$2:J43)</f>
        <v>10</v>
      </c>
      <c r="E43" s="16" t="s">
        <v>60</v>
      </c>
      <c r="F43" s="17">
        <v>44014</v>
      </c>
      <c r="G43" s="17"/>
      <c r="H43" s="15" t="s">
        <v>24</v>
      </c>
      <c r="I43" s="15"/>
      <c r="J43" cm="1">
        <f t="array" ref="J43">INDEX(K:Q,ROW(),$J$1)</f>
        <v>0</v>
      </c>
    </row>
    <row r="44" spans="4:12" ht="16.5" hidden="1">
      <c r="D44" s="15">
        <f>SUM($J$2:J44)</f>
        <v>10</v>
      </c>
      <c r="E44" s="16" t="s">
        <v>61</v>
      </c>
      <c r="F44" s="17">
        <v>44014</v>
      </c>
      <c r="G44" s="17"/>
      <c r="H44" s="15" t="s">
        <v>24</v>
      </c>
      <c r="I44" s="15"/>
      <c r="J44" cm="1">
        <f t="array" ref="J44">INDEX(K:Q,ROW(),$J$1)</f>
        <v>0</v>
      </c>
    </row>
    <row r="45" spans="4:12" ht="16.5" hidden="1">
      <c r="D45" s="15">
        <f>SUM($J$2:J45)</f>
        <v>10</v>
      </c>
      <c r="E45" s="16" t="s">
        <v>64</v>
      </c>
      <c r="F45" s="17">
        <v>44014</v>
      </c>
      <c r="G45" s="17"/>
      <c r="H45" s="15" t="s">
        <v>24</v>
      </c>
      <c r="I45" s="15"/>
      <c r="J45" cm="1">
        <f t="array" ref="J45">INDEX(K:Q,ROW(),$J$1)</f>
        <v>0</v>
      </c>
    </row>
    <row r="46" spans="4:12" ht="16.5" hidden="1">
      <c r="D46" s="15">
        <f>SUM($J$2:J46)</f>
        <v>10</v>
      </c>
      <c r="E46" s="16" t="s">
        <v>65</v>
      </c>
      <c r="F46" s="17">
        <v>44014</v>
      </c>
      <c r="G46" s="17"/>
      <c r="H46" s="15" t="s">
        <v>24</v>
      </c>
      <c r="I46" s="15" t="s">
        <v>66</v>
      </c>
      <c r="J46" cm="1">
        <f t="array" ref="J46">INDEX(K:Q,ROW(),$J$1)</f>
        <v>0</v>
      </c>
    </row>
    <row r="47" spans="4:12" ht="16.5" hidden="1">
      <c r="D47" s="15">
        <f>SUM($J$2:J47)</f>
        <v>10</v>
      </c>
      <c r="E47" s="16" t="s">
        <v>67</v>
      </c>
      <c r="F47" s="17">
        <v>44014</v>
      </c>
      <c r="G47" s="17"/>
      <c r="H47" s="15" t="s">
        <v>24</v>
      </c>
      <c r="I47" s="15"/>
      <c r="J47" cm="1">
        <f t="array" ref="J47">INDEX(K:Q,ROW(),$J$1)</f>
        <v>0</v>
      </c>
    </row>
    <row r="48" spans="4:12" ht="16.5" hidden="1">
      <c r="D48" s="15">
        <f>SUM($J$2:J48)</f>
        <v>10</v>
      </c>
      <c r="E48" s="16" t="s">
        <v>69</v>
      </c>
      <c r="F48" s="17">
        <v>44014</v>
      </c>
      <c r="G48" s="17"/>
      <c r="H48" s="15" t="s">
        <v>24</v>
      </c>
      <c r="I48" s="15" t="s">
        <v>66</v>
      </c>
      <c r="J48" cm="1">
        <f t="array" ref="J48">INDEX(K:Q,ROW(),$J$1)</f>
        <v>0</v>
      </c>
    </row>
    <row r="49" spans="4:12" ht="16.5" hidden="1">
      <c r="D49" s="15">
        <f>SUM($J$2:J49)</f>
        <v>10</v>
      </c>
      <c r="E49" s="16" t="s">
        <v>70</v>
      </c>
      <c r="F49" s="17">
        <v>44014</v>
      </c>
      <c r="G49" s="17"/>
      <c r="H49" s="15" t="s">
        <v>24</v>
      </c>
      <c r="I49" s="15"/>
      <c r="J49" cm="1">
        <f t="array" ref="J49">INDEX(K:Q,ROW(),$J$1)</f>
        <v>0</v>
      </c>
    </row>
    <row r="50" spans="4:12" ht="16.5" hidden="1">
      <c r="D50" s="15">
        <f>SUM($J$2:J50)</f>
        <v>10</v>
      </c>
      <c r="E50" s="16" t="s">
        <v>71</v>
      </c>
      <c r="F50" s="17">
        <v>44014</v>
      </c>
      <c r="G50" s="17"/>
      <c r="H50" s="15" t="s">
        <v>24</v>
      </c>
      <c r="I50" s="15"/>
      <c r="J50" cm="1">
        <f t="array" ref="J50">INDEX(K:Q,ROW(),$J$1)</f>
        <v>0</v>
      </c>
    </row>
    <row r="51" spans="4:12" ht="16.5" hidden="1">
      <c r="D51" s="15">
        <f>SUM($J$2:J51)</f>
        <v>10</v>
      </c>
      <c r="E51" s="16" t="s">
        <v>72</v>
      </c>
      <c r="F51" s="17">
        <v>44014</v>
      </c>
      <c r="G51" s="17"/>
      <c r="H51" s="15" t="s">
        <v>24</v>
      </c>
      <c r="I51" s="15"/>
      <c r="J51" cm="1">
        <f t="array" ref="J51">INDEX(K:Q,ROW(),$J$1)</f>
        <v>0</v>
      </c>
    </row>
    <row r="52" spans="4:12" ht="16.5" hidden="1">
      <c r="D52" s="15">
        <f>SUM($J$2:J52)</f>
        <v>10</v>
      </c>
      <c r="E52" s="16" t="s">
        <v>75</v>
      </c>
      <c r="F52" s="17">
        <v>44017</v>
      </c>
      <c r="G52" s="17">
        <v>43956</v>
      </c>
      <c r="H52" s="15" t="s">
        <v>24</v>
      </c>
      <c r="I52" s="15"/>
      <c r="J52" cm="1">
        <f t="array" ref="J52">INDEX(K:Q,ROW(),$J$1)</f>
        <v>0</v>
      </c>
      <c r="L52">
        <v>1</v>
      </c>
    </row>
    <row r="53" spans="4:12" ht="16.5" hidden="1">
      <c r="D53" s="15">
        <f>SUM($J$2:J53)</f>
        <v>10</v>
      </c>
      <c r="E53" s="16" t="s">
        <v>76</v>
      </c>
      <c r="F53" s="17"/>
      <c r="G53" s="17"/>
      <c r="H53" s="15" t="s">
        <v>77</v>
      </c>
      <c r="I53" s="15"/>
      <c r="J53" cm="1">
        <f t="array" ref="J53">INDEX(K:Q,ROW(),$J$1)</f>
        <v>0</v>
      </c>
    </row>
    <row r="54" spans="4:12" ht="16.5" hidden="1">
      <c r="D54" s="15">
        <f>SUM($J$2:J54)</f>
        <v>10</v>
      </c>
      <c r="E54" s="16" t="s">
        <v>26</v>
      </c>
      <c r="F54" s="17"/>
      <c r="G54" s="17"/>
      <c r="H54" s="15" t="s">
        <v>27</v>
      </c>
      <c r="I54" s="15"/>
      <c r="J54" cm="1">
        <f t="array" ref="J54">INDEX(K:Q,ROW(),$J$1)</f>
        <v>0</v>
      </c>
    </row>
    <row r="55" spans="4:12" ht="16.5" hidden="1">
      <c r="D55" s="15">
        <f>SUM($J$2:J55)</f>
        <v>10</v>
      </c>
      <c r="E55" s="16" t="s">
        <v>80</v>
      </c>
      <c r="F55" s="17">
        <v>44016</v>
      </c>
      <c r="G55" s="17">
        <v>43955</v>
      </c>
      <c r="H55" s="15" t="s">
        <v>24</v>
      </c>
      <c r="I55" s="15"/>
      <c r="J55" cm="1">
        <f t="array" ref="J55">INDEX(K:Q,ROW(),$J$1)</f>
        <v>0</v>
      </c>
      <c r="L55">
        <v>1</v>
      </c>
    </row>
  </sheetData>
  <autoFilter ref="C1:Q55">
    <filterColumn colId="7">
      <customFilters>
        <customFilter operator="notEqual" val=" "/>
      </customFilters>
    </filterColumn>
  </autoFilter>
  <conditionalFormatting sqref="E11">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2:E52 E1:E2 E4:E10">
    <cfRule type="duplicateValues" dxfId="19" priority="7"/>
  </conditionalFormatting>
  <conditionalFormatting sqref="E4:E1048576 E1:E2">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tabSelected="1" workbookViewId="0">
      <pane ySplit="2" topLeftCell="A3" activePane="bottomLeft" state="frozen"/>
      <selection activeCell="B1" sqref="B1"/>
      <selection pane="bottomLeft" activeCell="C4" sqref="C4"/>
    </sheetView>
  </sheetViews>
  <sheetFormatPr defaultRowHeight="15" outlineLevelCol="1"/>
  <cols>
    <col min="1" max="1" width="6.28515625" customWidth="1"/>
    <col min="2" max="2" width="16.7109375" style="44" customWidth="1"/>
    <col min="3" max="3" width="17.42578125" customWidth="1"/>
    <col min="4" max="4" width="31" customWidth="1"/>
    <col min="5" max="5" width="70.7109375" style="45" customWidth="1"/>
    <col min="6" max="6" width="58.85546875" style="48" customWidth="1"/>
    <col min="7" max="7" width="19.140625" customWidth="1"/>
    <col min="8" max="8" width="25" customWidth="1"/>
    <col min="9" max="9" width="18" customWidth="1"/>
    <col min="10" max="10" width="39.7109375" style="45" customWidth="1"/>
    <col min="11" max="11" width="21.42578125" customWidth="1"/>
    <col min="12" max="12" width="19.140625" customWidth="1"/>
    <col min="13" max="13" width="12.5703125" style="26" customWidth="1"/>
    <col min="14" max="14" width="36.7109375" style="26" customWidth="1"/>
    <col min="15" max="15" width="21.85546875" style="26" customWidth="1"/>
    <col min="16" max="16" width="43.85546875" style="26" bestFit="1" customWidth="1"/>
    <col min="17" max="17" width="15.28515625" style="35" customWidth="1"/>
    <col min="18" max="18" width="19.28515625" bestFit="1" customWidth="1"/>
    <col min="19" max="19" width="7.28515625" customWidth="1"/>
    <col min="20" max="20" width="19.28515625" style="26" customWidth="1" outlineLevel="1"/>
    <col min="21" max="21" width="41.7109375" style="26" customWidth="1" outlineLevel="1"/>
    <col min="22" max="22" width="25" style="26" customWidth="1" outlineLevel="1"/>
    <col min="23" max="23" width="12.5703125" style="26" customWidth="1" outlineLevel="1"/>
  </cols>
  <sheetData>
    <row r="1" spans="1:23" s="36" customFormat="1" ht="30">
      <c r="A1" s="36" t="s">
        <v>66</v>
      </c>
      <c r="B1" s="49" t="s">
        <v>225</v>
      </c>
      <c r="C1" s="36" t="s">
        <v>273</v>
      </c>
      <c r="D1" s="36" t="s">
        <v>131</v>
      </c>
      <c r="E1" s="36" t="s">
        <v>2</v>
      </c>
      <c r="F1" s="9" t="s">
        <v>232</v>
      </c>
      <c r="G1" s="36" t="s">
        <v>204</v>
      </c>
      <c r="H1" s="36" t="s">
        <v>147</v>
      </c>
      <c r="I1" s="36" t="s">
        <v>88</v>
      </c>
      <c r="J1" s="36" t="s">
        <v>178</v>
      </c>
      <c r="K1" s="36" t="s">
        <v>179</v>
      </c>
      <c r="L1" s="36" t="s">
        <v>206</v>
      </c>
      <c r="M1" s="37" t="s">
        <v>205</v>
      </c>
      <c r="N1" s="37" t="s">
        <v>233</v>
      </c>
      <c r="O1" s="37" t="s">
        <v>148</v>
      </c>
      <c r="P1" s="37" t="s">
        <v>130</v>
      </c>
      <c r="Q1" s="38" t="s">
        <v>132</v>
      </c>
      <c r="R1" s="36" t="s">
        <v>133</v>
      </c>
      <c r="S1" s="36" t="s">
        <v>134</v>
      </c>
      <c r="T1" s="37" t="s">
        <v>146</v>
      </c>
      <c r="U1" s="37" t="s">
        <v>6</v>
      </c>
      <c r="V1" s="37" t="s">
        <v>88</v>
      </c>
      <c r="W1" s="37" t="s">
        <v>89</v>
      </c>
    </row>
    <row r="2" spans="1:23" s="36" customFormat="1">
      <c r="A2" s="36">
        <f>COLUMN()</f>
        <v>1</v>
      </c>
      <c r="B2" s="49" t="s">
        <v>275</v>
      </c>
      <c r="D2" s="36">
        <f>COLUMN()</f>
        <v>4</v>
      </c>
      <c r="E2" s="36">
        <f>COLUMN()</f>
        <v>5</v>
      </c>
      <c r="F2" s="9">
        <f>COLUMN()</f>
        <v>6</v>
      </c>
      <c r="G2" s="36">
        <f>COLUMN()</f>
        <v>7</v>
      </c>
      <c r="H2" s="36">
        <f>COLUMN()</f>
        <v>8</v>
      </c>
      <c r="J2" s="36">
        <f>COLUMN()</f>
        <v>10</v>
      </c>
      <c r="K2" s="36">
        <f>COLUMN()</f>
        <v>11</v>
      </c>
      <c r="L2" s="36">
        <f>COLUMN()</f>
        <v>12</v>
      </c>
      <c r="M2" s="36">
        <f>COLUMN()</f>
        <v>13</v>
      </c>
      <c r="N2" s="37">
        <f>COLUMN()</f>
        <v>14</v>
      </c>
      <c r="O2" s="36">
        <f>COLUMN()</f>
        <v>15</v>
      </c>
      <c r="P2" s="36">
        <f>COLUMN()</f>
        <v>16</v>
      </c>
      <c r="Q2" s="36">
        <f>COLUMN()</f>
        <v>17</v>
      </c>
      <c r="R2" s="36">
        <f>COLUMN()</f>
        <v>18</v>
      </c>
      <c r="S2" s="36">
        <f>COLUMN()</f>
        <v>19</v>
      </c>
      <c r="T2" s="36">
        <f>COLUMN()</f>
        <v>20</v>
      </c>
      <c r="U2" s="36">
        <f>COLUMN()</f>
        <v>21</v>
      </c>
      <c r="V2" s="36">
        <f>COLUMN()</f>
        <v>22</v>
      </c>
      <c r="W2" s="36">
        <f>COLUMN()</f>
        <v>23</v>
      </c>
    </row>
    <row r="3" spans="1:23" s="36" customFormat="1">
      <c r="B3" s="49"/>
      <c r="F3" s="9"/>
      <c r="N3" s="37"/>
    </row>
    <row r="4" spans="1:23" s="36" customFormat="1" ht="30">
      <c r="B4" s="56" t="s">
        <v>306</v>
      </c>
      <c r="C4" s="41" t="s">
        <v>283</v>
      </c>
      <c r="D4" s="41" t="s">
        <v>300</v>
      </c>
      <c r="E4" s="41" t="str">
        <f>"Sửa chữa lớn đường dây hạ thế "&amp;D4</f>
        <v>Sửa chữa lớn đường dây hạ thế Lưới điện hạ thế TBA Cây Da 1</v>
      </c>
      <c r="F4" s="50" t="str">
        <f>D4</f>
        <v>Lưới điện hạ thế TBA Cây Da 1</v>
      </c>
      <c r="G4" s="36" t="str">
        <f>RIGHT(E4,LEN(E4)-SEARCH("TBA ",E4,1)-2)</f>
        <v xml:space="preserve"> Cây Da 1</v>
      </c>
      <c r="H4" s="41" t="str">
        <f>"FCO + MCCB TBA "&amp;G4</f>
        <v>FCO + MCCB TBA  Cây Da 1</v>
      </c>
      <c r="I4" s="6" t="s">
        <v>149</v>
      </c>
      <c r="J4" s="41" t="str">
        <f>"Tiếp địa hạ thế tại trụ TBA "&amp;G4</f>
        <v>Tiếp địa hạ thế tại trụ TBA  Cây Da 1</v>
      </c>
      <c r="N4" s="51" t="str">
        <f t="shared" ref="N4:N15" si="0">J4&amp;CHAR(10)&amp;K4</f>
        <v xml:space="preserve">Tiếp địa hạ thế tại trụ TBA  Cây Da 1
</v>
      </c>
    </row>
    <row r="5" spans="1:23" s="36" customFormat="1" ht="30">
      <c r="B5" s="56" t="s">
        <v>284</v>
      </c>
      <c r="C5" s="41" t="s">
        <v>283</v>
      </c>
      <c r="D5" s="41" t="s">
        <v>293</v>
      </c>
      <c r="E5" s="41" t="str">
        <f t="shared" ref="E5:E15" si="1">"Sửa chữa lớn đường dây hạ thế "&amp;D5</f>
        <v>Sửa chữa lớn đường dây hạ thế Lưới điện hạ thế TBA Cây Da 2</v>
      </c>
      <c r="F5" s="50" t="str">
        <f t="shared" ref="F5:F15" si="2">D5</f>
        <v>Lưới điện hạ thế TBA Cây Da 2</v>
      </c>
      <c r="G5" s="36" t="str">
        <f t="shared" ref="G5:G15" si="3">RIGHT(E5,LEN(E5)-SEARCH("TBA ",E5,1)-2)</f>
        <v xml:space="preserve"> Cây Da 2</v>
      </c>
      <c r="H5" s="41" t="str">
        <f t="shared" ref="H5:H15" si="4">"FCO + MCCB TBA "&amp;G5</f>
        <v>FCO + MCCB TBA  Cây Da 2</v>
      </c>
      <c r="I5" s="6" t="s">
        <v>149</v>
      </c>
      <c r="J5" s="41" t="str">
        <f t="shared" ref="J5:J15" si="5">"Tiếp địa hạ thế tại trụ TBA "&amp;G5</f>
        <v>Tiếp địa hạ thế tại trụ TBA  Cây Da 2</v>
      </c>
      <c r="N5" s="51" t="str">
        <f t="shared" si="0"/>
        <v xml:space="preserve">Tiếp địa hạ thế tại trụ TBA  Cây Da 2
</v>
      </c>
    </row>
    <row r="6" spans="1:23" s="36" customFormat="1" ht="30">
      <c r="B6" s="56" t="s">
        <v>285</v>
      </c>
      <c r="C6" s="41" t="s">
        <v>283</v>
      </c>
      <c r="D6" s="41" t="s">
        <v>294</v>
      </c>
      <c r="E6" s="41" t="str">
        <f t="shared" si="1"/>
        <v>Sửa chữa lớn đường dây hạ thế Lưới điện hạ thế TBA Cây Da 2A</v>
      </c>
      <c r="F6" s="50" t="str">
        <f t="shared" si="2"/>
        <v>Lưới điện hạ thế TBA Cây Da 2A</v>
      </c>
      <c r="G6" s="36" t="str">
        <f t="shared" si="3"/>
        <v xml:space="preserve"> Cây Da 2A</v>
      </c>
      <c r="H6" s="41" t="str">
        <f t="shared" si="4"/>
        <v>FCO + MCCB TBA  Cây Da 2A</v>
      </c>
      <c r="I6" s="6" t="s">
        <v>149</v>
      </c>
      <c r="J6" s="41" t="str">
        <f t="shared" si="5"/>
        <v>Tiếp địa hạ thế tại trụ TBA  Cây Da 2A</v>
      </c>
      <c r="N6" s="51" t="str">
        <f t="shared" si="0"/>
        <v xml:space="preserve">Tiếp địa hạ thế tại trụ TBA  Cây Da 2A
</v>
      </c>
    </row>
    <row r="7" spans="1:23" s="36" customFormat="1" ht="30">
      <c r="B7" s="56" t="s">
        <v>286</v>
      </c>
      <c r="C7" s="41" t="s">
        <v>283</v>
      </c>
      <c r="D7" s="41" t="s">
        <v>295</v>
      </c>
      <c r="E7" s="41" t="str">
        <f t="shared" si="1"/>
        <v>Sửa chữa lớn đường dây hạ thế Lưới điện hạ thế TBA Cây Da 3</v>
      </c>
      <c r="F7" s="50" t="str">
        <f t="shared" si="2"/>
        <v>Lưới điện hạ thế TBA Cây Da 3</v>
      </c>
      <c r="G7" s="36" t="str">
        <f t="shared" si="3"/>
        <v xml:space="preserve"> Cây Da 3</v>
      </c>
      <c r="H7" s="41" t="str">
        <f t="shared" si="4"/>
        <v>FCO + MCCB TBA  Cây Da 3</v>
      </c>
      <c r="I7" s="6" t="s">
        <v>149</v>
      </c>
      <c r="J7" s="41" t="str">
        <f t="shared" si="5"/>
        <v>Tiếp địa hạ thế tại trụ TBA  Cây Da 3</v>
      </c>
      <c r="N7" s="51" t="str">
        <f t="shared" si="0"/>
        <v xml:space="preserve">Tiếp địa hạ thế tại trụ TBA  Cây Da 3
</v>
      </c>
    </row>
    <row r="8" spans="1:23" s="36" customFormat="1" ht="30">
      <c r="B8" s="56" t="s">
        <v>287</v>
      </c>
      <c r="C8" s="41" t="s">
        <v>283</v>
      </c>
      <c r="D8" s="41" t="s">
        <v>296</v>
      </c>
      <c r="E8" s="41" t="str">
        <f t="shared" si="1"/>
        <v>Sửa chữa lớn đường dây hạ thế Lưới điện hạ thế TBA Cây Da 4</v>
      </c>
      <c r="F8" s="50" t="str">
        <f t="shared" si="2"/>
        <v>Lưới điện hạ thế TBA Cây Da 4</v>
      </c>
      <c r="G8" s="36" t="str">
        <f t="shared" si="3"/>
        <v xml:space="preserve"> Cây Da 4</v>
      </c>
      <c r="H8" s="41" t="str">
        <f t="shared" si="4"/>
        <v>FCO + MCCB TBA  Cây Da 4</v>
      </c>
      <c r="I8" s="6" t="s">
        <v>149</v>
      </c>
      <c r="J8" s="41" t="str">
        <f t="shared" si="5"/>
        <v>Tiếp địa hạ thế tại trụ TBA  Cây Da 4</v>
      </c>
      <c r="N8" s="51" t="str">
        <f t="shared" si="0"/>
        <v xml:space="preserve">Tiếp địa hạ thế tại trụ TBA  Cây Da 4
</v>
      </c>
    </row>
    <row r="9" spans="1:23" s="36" customFormat="1" ht="30">
      <c r="B9" s="56" t="s">
        <v>288</v>
      </c>
      <c r="C9" s="41" t="s">
        <v>283</v>
      </c>
      <c r="D9" s="41" t="s">
        <v>297</v>
      </c>
      <c r="E9" s="41" t="str">
        <f t="shared" si="1"/>
        <v>Sửa chữa lớn đường dây hạ thế Lưới điện hạ thế TBA Cây Da 5</v>
      </c>
      <c r="F9" s="50" t="str">
        <f t="shared" si="2"/>
        <v>Lưới điện hạ thế TBA Cây Da 5</v>
      </c>
      <c r="G9" s="36" t="str">
        <f t="shared" si="3"/>
        <v xml:space="preserve"> Cây Da 5</v>
      </c>
      <c r="H9" s="41" t="str">
        <f t="shared" si="4"/>
        <v>FCO + MCCB TBA  Cây Da 5</v>
      </c>
      <c r="I9" s="6" t="s">
        <v>149</v>
      </c>
      <c r="J9" s="41" t="str">
        <f t="shared" si="5"/>
        <v>Tiếp địa hạ thế tại trụ TBA  Cây Da 5</v>
      </c>
      <c r="N9" s="51" t="str">
        <f t="shared" si="0"/>
        <v xml:space="preserve">Tiếp địa hạ thế tại trụ TBA  Cây Da 5
</v>
      </c>
    </row>
    <row r="10" spans="1:23" s="36" customFormat="1" ht="30">
      <c r="B10" s="56" t="s">
        <v>289</v>
      </c>
      <c r="C10" s="41" t="s">
        <v>283</v>
      </c>
      <c r="D10" s="41" t="s">
        <v>298</v>
      </c>
      <c r="E10" s="41" t="str">
        <f t="shared" si="1"/>
        <v>Sửa chữa lớn đường dây hạ thế Lưới điện hạ thế TBA Cây Da 5A</v>
      </c>
      <c r="F10" s="50" t="str">
        <f t="shared" si="2"/>
        <v>Lưới điện hạ thế TBA Cây Da 5A</v>
      </c>
      <c r="G10" s="36" t="str">
        <f t="shared" si="3"/>
        <v xml:space="preserve"> Cây Da 5A</v>
      </c>
      <c r="H10" s="41" t="str">
        <f t="shared" si="4"/>
        <v>FCO + MCCB TBA  Cây Da 5A</v>
      </c>
      <c r="I10" s="6" t="s">
        <v>149</v>
      </c>
      <c r="J10" s="41" t="str">
        <f t="shared" si="5"/>
        <v>Tiếp địa hạ thế tại trụ TBA  Cây Da 5A</v>
      </c>
      <c r="N10" s="51" t="str">
        <f t="shared" si="0"/>
        <v xml:space="preserve">Tiếp địa hạ thế tại trụ TBA  Cây Da 5A
</v>
      </c>
    </row>
    <row r="11" spans="1:23" s="36" customFormat="1" ht="30">
      <c r="B11" s="56" t="s">
        <v>290</v>
      </c>
      <c r="C11" s="41" t="s">
        <v>283</v>
      </c>
      <c r="D11" s="41" t="s">
        <v>299</v>
      </c>
      <c r="E11" s="41" t="str">
        <f t="shared" si="1"/>
        <v>Sửa chữa lớn đường dây hạ thế Lưới điện hạ thế TBA Cây Da 6</v>
      </c>
      <c r="F11" s="50" t="str">
        <f t="shared" si="2"/>
        <v>Lưới điện hạ thế TBA Cây Da 6</v>
      </c>
      <c r="G11" s="36" t="str">
        <f t="shared" si="3"/>
        <v xml:space="preserve"> Cây Da 6</v>
      </c>
      <c r="H11" s="41" t="str">
        <f t="shared" si="4"/>
        <v>FCO + MCCB TBA  Cây Da 6</v>
      </c>
      <c r="I11" s="6" t="s">
        <v>149</v>
      </c>
      <c r="J11" s="41" t="str">
        <f t="shared" si="5"/>
        <v>Tiếp địa hạ thế tại trụ TBA  Cây Da 6</v>
      </c>
      <c r="N11" s="51" t="str">
        <f t="shared" si="0"/>
        <v xml:space="preserve">Tiếp địa hạ thế tại trụ TBA  Cây Da 6
</v>
      </c>
    </row>
    <row r="12" spans="1:23" s="36" customFormat="1" ht="30">
      <c r="B12" s="56" t="s">
        <v>291</v>
      </c>
      <c r="C12" s="41" t="s">
        <v>283</v>
      </c>
      <c r="D12" s="41" t="s">
        <v>301</v>
      </c>
      <c r="E12" s="41" t="str">
        <f t="shared" si="1"/>
        <v>Sửa chữa lớn đường dây hạ thế Lưới điện hạ thế TBA Cây Da 6A</v>
      </c>
      <c r="F12" s="50" t="str">
        <f t="shared" si="2"/>
        <v>Lưới điện hạ thế TBA Cây Da 6A</v>
      </c>
      <c r="G12" s="36" t="str">
        <f t="shared" si="3"/>
        <v xml:space="preserve"> Cây Da 6A</v>
      </c>
      <c r="H12" s="41" t="str">
        <f t="shared" si="4"/>
        <v>FCO + MCCB TBA  Cây Da 6A</v>
      </c>
      <c r="I12" s="6" t="s">
        <v>149</v>
      </c>
      <c r="J12" s="41" t="str">
        <f t="shared" si="5"/>
        <v>Tiếp địa hạ thế tại trụ TBA  Cây Da 6A</v>
      </c>
      <c r="N12" s="51" t="str">
        <f t="shared" si="0"/>
        <v xml:space="preserve">Tiếp địa hạ thế tại trụ TBA  Cây Da 6A
</v>
      </c>
      <c r="O12" s="36" t="s">
        <v>305</v>
      </c>
    </row>
    <row r="13" spans="1:23" s="41" customFormat="1" ht="30">
      <c r="B13" s="56" t="s">
        <v>292</v>
      </c>
      <c r="C13" s="41" t="s">
        <v>283</v>
      </c>
      <c r="D13" s="41" t="s">
        <v>302</v>
      </c>
      <c r="E13" s="41" t="str">
        <f t="shared" si="1"/>
        <v>Sửa chữa lớn đường dây hạ thế Lưới điện hạ thế TBA Cây Da 7</v>
      </c>
      <c r="F13" s="50" t="str">
        <f t="shared" si="2"/>
        <v>Lưới điện hạ thế TBA Cây Da 7</v>
      </c>
      <c r="G13" s="36" t="str">
        <f t="shared" si="3"/>
        <v xml:space="preserve"> Cây Da 7</v>
      </c>
      <c r="H13" s="41" t="str">
        <f t="shared" si="4"/>
        <v>FCO + MCCB TBA  Cây Da 7</v>
      </c>
      <c r="I13" s="6" t="s">
        <v>149</v>
      </c>
      <c r="J13" s="41" t="str">
        <f t="shared" si="5"/>
        <v>Tiếp địa hạ thế tại trụ TBA  Cây Da 7</v>
      </c>
      <c r="N13" s="51" t="str">
        <f t="shared" si="0"/>
        <v xml:space="preserve">Tiếp địa hạ thế tại trụ TBA  Cây Da 7
</v>
      </c>
    </row>
    <row r="14" spans="1:23" s="41" customFormat="1" ht="30">
      <c r="B14" s="56" t="s">
        <v>292</v>
      </c>
      <c r="C14" s="41" t="s">
        <v>283</v>
      </c>
      <c r="D14" s="41" t="s">
        <v>303</v>
      </c>
      <c r="E14" s="41" t="str">
        <f t="shared" si="1"/>
        <v>Sửa chữa lớn đường dây hạ thế Lưới điện hạ thế TBA Cây Da 10</v>
      </c>
      <c r="F14" s="50" t="str">
        <f t="shared" si="2"/>
        <v>Lưới điện hạ thế TBA Cây Da 10</v>
      </c>
      <c r="G14" s="36" t="str">
        <f t="shared" si="3"/>
        <v xml:space="preserve"> Cây Da 10</v>
      </c>
      <c r="H14" s="41" t="str">
        <f t="shared" si="4"/>
        <v>FCO + MCCB TBA  Cây Da 10</v>
      </c>
      <c r="I14" s="6" t="s">
        <v>149</v>
      </c>
      <c r="J14" s="41" t="str">
        <f t="shared" si="5"/>
        <v>Tiếp địa hạ thế tại trụ TBA  Cây Da 10</v>
      </c>
      <c r="N14" s="51" t="str">
        <f t="shared" si="0"/>
        <v xml:space="preserve">Tiếp địa hạ thế tại trụ TBA  Cây Da 10
</v>
      </c>
    </row>
    <row r="15" spans="1:23" s="41" customFormat="1" ht="30">
      <c r="B15" s="56" t="s">
        <v>292</v>
      </c>
      <c r="C15" s="41" t="s">
        <v>283</v>
      </c>
      <c r="D15" s="41" t="s">
        <v>304</v>
      </c>
      <c r="E15" s="41" t="str">
        <f t="shared" si="1"/>
        <v>Sửa chữa lớn đường dây hạ thế Lưới điện hạ thế TBA Cây Da 11</v>
      </c>
      <c r="F15" s="50" t="str">
        <f t="shared" si="2"/>
        <v>Lưới điện hạ thế TBA Cây Da 11</v>
      </c>
      <c r="G15" s="36" t="str">
        <f t="shared" si="3"/>
        <v xml:space="preserve"> Cây Da 11</v>
      </c>
      <c r="H15" s="41" t="str">
        <f t="shared" si="4"/>
        <v>FCO + MCCB TBA  Cây Da 11</v>
      </c>
      <c r="I15" s="6" t="s">
        <v>149</v>
      </c>
      <c r="J15" s="41" t="str">
        <f t="shared" si="5"/>
        <v>Tiếp địa hạ thế tại trụ TBA  Cây Da 11</v>
      </c>
      <c r="N15" s="51" t="str">
        <f t="shared" si="0"/>
        <v xml:space="preserve">Tiếp địa hạ thế tại trụ TBA  Cây Da 11
</v>
      </c>
    </row>
    <row r="16" spans="1:23" s="41" customFormat="1" ht="75">
      <c r="B16" s="56" t="s">
        <v>276</v>
      </c>
      <c r="C16" s="52" t="s">
        <v>46</v>
      </c>
      <c r="D16" s="41" t="s">
        <v>268</v>
      </c>
      <c r="E16" s="53" t="s">
        <v>267</v>
      </c>
      <c r="F16" s="50" t="s">
        <v>274</v>
      </c>
      <c r="G16" s="6" t="s">
        <v>269</v>
      </c>
      <c r="H16" s="6" t="s">
        <v>270</v>
      </c>
      <c r="I16" s="6"/>
      <c r="J16" s="24" t="s">
        <v>271</v>
      </c>
      <c r="K16" s="54" t="s">
        <v>272</v>
      </c>
      <c r="M16" s="57">
        <v>44147</v>
      </c>
      <c r="N16" s="51" t="str">
        <f>J16&amp;CHAR(10)&amp;K16</f>
        <v>Cắt LBS khí Ấp 8 Nhân Nghĩa + 3 LTD
Cắt LBS khí Nhân Nghĩa - Xuân Bảo + 3LTD
Tiếp địa trụ trung thế 174
Tiếp địa hạ thế tại TBA Nhân Nghĩa 11</v>
      </c>
      <c r="O16" s="26" t="str">
        <f>D16</f>
        <v>Nhánh rẽ Nhân Nghĩa 11</v>
      </c>
    </row>
    <row r="17" spans="1:23" s="41" customFormat="1" ht="60">
      <c r="B17" s="56" t="s">
        <v>276</v>
      </c>
      <c r="C17" s="52" t="s">
        <v>46</v>
      </c>
      <c r="D17" s="41" t="s">
        <v>268</v>
      </c>
      <c r="E17" s="53" t="s">
        <v>277</v>
      </c>
      <c r="F17" s="50" t="s">
        <v>278</v>
      </c>
      <c r="G17" s="6" t="s">
        <v>279</v>
      </c>
      <c r="H17" s="6" t="s">
        <v>280</v>
      </c>
      <c r="I17" s="6"/>
      <c r="J17" s="55" t="s">
        <v>282</v>
      </c>
      <c r="K17" s="54" t="s">
        <v>281</v>
      </c>
      <c r="M17" s="57">
        <v>44147</v>
      </c>
      <c r="N17" s="51" t="str">
        <f>J17&amp;CHAR(10)&amp;K17</f>
        <v>Cắt FCO nhánh rẽ Nhân Nghĩa 11 tại trụ 172/001
Tiếp địa trung hạ thế tại TBA Nhân Nghĩa 11</v>
      </c>
      <c r="O17" s="26" t="str">
        <f>D17</f>
        <v>Nhánh rẽ Nhân Nghĩa 11</v>
      </c>
    </row>
    <row r="18" spans="1:23" ht="30">
      <c r="A18">
        <f>ROW()</f>
        <v>18</v>
      </c>
      <c r="B18" s="44">
        <v>44061</v>
      </c>
      <c r="C18" s="44"/>
      <c r="D18" t="s">
        <v>137</v>
      </c>
      <c r="E18" s="24" t="s">
        <v>227</v>
      </c>
      <c r="F18" s="47" t="s">
        <v>213</v>
      </c>
      <c r="G18" s="6" t="s">
        <v>231</v>
      </c>
      <c r="H18" s="6" t="s">
        <v>149</v>
      </c>
      <c r="I18" s="6"/>
      <c r="J18" s="24" t="s">
        <v>181</v>
      </c>
      <c r="K18" s="6"/>
      <c r="L18" s="6"/>
      <c r="M18" s="26">
        <f t="shared" ref="M18:M37" si="6">L18+14</f>
        <v>14</v>
      </c>
      <c r="N18" s="26" t="e">
        <f t="array" aca="1" ref="N18" ca="1">_xlfn.TEXTJOIN(CHAR(10),TRUE,J18:K18)</f>
        <v>#NAME?</v>
      </c>
      <c r="O18" s="26" t="str">
        <f t="shared" ref="O18:O38" si="7">D18</f>
        <v>TBA Nam Hà 1A</v>
      </c>
      <c r="P18" s="26" t="e">
        <f t="shared" ref="P18:P38" ca="1" si="8">N18&amp;D18</f>
        <v>#NAME?</v>
      </c>
      <c r="Q18" s="35">
        <v>44079</v>
      </c>
      <c r="R18" t="s">
        <v>136</v>
      </c>
      <c r="S18">
        <f t="shared" ref="S18:S24" si="9">WEEKDAY(Q18)</f>
        <v>7</v>
      </c>
      <c r="T18" s="26" t="e">
        <f t="shared" ref="T18:T38" ca="1" si="10">N18&amp;D18</f>
        <v>#NAME?</v>
      </c>
      <c r="U18" s="26" t="e">
        <f t="shared" ref="U18:U38" ca="1" si="11">E18&amp;LOWER(N18)&amp;D18</f>
        <v>#NAME?</v>
      </c>
      <c r="V18" s="26" t="str">
        <f t="shared" ref="V18:V38" si="12">"Cắt "&amp;H18&amp;O18</f>
        <v>Cắt FCO + MCCB TBA Nam Hà 1A</v>
      </c>
      <c r="W18" s="26" t="str">
        <f t="shared" ref="W18:W38" si="13">"Tiếp địa tại "&amp;K18&amp;D18</f>
        <v>Tiếp địa tại TBA Nam Hà 1A</v>
      </c>
    </row>
    <row r="19" spans="1:23" ht="30">
      <c r="A19">
        <f>ROW()</f>
        <v>19</v>
      </c>
      <c r="B19" s="44">
        <v>44061</v>
      </c>
      <c r="C19" s="44"/>
      <c r="D19" t="s">
        <v>135</v>
      </c>
      <c r="E19" s="24" t="s">
        <v>226</v>
      </c>
      <c r="F19" s="47" t="s">
        <v>212</v>
      </c>
      <c r="G19" s="6" t="s">
        <v>231</v>
      </c>
      <c r="H19" s="6" t="s">
        <v>149</v>
      </c>
      <c r="I19" s="6"/>
      <c r="J19" s="24" t="s">
        <v>180</v>
      </c>
      <c r="K19" s="6" t="s">
        <v>251</v>
      </c>
      <c r="L19" s="6"/>
      <c r="M19" s="26">
        <f>L19+14</f>
        <v>14</v>
      </c>
      <c r="N19" s="26" t="e">
        <f t="array" aca="1" ref="N19" ca="1">_xlfn.TEXTJOIN(CHAR(10),TRUE,J19:K19)</f>
        <v>#NAME?</v>
      </c>
      <c r="O19" s="26" t="str">
        <f t="shared" si="7"/>
        <v>TBA Nam Hà 1</v>
      </c>
      <c r="P19" s="26" t="e">
        <f t="shared" ca="1" si="8"/>
        <v>#NAME?</v>
      </c>
      <c r="Q19" s="35">
        <v>44079</v>
      </c>
      <c r="R19" t="s">
        <v>136</v>
      </c>
      <c r="S19">
        <f>WEEKDAY(Q19)</f>
        <v>7</v>
      </c>
      <c r="T19" s="26" t="e">
        <f t="shared" ca="1" si="10"/>
        <v>#NAME?</v>
      </c>
      <c r="U19" s="26" t="e">
        <f t="shared" ca="1" si="11"/>
        <v>#NAME?</v>
      </c>
      <c r="V19" s="26" t="str">
        <f t="shared" si="12"/>
        <v>Cắt FCO + MCCB TBA Nam Hà 1</v>
      </c>
      <c r="W19" s="26" t="str">
        <f t="shared" si="13"/>
        <v>Tiếp địa tại  TBA Nam Hà 1</v>
      </c>
    </row>
    <row r="20" spans="1:23" ht="30">
      <c r="A20">
        <f>ROW()</f>
        <v>20</v>
      </c>
      <c r="B20" s="44">
        <v>44061</v>
      </c>
      <c r="C20" s="44"/>
      <c r="D20" t="s">
        <v>138</v>
      </c>
      <c r="E20" s="24" t="s">
        <v>228</v>
      </c>
      <c r="F20" s="47" t="s">
        <v>214</v>
      </c>
      <c r="G20" s="6" t="s">
        <v>231</v>
      </c>
      <c r="H20" s="6" t="s">
        <v>149</v>
      </c>
      <c r="I20" s="6"/>
      <c r="J20" s="24" t="s">
        <v>182</v>
      </c>
      <c r="K20" s="6"/>
      <c r="L20" s="6"/>
      <c r="M20" s="26">
        <f t="shared" si="6"/>
        <v>14</v>
      </c>
      <c r="N20" s="26" t="e">
        <f t="array" aca="1" ref="N20" ca="1">_xlfn.TEXTJOIN(CHAR(10),TRUE,J20:K20)</f>
        <v>#NAME?</v>
      </c>
      <c r="O20" s="26" t="str">
        <f t="shared" si="7"/>
        <v>TBA Nam Hà 3</v>
      </c>
      <c r="P20" s="26" t="e">
        <f t="shared" ca="1" si="8"/>
        <v>#NAME?</v>
      </c>
      <c r="Q20" s="35">
        <v>44079</v>
      </c>
      <c r="R20" t="s">
        <v>136</v>
      </c>
      <c r="S20">
        <f t="shared" si="9"/>
        <v>7</v>
      </c>
      <c r="T20" s="26" t="e">
        <f t="shared" ca="1" si="10"/>
        <v>#NAME?</v>
      </c>
      <c r="U20" s="26" t="e">
        <f t="shared" ca="1" si="11"/>
        <v>#NAME?</v>
      </c>
      <c r="V20" s="26" t="str">
        <f t="shared" si="12"/>
        <v>Cắt FCO + MCCB TBA Nam Hà 3</v>
      </c>
      <c r="W20" s="26" t="str">
        <f t="shared" si="13"/>
        <v>Tiếp địa tại TBA Nam Hà 3</v>
      </c>
    </row>
    <row r="21" spans="1:23" ht="30">
      <c r="A21">
        <f>ROW()</f>
        <v>21</v>
      </c>
      <c r="B21" s="44">
        <v>44061</v>
      </c>
      <c r="C21" s="44"/>
      <c r="D21" t="s">
        <v>139</v>
      </c>
      <c r="E21" s="24" t="s">
        <v>229</v>
      </c>
      <c r="F21" s="47" t="s">
        <v>215</v>
      </c>
      <c r="G21" s="6" t="s">
        <v>231</v>
      </c>
      <c r="H21" s="6" t="s">
        <v>149</v>
      </c>
      <c r="I21" s="6"/>
      <c r="J21" s="24" t="s">
        <v>241</v>
      </c>
      <c r="K21" s="6"/>
      <c r="L21" s="6"/>
      <c r="M21" s="26">
        <f t="shared" si="6"/>
        <v>14</v>
      </c>
      <c r="N21" s="26" t="e">
        <f t="array" aca="1" ref="N21" ca="1">_xlfn.TEXTJOIN(CHAR(10),TRUE,J21:K21)</f>
        <v>#NAME?</v>
      </c>
      <c r="O21" s="26" t="str">
        <f t="shared" si="7"/>
        <v>TBA Xuân Tây 10A</v>
      </c>
      <c r="P21" s="26" t="e">
        <f t="shared" ca="1" si="8"/>
        <v>#NAME?</v>
      </c>
      <c r="Q21" s="35">
        <v>44081</v>
      </c>
      <c r="R21" t="s">
        <v>136</v>
      </c>
      <c r="S21">
        <f t="shared" si="9"/>
        <v>2</v>
      </c>
      <c r="T21" s="26" t="e">
        <f t="shared" ca="1" si="10"/>
        <v>#NAME?</v>
      </c>
      <c r="U21" s="26" t="e">
        <f t="shared" ca="1" si="11"/>
        <v>#NAME?</v>
      </c>
      <c r="V21" s="26" t="str">
        <f t="shared" si="12"/>
        <v>Cắt FCO + MCCB TBA Xuân Tây 10A</v>
      </c>
      <c r="W21" s="26" t="str">
        <f t="shared" si="13"/>
        <v>Tiếp địa tại TBA Xuân Tây 10A</v>
      </c>
    </row>
    <row r="22" spans="1:23">
      <c r="A22">
        <f>ROW()</f>
        <v>22</v>
      </c>
      <c r="B22" s="44">
        <v>44061</v>
      </c>
      <c r="C22" s="44"/>
      <c r="D22" s="6" t="s">
        <v>150</v>
      </c>
      <c r="E22" s="24" t="s">
        <v>230</v>
      </c>
      <c r="F22" s="47" t="s">
        <v>216</v>
      </c>
      <c r="G22" s="6" t="s">
        <v>231</v>
      </c>
      <c r="H22" s="6" t="s">
        <v>149</v>
      </c>
      <c r="I22" s="6"/>
      <c r="J22" s="24" t="s">
        <v>239</v>
      </c>
      <c r="K22" s="6" t="s">
        <v>240</v>
      </c>
      <c r="L22" s="6"/>
      <c r="M22" s="26">
        <f t="shared" si="6"/>
        <v>14</v>
      </c>
      <c r="N22" s="26" t="e">
        <f t="array" aca="1" ref="N22" ca="1">_xlfn.TEXTJOIN(CHAR(10),TRUE,J22:K22)</f>
        <v>#NAME?</v>
      </c>
      <c r="O22" s="26" t="str">
        <f t="shared" si="7"/>
        <v>TBA Sông Ray 8A</v>
      </c>
      <c r="P22" s="26" t="e">
        <f t="shared" ca="1" si="8"/>
        <v>#NAME?</v>
      </c>
      <c r="Q22" s="35">
        <v>44083</v>
      </c>
      <c r="R22" t="s">
        <v>136</v>
      </c>
      <c r="S22">
        <f t="shared" si="9"/>
        <v>4</v>
      </c>
      <c r="T22" s="26" t="e">
        <f t="shared" ca="1" si="10"/>
        <v>#NAME?</v>
      </c>
      <c r="U22" s="26" t="e">
        <f t="shared" ca="1" si="11"/>
        <v>#NAME?</v>
      </c>
      <c r="V22" s="26" t="str">
        <f t="shared" si="12"/>
        <v>Cắt FCO + MCCB TBA Sông Ray 8A</v>
      </c>
      <c r="W22" s="26" t="str">
        <f t="shared" si="13"/>
        <v>Tiếp địa tại Tiếp địa hạ thế tại MCCB TBA Sông Ray 8ATBA Sông Ray 8A</v>
      </c>
    </row>
    <row r="23" spans="1:23" ht="60">
      <c r="A23">
        <f>ROW()</f>
        <v>23</v>
      </c>
      <c r="B23" s="44">
        <v>44061</v>
      </c>
      <c r="C23" s="44"/>
      <c r="D23" s="6" t="s">
        <v>151</v>
      </c>
      <c r="E23" s="24" t="s">
        <v>153</v>
      </c>
      <c r="F23" s="47" t="s">
        <v>217</v>
      </c>
      <c r="G23" s="6" t="s">
        <v>231</v>
      </c>
      <c r="H23" s="6" t="s">
        <v>152</v>
      </c>
      <c r="I23" s="6"/>
      <c r="J23" s="24" t="s">
        <v>184</v>
      </c>
      <c r="K23" s="24" t="s">
        <v>183</v>
      </c>
      <c r="L23" s="6"/>
      <c r="M23" s="26">
        <f t="shared" ref="M23" si="14">L23+14</f>
        <v>14</v>
      </c>
      <c r="N23" s="26" t="e">
        <f t="array" aca="1" ref="N23" ca="1">_xlfn.TEXTJOIN(CHAR(10),TRUE,J23:K23)</f>
        <v>#NAME?</v>
      </c>
      <c r="O23" s="26" t="str">
        <f t="shared" si="7"/>
        <v>Nhánh rẽ Đồng Tâm 1</v>
      </c>
      <c r="P23" s="26" t="e">
        <f t="shared" ca="1" si="8"/>
        <v>#NAME?</v>
      </c>
      <c r="Q23" s="35">
        <v>44086</v>
      </c>
      <c r="R23" t="s">
        <v>136</v>
      </c>
      <c r="S23">
        <f t="shared" ref="S23" si="15">WEEKDAY(Q23)</f>
        <v>7</v>
      </c>
      <c r="T23" s="26" t="e">
        <f t="shared" ca="1" si="10"/>
        <v>#NAME?</v>
      </c>
      <c r="U23" s="26" t="e">
        <f t="shared" ca="1" si="11"/>
        <v>#NAME?</v>
      </c>
      <c r="V23" s="26" t="str">
        <f t="shared" si="12"/>
        <v>Cắt LBS khí + 3 LTDNhánh rẽ Đồng Tâm 1</v>
      </c>
      <c r="W23" s="26" t="str">
        <f t="shared" si="13"/>
        <v>Tiếp địa tại Tiếp địa trụ trung thế 381 
Tiếp địa hạ thế TBA Sông Ray 7Nhánh rẽ Đồng Tâm 1</v>
      </c>
    </row>
    <row r="24" spans="1:23" ht="45">
      <c r="A24">
        <f>ROW()</f>
        <v>24</v>
      </c>
      <c r="B24" s="44" t="s">
        <v>264</v>
      </c>
      <c r="C24" s="44"/>
      <c r="D24" s="6" t="s">
        <v>261</v>
      </c>
      <c r="E24" s="24" t="s">
        <v>265</v>
      </c>
      <c r="F24" s="47" t="s">
        <v>262</v>
      </c>
      <c r="G24" s="6" t="s">
        <v>259</v>
      </c>
      <c r="H24" s="6" t="s">
        <v>155</v>
      </c>
      <c r="I24" s="6"/>
      <c r="J24" s="24" t="s">
        <v>266</v>
      </c>
      <c r="K24" s="24" t="s">
        <v>263</v>
      </c>
      <c r="L24" s="6"/>
      <c r="M24" s="26">
        <f t="shared" si="6"/>
        <v>14</v>
      </c>
      <c r="N24" s="26" t="e">
        <f t="array" aca="1" ref="N24" ca="1">_xlfn.TEXTJOIN(CHAR(10),TRUE,J24:K24)</f>
        <v>#NAME?</v>
      </c>
      <c r="O24" s="26" t="str">
        <f t="shared" si="7"/>
        <v>Nhánh rẽ Sông Ray 7A</v>
      </c>
      <c r="P24" s="26" t="e">
        <f t="shared" ca="1" si="8"/>
        <v>#NAME?</v>
      </c>
      <c r="Q24" s="35">
        <v>44086</v>
      </c>
      <c r="R24" t="s">
        <v>136</v>
      </c>
      <c r="S24">
        <f t="shared" si="9"/>
        <v>7</v>
      </c>
      <c r="T24" s="26" t="e">
        <f t="shared" ca="1" si="10"/>
        <v>#NAME?</v>
      </c>
      <c r="U24" s="26" t="e">
        <f t="shared" ca="1" si="11"/>
        <v>#NAME?</v>
      </c>
      <c r="V24" s="26" t="str">
        <f t="shared" si="12"/>
        <v>Cắt 3xFCO Nhánh rẽ Sông Ray 7A</v>
      </c>
      <c r="W24" s="26" t="str">
        <f t="shared" si="13"/>
        <v>Tiếp địa tại Tiếp địa trung hạ thế  trạm biến áp Sông Ray 7ANhánh rẽ Sông Ray 7A</v>
      </c>
    </row>
    <row r="25" spans="1:23" ht="45">
      <c r="A25">
        <f>ROW()</f>
        <v>25</v>
      </c>
      <c r="B25" s="44">
        <v>44062</v>
      </c>
      <c r="C25" s="44"/>
      <c r="D25" s="6" t="s">
        <v>154</v>
      </c>
      <c r="E25" s="24" t="s">
        <v>256</v>
      </c>
      <c r="F25" s="47" t="s">
        <v>257</v>
      </c>
      <c r="G25" s="6" t="s">
        <v>231</v>
      </c>
      <c r="H25" s="6" t="s">
        <v>155</v>
      </c>
      <c r="I25" s="6"/>
      <c r="J25" s="24" t="s">
        <v>186</v>
      </c>
      <c r="K25" s="6" t="s">
        <v>185</v>
      </c>
      <c r="L25" s="6"/>
      <c r="M25" s="26">
        <f t="shared" si="6"/>
        <v>14</v>
      </c>
      <c r="N25" s="26" t="e">
        <f t="array" aca="1" ref="N25" ca="1">_xlfn.TEXTJOIN(CHAR(10),TRUE,J25:K25)</f>
        <v>#NAME?</v>
      </c>
      <c r="O25" s="26" t="str">
        <f t="shared" si="7"/>
        <v>Nhánh rẽ Lâm San 10, 11, 12</v>
      </c>
      <c r="P25" s="26" t="e">
        <f t="shared" ca="1" si="8"/>
        <v>#NAME?</v>
      </c>
      <c r="Q25" s="35">
        <v>44086</v>
      </c>
      <c r="R25" t="s">
        <v>136</v>
      </c>
      <c r="S25">
        <f t="shared" ref="S25" si="16">WEEKDAY(Q25)</f>
        <v>7</v>
      </c>
      <c r="T25" s="26" t="e">
        <f t="shared" ca="1" si="10"/>
        <v>#NAME?</v>
      </c>
      <c r="U25" s="26" t="e">
        <f t="shared" ca="1" si="11"/>
        <v>#NAME?</v>
      </c>
      <c r="V25" s="26" t="str">
        <f t="shared" si="12"/>
        <v>Cắt 3xFCO Nhánh rẽ Lâm San 10, 11, 12</v>
      </c>
      <c r="W25" s="26" t="str">
        <f t="shared" si="13"/>
        <v>Tiếp địa tại Tiếp địa trung hạ áp tại TBA Lâm San 11A, 11DNhánh rẽ Lâm San 10, 11, 12</v>
      </c>
    </row>
    <row r="26" spans="1:23" ht="30">
      <c r="A26">
        <f>ROW()</f>
        <v>26</v>
      </c>
      <c r="B26" s="44">
        <v>44062</v>
      </c>
      <c r="C26" s="44"/>
      <c r="D26" s="6" t="s">
        <v>157</v>
      </c>
      <c r="E26" s="24" t="s">
        <v>158</v>
      </c>
      <c r="F26" s="47" t="s">
        <v>218</v>
      </c>
      <c r="G26" s="6" t="s">
        <v>231</v>
      </c>
      <c r="H26" s="6" t="s">
        <v>156</v>
      </c>
      <c r="I26" s="6"/>
      <c r="J26" s="24" t="s">
        <v>187</v>
      </c>
      <c r="K26" s="6" t="s">
        <v>188</v>
      </c>
      <c r="L26" s="6"/>
      <c r="M26" s="26">
        <f t="shared" si="6"/>
        <v>14</v>
      </c>
      <c r="N26" s="26" t="e">
        <f t="array" aca="1" ref="N26" ca="1">_xlfn.TEXTJOIN(CHAR(10),TRUE,J26:K26)</f>
        <v>#NAME?</v>
      </c>
      <c r="O26" s="26" t="str">
        <f t="shared" si="7"/>
        <v>Nhánh rẽ Lâm San</v>
      </c>
      <c r="P26" s="26" t="e">
        <f t="shared" ca="1" si="8"/>
        <v>#NAME?</v>
      </c>
      <c r="Q26" s="35">
        <v>44093</v>
      </c>
      <c r="R26" t="s">
        <v>136</v>
      </c>
      <c r="S26">
        <f t="shared" ref="S26:S36" si="17">WEEKDAY(Q26)</f>
        <v>7</v>
      </c>
      <c r="T26" s="26" t="e">
        <f t="shared" ca="1" si="10"/>
        <v>#NAME?</v>
      </c>
      <c r="U26" s="26" t="e">
        <f t="shared" ca="1" si="11"/>
        <v>#NAME?</v>
      </c>
      <c r="V26" s="26" t="str">
        <f t="shared" si="12"/>
        <v>Cắt Recloser + 3 LTD Nhánh rẽ Lâm San</v>
      </c>
      <c r="W26" s="26" t="str">
        <f t="shared" si="13"/>
        <v>Tiếp địa tại Tiếp địa trụ trung thế 075 Nhánh rẽ Lâm San</v>
      </c>
    </row>
    <row r="27" spans="1:23" ht="30">
      <c r="A27">
        <f>ROW()</f>
        <v>27</v>
      </c>
      <c r="B27" s="44">
        <v>44062</v>
      </c>
      <c r="C27" s="44"/>
      <c r="D27" s="6" t="s">
        <v>159</v>
      </c>
      <c r="E27" s="24" t="s">
        <v>161</v>
      </c>
      <c r="F27" s="47" t="s">
        <v>219</v>
      </c>
      <c r="G27" s="6" t="s">
        <v>231</v>
      </c>
      <c r="H27" s="6" t="s">
        <v>155</v>
      </c>
      <c r="I27" s="6"/>
      <c r="J27" s="24" t="s">
        <v>189</v>
      </c>
      <c r="K27" s="6" t="s">
        <v>190</v>
      </c>
      <c r="L27" s="6"/>
      <c r="M27" s="26">
        <f t="shared" si="6"/>
        <v>14</v>
      </c>
      <c r="N27" s="26" t="e">
        <f t="array" aca="1" ref="N27" ca="1">_xlfn.TEXTJOIN(CHAR(10),TRUE,J27:K27)</f>
        <v>#NAME?</v>
      </c>
      <c r="O27" s="26" t="str">
        <f t="shared" si="7"/>
        <v>Nhánh rẽ Cánh đồng Xuân Tây 1</v>
      </c>
      <c r="P27" s="26" t="e">
        <f t="shared" ca="1" si="8"/>
        <v>#NAME?</v>
      </c>
      <c r="Q27" s="35">
        <v>44090</v>
      </c>
      <c r="R27" t="s">
        <v>136</v>
      </c>
      <c r="S27">
        <f t="shared" si="17"/>
        <v>4</v>
      </c>
      <c r="T27" s="26" t="e">
        <f t="shared" ca="1" si="10"/>
        <v>#NAME?</v>
      </c>
      <c r="U27" s="26" t="e">
        <f t="shared" ca="1" si="11"/>
        <v>#NAME?</v>
      </c>
      <c r="V27" s="26" t="str">
        <f t="shared" si="12"/>
        <v>Cắt 3xFCO Nhánh rẽ Cánh đồng Xuân Tây 1</v>
      </c>
      <c r="W27" s="26" t="str">
        <f t="shared" si="13"/>
        <v>Tiếp địa tại Tiếp địa trung hạ áp tại TBA Cánh đồng Xuân Tây 1Nhánh rẽ Cánh đồng Xuân Tây 1</v>
      </c>
    </row>
    <row r="28" spans="1:23" ht="60">
      <c r="A28">
        <f>ROW()</f>
        <v>28</v>
      </c>
      <c r="B28" s="44">
        <v>44062</v>
      </c>
      <c r="C28" s="44"/>
      <c r="D28" s="6" t="s">
        <v>160</v>
      </c>
      <c r="E28" s="24" t="s">
        <v>162</v>
      </c>
      <c r="F28" s="47" t="s">
        <v>220</v>
      </c>
      <c r="G28" s="6" t="s">
        <v>231</v>
      </c>
      <c r="H28" s="6" t="s">
        <v>156</v>
      </c>
      <c r="I28" s="6"/>
      <c r="J28" s="24" t="s">
        <v>191</v>
      </c>
      <c r="K28" s="24" t="s">
        <v>192</v>
      </c>
      <c r="L28" s="6"/>
      <c r="M28" s="26">
        <f t="shared" si="6"/>
        <v>14</v>
      </c>
      <c r="N28" s="26" t="e">
        <f t="array" aca="1" ref="N28" ca="1">_xlfn.TEXTJOIN(CHAR(10),TRUE,J28:K28)</f>
        <v>#NAME?</v>
      </c>
      <c r="O28" s="26" t="str">
        <f t="shared" si="7"/>
        <v>Nhánh rẽ Láng Me</v>
      </c>
      <c r="P28" s="26" t="e">
        <f t="shared" ca="1" si="8"/>
        <v>#NAME?</v>
      </c>
      <c r="Q28" s="35">
        <v>44089</v>
      </c>
      <c r="R28" t="s">
        <v>136</v>
      </c>
      <c r="S28">
        <f t="shared" si="17"/>
        <v>3</v>
      </c>
      <c r="T28" s="26" t="e">
        <f t="shared" ca="1" si="10"/>
        <v>#NAME?</v>
      </c>
      <c r="U28" s="26" t="e">
        <f t="shared" ca="1" si="11"/>
        <v>#NAME?</v>
      </c>
      <c r="V28" s="26" t="str">
        <f t="shared" si="12"/>
        <v>Cắt Recloser + 3 LTD Nhánh rẽ Láng Me</v>
      </c>
      <c r="W28" s="26" t="str">
        <f t="shared" si="13"/>
        <v>Tiếp địa tại Tiếp địa trụ trung thế 094
 Tiếp địa hạ thế TBA Láng Me 3Nhánh rẽ Láng Me</v>
      </c>
    </row>
    <row r="29" spans="1:23" ht="30">
      <c r="A29">
        <f>ROW()</f>
        <v>29</v>
      </c>
      <c r="B29" s="44">
        <v>44062</v>
      </c>
      <c r="C29" s="44"/>
      <c r="D29" s="6" t="s">
        <v>163</v>
      </c>
      <c r="E29" s="24" t="s">
        <v>165</v>
      </c>
      <c r="F29" s="47" t="s">
        <v>221</v>
      </c>
      <c r="G29" s="6" t="s">
        <v>231</v>
      </c>
      <c r="H29" s="6" t="s">
        <v>164</v>
      </c>
      <c r="I29" s="6"/>
      <c r="J29" s="24" t="s">
        <v>193</v>
      </c>
      <c r="K29" s="6" t="s">
        <v>195</v>
      </c>
      <c r="L29" s="6"/>
      <c r="M29" s="26">
        <f t="shared" si="6"/>
        <v>14</v>
      </c>
      <c r="N29" s="26" t="e">
        <f t="array" aca="1" ref="N29" ca="1">_xlfn.TEXTJOIN(CHAR(10),TRUE,J29:K29)</f>
        <v>#NAME?</v>
      </c>
      <c r="O29" s="26" t="str">
        <f t="shared" si="7"/>
        <v>Nhánh rẽ Thoại Hương 3, 4</v>
      </c>
      <c r="P29" s="26" t="e">
        <f t="shared" ca="1" si="8"/>
        <v>#NAME?</v>
      </c>
      <c r="Q29" s="35">
        <v>44088</v>
      </c>
      <c r="R29" t="s">
        <v>136</v>
      </c>
      <c r="S29">
        <f t="shared" si="17"/>
        <v>2</v>
      </c>
      <c r="T29" s="26" t="e">
        <f t="shared" ca="1" si="10"/>
        <v>#NAME?</v>
      </c>
      <c r="U29" s="26" t="e">
        <f t="shared" ca="1" si="11"/>
        <v>#NAME?</v>
      </c>
      <c r="V29" s="26" t="str">
        <f t="shared" si="12"/>
        <v>Cắt FCO Nhánh rẽ Thoại Hương 3, 4</v>
      </c>
      <c r="W29" s="26" t="str">
        <f t="shared" si="13"/>
        <v>Tiếp địa tại Tiếp địa trung hạ áp tại TBA Thoại Hương 3, 4Nhánh rẽ Thoại Hương 3, 4</v>
      </c>
    </row>
    <row r="30" spans="1:23" ht="30">
      <c r="A30">
        <f>ROW()</f>
        <v>30</v>
      </c>
      <c r="B30" s="44">
        <v>44062</v>
      </c>
      <c r="C30" s="44"/>
      <c r="D30" s="6" t="s">
        <v>166</v>
      </c>
      <c r="E30" s="24" t="s">
        <v>167</v>
      </c>
      <c r="F30" s="47" t="s">
        <v>222</v>
      </c>
      <c r="G30" s="6" t="s">
        <v>231</v>
      </c>
      <c r="H30" s="6" t="s">
        <v>164</v>
      </c>
      <c r="I30" s="6"/>
      <c r="J30" s="45" t="s">
        <v>194</v>
      </c>
      <c r="K30" s="6" t="s">
        <v>196</v>
      </c>
      <c r="L30" s="6"/>
      <c r="M30" s="26">
        <f t="shared" si="6"/>
        <v>14</v>
      </c>
      <c r="N30" s="26" t="e">
        <f t="array" aca="1" ref="N30" ca="1">_xlfn.TEXTJOIN(CHAR(10),TRUE,J30:K30)</f>
        <v>#NAME?</v>
      </c>
      <c r="O30" s="26" t="str">
        <f t="shared" si="7"/>
        <v>Nhánh rẽ Xuân Tây 19</v>
      </c>
      <c r="P30" s="26" t="e">
        <f t="shared" ca="1" si="8"/>
        <v>#NAME?</v>
      </c>
      <c r="Q30" s="35">
        <v>44086</v>
      </c>
      <c r="R30" t="s">
        <v>136</v>
      </c>
      <c r="S30">
        <f t="shared" si="17"/>
        <v>7</v>
      </c>
      <c r="T30" s="26" t="e">
        <f t="shared" ca="1" si="10"/>
        <v>#NAME?</v>
      </c>
      <c r="U30" s="26" t="e">
        <f t="shared" ca="1" si="11"/>
        <v>#NAME?</v>
      </c>
      <c r="V30" s="26" t="str">
        <f t="shared" si="12"/>
        <v>Cắt FCO Nhánh rẽ Xuân Tây 19</v>
      </c>
      <c r="W30" s="26" t="str">
        <f t="shared" si="13"/>
        <v>Tiếp địa tại Tiếp địa trung hạ áp tại TBA Xuân Tây 19Nhánh rẽ Xuân Tây 19</v>
      </c>
    </row>
    <row r="31" spans="1:23" ht="60">
      <c r="A31">
        <f>ROW()</f>
        <v>31</v>
      </c>
      <c r="B31" s="44">
        <v>44062</v>
      </c>
      <c r="C31" s="44"/>
      <c r="D31" s="6" t="s">
        <v>168</v>
      </c>
      <c r="E31" s="24" t="s">
        <v>258</v>
      </c>
      <c r="F31" s="47" t="s">
        <v>223</v>
      </c>
      <c r="G31" s="6" t="s">
        <v>259</v>
      </c>
      <c r="H31" s="6" t="s">
        <v>155</v>
      </c>
      <c r="I31" s="6"/>
      <c r="J31" s="45" t="s">
        <v>197</v>
      </c>
      <c r="K31" s="24" t="s">
        <v>198</v>
      </c>
      <c r="L31" s="6"/>
      <c r="M31" s="26">
        <f t="shared" si="6"/>
        <v>14</v>
      </c>
      <c r="N31" s="26" t="e">
        <f t="array" aca="1" ref="N31" ca="1">_xlfn.TEXTJOIN(CHAR(10),TRUE,J31:K31)</f>
        <v>#NAME?</v>
      </c>
      <c r="O31" s="26" t="str">
        <f t="shared" si="7"/>
        <v>Nhánh rẽ Láng Me 5</v>
      </c>
      <c r="P31" s="26" t="e">
        <f t="shared" ca="1" si="8"/>
        <v>#NAME?</v>
      </c>
      <c r="Q31" s="35">
        <v>44089</v>
      </c>
      <c r="R31" t="s">
        <v>136</v>
      </c>
      <c r="S31">
        <f t="shared" si="17"/>
        <v>3</v>
      </c>
      <c r="T31" s="26" t="e">
        <f t="shared" ca="1" si="10"/>
        <v>#NAME?</v>
      </c>
      <c r="U31" s="26" t="e">
        <f t="shared" ca="1" si="11"/>
        <v>#NAME?</v>
      </c>
      <c r="V31" s="26" t="str">
        <f t="shared" si="12"/>
        <v>Cắt 3xFCO Nhánh rẽ Láng Me 5</v>
      </c>
      <c r="W31" s="26" t="str">
        <f t="shared" si="13"/>
        <v>Tiếp địa tại Tiếp địa trụ trung thế 131
 Tiếp địa hạ thế TBA Láng Me 5, 5A, 5BNhánh rẽ Láng Me 5</v>
      </c>
    </row>
    <row r="32" spans="1:23" ht="30">
      <c r="A32">
        <f>ROW()</f>
        <v>32</v>
      </c>
      <c r="B32" s="44">
        <v>44062</v>
      </c>
      <c r="C32" s="44"/>
      <c r="D32" s="6" t="s">
        <v>169</v>
      </c>
      <c r="E32" s="24" t="s">
        <v>170</v>
      </c>
      <c r="F32" s="47" t="s">
        <v>224</v>
      </c>
      <c r="G32" s="6" t="s">
        <v>231</v>
      </c>
      <c r="H32" s="6" t="s">
        <v>156</v>
      </c>
      <c r="I32" s="6"/>
      <c r="J32" s="45" t="s">
        <v>199</v>
      </c>
      <c r="K32" s="6" t="s">
        <v>200</v>
      </c>
      <c r="L32" s="6"/>
      <c r="M32" s="26">
        <f t="shared" si="6"/>
        <v>14</v>
      </c>
      <c r="N32" s="26" t="e">
        <f t="array" aca="1" ref="N32" ca="1">_xlfn.TEXTJOIN(CHAR(10),TRUE,J32:K32)</f>
        <v>#NAME?</v>
      </c>
      <c r="O32" s="26" t="str">
        <f t="shared" si="7"/>
        <v>Nhánh rẽ Sông Nhạn</v>
      </c>
      <c r="P32" s="26" t="e">
        <f t="shared" ca="1" si="8"/>
        <v>#NAME?</v>
      </c>
      <c r="Q32" s="35">
        <v>44095</v>
      </c>
      <c r="R32" t="s">
        <v>136</v>
      </c>
      <c r="S32">
        <f t="shared" si="17"/>
        <v>2</v>
      </c>
      <c r="T32" s="26" t="e">
        <f t="shared" ca="1" si="10"/>
        <v>#NAME?</v>
      </c>
      <c r="U32" s="26" t="e">
        <f t="shared" ca="1" si="11"/>
        <v>#NAME?</v>
      </c>
      <c r="V32" s="26" t="str">
        <f t="shared" si="12"/>
        <v>Cắt Recloser + 3 LTD Nhánh rẽ Sông Nhạn</v>
      </c>
      <c r="W32" s="26" t="str">
        <f t="shared" si="13"/>
        <v>Tiếp địa tại Tiếp địa trụ trung thế 023A Nhánh rẽ Sông Nhạn</v>
      </c>
    </row>
    <row r="33" spans="1:23" ht="45">
      <c r="A33">
        <f>ROW()</f>
        <v>33</v>
      </c>
      <c r="B33" s="44">
        <v>44062</v>
      </c>
      <c r="C33" s="44"/>
      <c r="D33" s="6" t="s">
        <v>171</v>
      </c>
      <c r="E33" s="24" t="s">
        <v>172</v>
      </c>
      <c r="F33" s="47" t="s">
        <v>203</v>
      </c>
      <c r="G33" s="6" t="s">
        <v>231</v>
      </c>
      <c r="H33" s="6" t="s">
        <v>156</v>
      </c>
      <c r="I33" s="6"/>
      <c r="J33" s="24" t="s">
        <v>201</v>
      </c>
      <c r="K33" s="6" t="s">
        <v>202</v>
      </c>
      <c r="L33" s="6"/>
      <c r="M33" s="26">
        <f t="shared" si="6"/>
        <v>14</v>
      </c>
      <c r="N33" s="26" t="e">
        <f t="array" aca="1" ref="N33" ca="1">_xlfn.TEXTJOIN(CHAR(10),TRUE,J33:K33)</f>
        <v>#NAME?</v>
      </c>
      <c r="O33" s="26" t="str">
        <f t="shared" si="7"/>
        <v>Nhánh rẽ Nam Hà</v>
      </c>
      <c r="P33" s="26" t="e">
        <f t="shared" ca="1" si="8"/>
        <v>#NAME?</v>
      </c>
      <c r="Q33" s="35">
        <v>44096</v>
      </c>
      <c r="R33" t="s">
        <v>136</v>
      </c>
      <c r="S33">
        <f t="shared" si="17"/>
        <v>3</v>
      </c>
      <c r="T33" s="26" t="e">
        <f t="shared" ca="1" si="10"/>
        <v>#NAME?</v>
      </c>
      <c r="U33" s="26" t="e">
        <f t="shared" ca="1" si="11"/>
        <v>#NAME?</v>
      </c>
      <c r="V33" s="26" t="str">
        <f t="shared" si="12"/>
        <v>Cắt Recloser + 3 LTD Nhánh rẽ Nam Hà</v>
      </c>
      <c r="W33" s="26" t="str">
        <f t="shared" si="13"/>
        <v>Tiếp địa tại Tiếp địa trụ trung thế 351Nhánh rẽ Nam Hà</v>
      </c>
    </row>
    <row r="34" spans="1:23" ht="30">
      <c r="A34">
        <f>ROW()</f>
        <v>34</v>
      </c>
      <c r="B34" s="44">
        <v>44061</v>
      </c>
      <c r="C34" s="44"/>
      <c r="D34" s="6" t="s">
        <v>173</v>
      </c>
      <c r="E34" s="24" t="s">
        <v>174</v>
      </c>
      <c r="F34" s="47" t="s">
        <v>207</v>
      </c>
      <c r="G34" s="6" t="s">
        <v>231</v>
      </c>
      <c r="H34" s="6" t="s">
        <v>156</v>
      </c>
      <c r="I34" s="6"/>
      <c r="J34" s="24" t="s">
        <v>208</v>
      </c>
      <c r="K34" s="6" t="s">
        <v>209</v>
      </c>
      <c r="L34" s="6"/>
      <c r="M34" s="26">
        <f t="shared" si="6"/>
        <v>14</v>
      </c>
      <c r="N34" s="26" t="e">
        <f t="array" aca="1" ref="N34" ca="1">_xlfn.TEXTJOIN(CHAR(10),TRUE,J34:K34)</f>
        <v>#NAME?</v>
      </c>
      <c r="O34" s="26" t="str">
        <f t="shared" si="7"/>
        <v>Nhánh rẽ Tân Bảo</v>
      </c>
      <c r="P34" s="26" t="e">
        <f t="shared" ca="1" si="8"/>
        <v>#NAME?</v>
      </c>
      <c r="Q34" s="35">
        <v>44097</v>
      </c>
      <c r="R34" t="s">
        <v>136</v>
      </c>
      <c r="S34">
        <f t="shared" si="17"/>
        <v>4</v>
      </c>
      <c r="T34" s="26" t="e">
        <f t="shared" ca="1" si="10"/>
        <v>#NAME?</v>
      </c>
      <c r="U34" s="26" t="e">
        <f t="shared" ca="1" si="11"/>
        <v>#NAME?</v>
      </c>
      <c r="V34" s="26" t="str">
        <f t="shared" si="12"/>
        <v>Cắt Recloser + 3 LTD Nhánh rẽ Tân Bảo</v>
      </c>
      <c r="W34" s="26" t="str">
        <f t="shared" si="13"/>
        <v>Tiếp địa tại Tiếp địa trụ trung thế 147Nhánh rẽ Tân Bảo</v>
      </c>
    </row>
    <row r="35" spans="1:23" ht="60">
      <c r="A35">
        <f>ROW()</f>
        <v>35</v>
      </c>
      <c r="B35" s="44">
        <v>44062</v>
      </c>
      <c r="C35" s="44"/>
      <c r="D35" s="6" t="s">
        <v>171</v>
      </c>
      <c r="E35" s="45" t="s">
        <v>260</v>
      </c>
      <c r="F35" s="47" t="s">
        <v>210</v>
      </c>
      <c r="G35" s="6" t="s">
        <v>231</v>
      </c>
      <c r="H35" s="6" t="s">
        <v>156</v>
      </c>
      <c r="I35" s="6"/>
      <c r="J35" s="24" t="s">
        <v>201</v>
      </c>
      <c r="K35" s="6" t="s">
        <v>202</v>
      </c>
      <c r="L35" s="6"/>
      <c r="M35" s="26">
        <f t="shared" si="6"/>
        <v>14</v>
      </c>
      <c r="N35" s="26" t="e">
        <f t="array" aca="1" ref="N35" ca="1">_xlfn.TEXTJOIN(CHAR(10),TRUE,J35:K35)</f>
        <v>#NAME?</v>
      </c>
      <c r="O35" s="26" t="str">
        <f t="shared" si="7"/>
        <v>Nhánh rẽ Nam Hà</v>
      </c>
      <c r="P35" s="26" t="e">
        <f t="shared" ca="1" si="8"/>
        <v>#NAME?</v>
      </c>
      <c r="Q35" s="35">
        <v>44096</v>
      </c>
      <c r="R35" t="s">
        <v>136</v>
      </c>
      <c r="S35">
        <f t="shared" si="17"/>
        <v>3</v>
      </c>
      <c r="T35" s="26" t="e">
        <f t="shared" ca="1" si="10"/>
        <v>#NAME?</v>
      </c>
      <c r="U35" s="26" t="e">
        <f t="shared" ca="1" si="11"/>
        <v>#NAME?</v>
      </c>
      <c r="V35" s="26" t="str">
        <f t="shared" si="12"/>
        <v>Cắt Recloser + 3 LTD Nhánh rẽ Nam Hà</v>
      </c>
      <c r="W35" s="26" t="str">
        <f t="shared" si="13"/>
        <v>Tiếp địa tại Tiếp địa trụ trung thế 351Nhánh rẽ Nam Hà</v>
      </c>
    </row>
    <row r="36" spans="1:23" ht="30">
      <c r="A36">
        <f>ROW()</f>
        <v>36</v>
      </c>
      <c r="B36" s="44">
        <v>44062</v>
      </c>
      <c r="C36" s="44"/>
      <c r="D36" s="6" t="s">
        <v>173</v>
      </c>
      <c r="E36" s="24" t="s">
        <v>175</v>
      </c>
      <c r="F36" s="47" t="s">
        <v>211</v>
      </c>
      <c r="G36" s="6" t="s">
        <v>231</v>
      </c>
      <c r="H36" s="6" t="s">
        <v>156</v>
      </c>
      <c r="I36" s="6"/>
      <c r="J36" s="24" t="s">
        <v>208</v>
      </c>
      <c r="K36" s="6" t="s">
        <v>209</v>
      </c>
      <c r="L36" s="6"/>
      <c r="M36" s="26">
        <f t="shared" si="6"/>
        <v>14</v>
      </c>
      <c r="N36" s="26" t="e">
        <f t="array" aca="1" ref="N36" ca="1">_xlfn.TEXTJOIN(CHAR(10),TRUE,J36:K36)</f>
        <v>#NAME?</v>
      </c>
      <c r="O36" s="26" t="str">
        <f t="shared" si="7"/>
        <v>Nhánh rẽ Tân Bảo</v>
      </c>
      <c r="P36" s="26" t="e">
        <f t="shared" ca="1" si="8"/>
        <v>#NAME?</v>
      </c>
      <c r="Q36" s="35">
        <v>44097</v>
      </c>
      <c r="R36" t="s">
        <v>136</v>
      </c>
      <c r="S36">
        <f t="shared" si="17"/>
        <v>4</v>
      </c>
      <c r="T36" s="26" t="e">
        <f t="shared" ca="1" si="10"/>
        <v>#NAME?</v>
      </c>
      <c r="U36" s="26" t="e">
        <f t="shared" ca="1" si="11"/>
        <v>#NAME?</v>
      </c>
      <c r="V36" s="26" t="str">
        <f t="shared" si="12"/>
        <v>Cắt Recloser + 3 LTD Nhánh rẽ Tân Bảo</v>
      </c>
      <c r="W36" s="26" t="str">
        <f t="shared" si="13"/>
        <v>Tiếp địa tại Tiếp địa trụ trung thế 147Nhánh rẽ Tân Bảo</v>
      </c>
    </row>
    <row r="37" spans="1:23">
      <c r="A37">
        <f>ROW()</f>
        <v>37</v>
      </c>
      <c r="B37" s="44">
        <v>44082</v>
      </c>
      <c r="C37" s="44"/>
      <c r="D37" s="6" t="s">
        <v>234</v>
      </c>
      <c r="E37" s="24" t="s">
        <v>255</v>
      </c>
      <c r="F37" s="47" t="s">
        <v>237</v>
      </c>
      <c r="G37" s="6" t="s">
        <v>231</v>
      </c>
      <c r="H37" s="6" t="s">
        <v>164</v>
      </c>
      <c r="I37" s="6"/>
      <c r="J37" s="24" t="s">
        <v>236</v>
      </c>
      <c r="K37" s="6" t="s">
        <v>235</v>
      </c>
      <c r="L37" s="6"/>
      <c r="M37" s="26">
        <f t="shared" si="6"/>
        <v>14</v>
      </c>
      <c r="N37" s="26" t="e">
        <f t="array" aca="1" ref="N37" ca="1">_xlfn.TEXTJOIN(CHAR(10),TRUE,J37:K37)</f>
        <v>#NAME?</v>
      </c>
      <c r="O37" s="26" t="str">
        <f t="shared" si="7"/>
        <v>TBA Sông Ray 7</v>
      </c>
      <c r="P37" s="26" t="e">
        <f t="shared" ca="1" si="8"/>
        <v>#NAME?</v>
      </c>
      <c r="Q37" s="35">
        <v>44098</v>
      </c>
      <c r="R37" t="s">
        <v>136</v>
      </c>
      <c r="S37">
        <f>WEEKDAY(Q37)</f>
        <v>5</v>
      </c>
      <c r="T37" s="26" t="e">
        <f t="shared" ca="1" si="10"/>
        <v>#NAME?</v>
      </c>
      <c r="U37" s="26" t="e">
        <f t="shared" ca="1" si="11"/>
        <v>#NAME?</v>
      </c>
      <c r="V37" s="26" t="str">
        <f t="shared" si="12"/>
        <v>Cắt FCO TBA Sông Ray 7</v>
      </c>
      <c r="W37" s="26" t="str">
        <f t="shared" si="13"/>
        <v>Tiếp địa tại Tiếp địa hạ thế tại MCCB TBA Sông Ray 7TBA Sông Ray 7</v>
      </c>
    </row>
    <row r="38" spans="1:23" ht="30">
      <c r="A38">
        <f>ROW()</f>
        <v>38</v>
      </c>
      <c r="B38" s="44">
        <v>44082</v>
      </c>
      <c r="C38" s="44"/>
      <c r="D38" s="6" t="s">
        <v>242</v>
      </c>
      <c r="E38" s="24" t="s">
        <v>246</v>
      </c>
      <c r="F38" s="47" t="s">
        <v>245</v>
      </c>
      <c r="G38" s="6"/>
      <c r="H38" s="6" t="s">
        <v>164</v>
      </c>
      <c r="I38" s="6"/>
      <c r="J38" s="24" t="s">
        <v>243</v>
      </c>
      <c r="K38" s="6" t="s">
        <v>244</v>
      </c>
      <c r="L38" s="6"/>
      <c r="M38" s="26">
        <f t="shared" ref="M38" si="18">L38+14</f>
        <v>14</v>
      </c>
      <c r="N38" s="26" t="e">
        <f t="array" aca="1" ref="N38" ca="1">_xlfn.TEXTJOIN(CHAR(10),TRUE,J38:K38)</f>
        <v>#NAME?</v>
      </c>
      <c r="O38" s="26" t="str">
        <f t="shared" si="7"/>
        <v>Nhánh rẽ Thừa Đức 11</v>
      </c>
      <c r="P38" s="26" t="e">
        <f t="shared" ca="1" si="8"/>
        <v>#NAME?</v>
      </c>
      <c r="Q38" s="35">
        <v>44098</v>
      </c>
      <c r="R38" t="s">
        <v>136</v>
      </c>
      <c r="S38">
        <f>WEEKDAY(Q38)</f>
        <v>5</v>
      </c>
      <c r="T38" s="26" t="e">
        <f t="shared" ca="1" si="10"/>
        <v>#NAME?</v>
      </c>
      <c r="U38" s="26" t="e">
        <f t="shared" ca="1" si="11"/>
        <v>#NAME?</v>
      </c>
      <c r="V38" s="26" t="str">
        <f t="shared" si="12"/>
        <v>Cắt FCO Nhánh rẽ Thừa Đức 11</v>
      </c>
      <c r="W38" s="26" t="str">
        <f t="shared" si="13"/>
        <v>Tiếp địa tại Tiếp địa trụ trạm Thừa Đức 11Nhánh rẽ Thừa Đức 11</v>
      </c>
    </row>
    <row r="39" spans="1:23" ht="30">
      <c r="A39">
        <f>ROW()</f>
        <v>39</v>
      </c>
      <c r="B39" s="44">
        <v>44062</v>
      </c>
      <c r="C39" s="44"/>
      <c r="D39" s="6" t="s">
        <v>248</v>
      </c>
      <c r="E39" s="24" t="s">
        <v>250</v>
      </c>
      <c r="F39" s="47" t="s">
        <v>252</v>
      </c>
      <c r="H39" s="6" t="s">
        <v>164</v>
      </c>
      <c r="I39" s="6"/>
      <c r="J39" s="45" t="s">
        <v>247</v>
      </c>
      <c r="K39" s="6" t="s">
        <v>249</v>
      </c>
      <c r="N39" s="26" t="e">
        <f t="array" aca="1" ref="N39" ca="1">_xlfn.TEXTJOIN(CHAR(10),TRUE,J39:K39)</f>
        <v>#NAME?</v>
      </c>
    </row>
    <row r="40" spans="1:23">
      <c r="A40">
        <f>ROW()</f>
        <v>40</v>
      </c>
      <c r="B40" s="44">
        <v>44091</v>
      </c>
      <c r="C40" s="44"/>
      <c r="D40" s="6" t="s">
        <v>234</v>
      </c>
      <c r="E40" s="24" t="s">
        <v>238</v>
      </c>
      <c r="F40" s="47" t="s">
        <v>254</v>
      </c>
      <c r="G40" s="6" t="s">
        <v>231</v>
      </c>
      <c r="H40" s="6" t="s">
        <v>253</v>
      </c>
      <c r="I40" s="6"/>
      <c r="J40" s="24" t="s">
        <v>253</v>
      </c>
      <c r="K40" s="6"/>
      <c r="L40" s="6"/>
      <c r="M40" s="26">
        <f t="shared" ref="M40" si="19">L40+14</f>
        <v>14</v>
      </c>
      <c r="N40" s="26" t="str">
        <f>J40</f>
        <v>Cắt 02 MCCB phân đoạn tại trụ HTĐL 01</v>
      </c>
      <c r="O40" s="26" t="str">
        <f>D40</f>
        <v>TBA Sông Ray 7</v>
      </c>
      <c r="P40" s="26" t="str">
        <f>N40&amp;D40</f>
        <v>Cắt 02 MCCB phân đoạn tại trụ HTĐL 01TBA Sông Ray 7</v>
      </c>
      <c r="Q40" s="35">
        <f>B40+14</f>
        <v>44105</v>
      </c>
      <c r="R40" t="s">
        <v>136</v>
      </c>
      <c r="S40">
        <f>WEEKDAY(Q40)</f>
        <v>5</v>
      </c>
      <c r="T40" s="26" t="str">
        <f>N40&amp;D40</f>
        <v>Cắt 02 MCCB phân đoạn tại trụ HTĐL 01TBA Sông Ray 7</v>
      </c>
      <c r="U40" s="26" t="str">
        <f>E40&amp;LOWER(N40)&amp;D40</f>
        <v>Nâng cấp đường dây hạ thế sau TBA Sông Ray 7cắt 02 mccb phân đoạn tại trụ htđl 01TBA Sông Ray 7</v>
      </c>
      <c r="V40" s="26" t="str">
        <f>"Cắt "&amp;H40&amp;O40</f>
        <v>Cắt Cắt 02 MCCB phân đoạn tại trụ HTĐL 01TBA Sông Ray 7</v>
      </c>
      <c r="W40" s="26" t="str">
        <f>"Tiếp địa tại "&amp;K40&amp;D40</f>
        <v>Tiếp địa tại TBA Sông Ray 7</v>
      </c>
    </row>
    <row r="41" spans="1:23">
      <c r="A41">
        <f>ROW()</f>
        <v>41</v>
      </c>
      <c r="C41" s="44"/>
    </row>
    <row r="42" spans="1:23">
      <c r="A42">
        <f>ROW()</f>
        <v>42</v>
      </c>
      <c r="C42" s="44"/>
    </row>
    <row r="43" spans="1:23">
      <c r="A43">
        <f>ROW()</f>
        <v>43</v>
      </c>
      <c r="C43" s="44"/>
    </row>
    <row r="44" spans="1:23">
      <c r="A44">
        <f>ROW()</f>
        <v>44</v>
      </c>
      <c r="C44" s="44"/>
    </row>
    <row r="45" spans="1:23">
      <c r="A45">
        <f>ROW()</f>
        <v>45</v>
      </c>
      <c r="C45" s="44"/>
    </row>
    <row r="46" spans="1:23">
      <c r="A46">
        <f>ROW()</f>
        <v>46</v>
      </c>
      <c r="C46" s="44"/>
    </row>
    <row r="47" spans="1:23">
      <c r="A47">
        <f>ROW()</f>
        <v>47</v>
      </c>
      <c r="C47" s="44"/>
    </row>
    <row r="48" spans="1:23">
      <c r="A48">
        <f>ROW()</f>
        <v>48</v>
      </c>
      <c r="C48" s="44"/>
    </row>
    <row r="49" spans="1:3">
      <c r="A49">
        <f>ROW()</f>
        <v>49</v>
      </c>
      <c r="C49" s="44"/>
    </row>
    <row r="50" spans="1:3">
      <c r="A50">
        <f>ROW()</f>
        <v>50</v>
      </c>
      <c r="C50" s="44"/>
    </row>
    <row r="51" spans="1:3">
      <c r="A51">
        <f>ROW()</f>
        <v>51</v>
      </c>
      <c r="C51" s="44"/>
    </row>
    <row r="52" spans="1:3">
      <c r="A52">
        <f>ROW()</f>
        <v>52</v>
      </c>
      <c r="C52" s="44"/>
    </row>
    <row r="53" spans="1:3">
      <c r="A53">
        <f>ROW()</f>
        <v>53</v>
      </c>
      <c r="C53" s="44"/>
    </row>
    <row r="54" spans="1:3">
      <c r="A54">
        <f>ROW()</f>
        <v>54</v>
      </c>
      <c r="C54" s="44"/>
    </row>
    <row r="55" spans="1:3">
      <c r="A55">
        <f>ROW()</f>
        <v>55</v>
      </c>
      <c r="C55" s="44"/>
    </row>
    <row r="56" spans="1:3">
      <c r="A56">
        <f>ROW()</f>
        <v>56</v>
      </c>
      <c r="C56" s="44"/>
    </row>
    <row r="57" spans="1:3">
      <c r="A57">
        <f>ROW()</f>
        <v>57</v>
      </c>
      <c r="C57" s="44"/>
    </row>
    <row r="58" spans="1:3">
      <c r="A58">
        <f>ROW()</f>
        <v>58</v>
      </c>
      <c r="C58" s="44"/>
    </row>
    <row r="59" spans="1:3">
      <c r="A59">
        <f>ROW()</f>
        <v>59</v>
      </c>
      <c r="C59" s="44"/>
    </row>
    <row r="60" spans="1:3">
      <c r="A60">
        <f>ROW()</f>
        <v>60</v>
      </c>
      <c r="C60" s="44"/>
    </row>
    <row r="61" spans="1:3">
      <c r="A61">
        <f>ROW()</f>
        <v>61</v>
      </c>
      <c r="C61" s="44"/>
    </row>
    <row r="62" spans="1:3">
      <c r="A62">
        <f>ROW()</f>
        <v>62</v>
      </c>
      <c r="C62" s="44"/>
    </row>
    <row r="63" spans="1:3">
      <c r="A63">
        <f>ROW()</f>
        <v>63</v>
      </c>
      <c r="C63" s="44"/>
    </row>
    <row r="64" spans="1:3">
      <c r="A64">
        <f>ROW()</f>
        <v>64</v>
      </c>
      <c r="C64" s="44"/>
    </row>
    <row r="65" spans="1:3">
      <c r="A65">
        <f>ROW()</f>
        <v>65</v>
      </c>
      <c r="C65" s="44"/>
    </row>
    <row r="66" spans="1:3">
      <c r="A66">
        <f>ROW()</f>
        <v>66</v>
      </c>
      <c r="C66" s="44"/>
    </row>
    <row r="67" spans="1:3">
      <c r="A67">
        <f>ROW()</f>
        <v>67</v>
      </c>
      <c r="C67" s="44"/>
    </row>
    <row r="68" spans="1:3">
      <c r="A68">
        <f>ROW()</f>
        <v>68</v>
      </c>
      <c r="C68" s="44"/>
    </row>
    <row r="69" spans="1:3">
      <c r="A69">
        <f>ROW()</f>
        <v>69</v>
      </c>
      <c r="C69" s="44"/>
    </row>
    <row r="70" spans="1:3">
      <c r="A70">
        <f>ROW()</f>
        <v>70</v>
      </c>
      <c r="C70" s="44"/>
    </row>
    <row r="71" spans="1:3">
      <c r="A71">
        <f>ROW()</f>
        <v>71</v>
      </c>
      <c r="C71" s="44"/>
    </row>
    <row r="72" spans="1:3">
      <c r="A72">
        <f>ROW()</f>
        <v>72</v>
      </c>
      <c r="C72" s="44"/>
    </row>
    <row r="73" spans="1:3">
      <c r="A73">
        <f>ROW()</f>
        <v>73</v>
      </c>
      <c r="C73" s="44"/>
    </row>
    <row r="74" spans="1:3">
      <c r="A74">
        <f>ROW()</f>
        <v>74</v>
      </c>
      <c r="C74" s="44"/>
    </row>
    <row r="75" spans="1:3">
      <c r="A75">
        <f>ROW()</f>
        <v>75</v>
      </c>
      <c r="C75" s="44"/>
    </row>
    <row r="76" spans="1:3">
      <c r="A76">
        <f>ROW()</f>
        <v>76</v>
      </c>
      <c r="C76" s="44"/>
    </row>
    <row r="77" spans="1:3">
      <c r="A77">
        <f>ROW()</f>
        <v>77</v>
      </c>
      <c r="C77" s="44"/>
    </row>
    <row r="78" spans="1:3">
      <c r="A78">
        <f>ROW()</f>
        <v>78</v>
      </c>
      <c r="C78" s="44"/>
    </row>
    <row r="79" spans="1:3">
      <c r="A79">
        <f>ROW()</f>
        <v>79</v>
      </c>
      <c r="C79" s="44"/>
    </row>
    <row r="80" spans="1:3">
      <c r="A80">
        <f>ROW()</f>
        <v>80</v>
      </c>
      <c r="C80" s="44"/>
    </row>
    <row r="81" spans="1:3">
      <c r="A81">
        <f>ROW()</f>
        <v>81</v>
      </c>
      <c r="C81" s="44"/>
    </row>
    <row r="82" spans="1:3">
      <c r="A82">
        <f>ROW()</f>
        <v>82</v>
      </c>
      <c r="C82" s="44"/>
    </row>
    <row r="83" spans="1:3">
      <c r="A83">
        <f>ROW()</f>
        <v>83</v>
      </c>
      <c r="C83" s="44"/>
    </row>
    <row r="84" spans="1:3">
      <c r="A84">
        <f>ROW()</f>
        <v>84</v>
      </c>
      <c r="C84" s="44"/>
    </row>
    <row r="85" spans="1:3">
      <c r="A85">
        <f>ROW()</f>
        <v>85</v>
      </c>
      <c r="C85" s="44"/>
    </row>
    <row r="86" spans="1:3">
      <c r="A86">
        <f>ROW()</f>
        <v>86</v>
      </c>
      <c r="C86" s="44"/>
    </row>
    <row r="87" spans="1:3">
      <c r="A87">
        <f>ROW()</f>
        <v>87</v>
      </c>
      <c r="C87" s="44"/>
    </row>
    <row r="88" spans="1:3">
      <c r="A88">
        <f>ROW()</f>
        <v>88</v>
      </c>
      <c r="C88" s="44"/>
    </row>
    <row r="89" spans="1:3">
      <c r="A89">
        <f>ROW()</f>
        <v>89</v>
      </c>
      <c r="C89" s="44"/>
    </row>
    <row r="90" spans="1:3">
      <c r="A90">
        <f>ROW()</f>
        <v>90</v>
      </c>
      <c r="C90" s="44"/>
    </row>
    <row r="91" spans="1:3">
      <c r="A91">
        <f>ROW()</f>
        <v>91</v>
      </c>
      <c r="C91" s="44"/>
    </row>
    <row r="92" spans="1:3">
      <c r="A92">
        <f>ROW()</f>
        <v>92</v>
      </c>
      <c r="C92" s="44"/>
    </row>
    <row r="93" spans="1:3">
      <c r="A93">
        <f>ROW()</f>
        <v>93</v>
      </c>
      <c r="C93" s="44"/>
    </row>
    <row r="94" spans="1:3">
      <c r="A94">
        <f>ROW()</f>
        <v>94</v>
      </c>
      <c r="C94" s="44"/>
    </row>
    <row r="95" spans="1:3">
      <c r="A95">
        <f>ROW()</f>
        <v>95</v>
      </c>
      <c r="C95" s="44"/>
    </row>
    <row r="96" spans="1:3">
      <c r="A96">
        <f>ROW()</f>
        <v>96</v>
      </c>
      <c r="C96" s="44"/>
    </row>
    <row r="97" spans="1:3">
      <c r="A97">
        <f>ROW()</f>
        <v>97</v>
      </c>
      <c r="C97" s="44"/>
    </row>
    <row r="98" spans="1:3">
      <c r="A98">
        <f>ROW()</f>
        <v>98</v>
      </c>
      <c r="C98" s="44"/>
    </row>
    <row r="99" spans="1:3">
      <c r="A99">
        <f>ROW()</f>
        <v>99</v>
      </c>
      <c r="C99" s="44"/>
    </row>
    <row r="100" spans="1:3">
      <c r="A100">
        <f>ROW()</f>
        <v>100</v>
      </c>
      <c r="C100" s="44"/>
    </row>
    <row r="101" spans="1:3">
      <c r="A101">
        <f>ROW()</f>
        <v>101</v>
      </c>
      <c r="C101" s="44"/>
    </row>
    <row r="102" spans="1:3">
      <c r="A102">
        <f>ROW()</f>
        <v>102</v>
      </c>
      <c r="C102" s="44"/>
    </row>
    <row r="103" spans="1:3">
      <c r="A103">
        <f>ROW()</f>
        <v>103</v>
      </c>
      <c r="C103" s="44"/>
    </row>
    <row r="104" spans="1:3">
      <c r="A104">
        <f>ROW()</f>
        <v>104</v>
      </c>
      <c r="C104" s="44"/>
    </row>
    <row r="105" spans="1:3">
      <c r="A105">
        <f>ROW()</f>
        <v>105</v>
      </c>
      <c r="C105" s="44"/>
    </row>
    <row r="106" spans="1:3">
      <c r="A106">
        <f>ROW()</f>
        <v>106</v>
      </c>
      <c r="C106" s="44"/>
    </row>
    <row r="107" spans="1:3">
      <c r="A107">
        <f>ROW()</f>
        <v>107</v>
      </c>
      <c r="C107" s="44"/>
    </row>
    <row r="108" spans="1:3">
      <c r="A108">
        <f>ROW()</f>
        <v>108</v>
      </c>
      <c r="C108" s="44"/>
    </row>
    <row r="109" spans="1:3">
      <c r="A109">
        <f>ROW()</f>
        <v>109</v>
      </c>
      <c r="C109" s="44"/>
    </row>
  </sheetData>
  <autoFilter ref="A1:X109"/>
  <conditionalFormatting sqref="S1:T1 S24 S26:S33 S37 S18:S21">
    <cfRule type="cellIs" dxfId="15" priority="20" stopIfTrue="1" operator="equal">
      <formula>1</formula>
    </cfRule>
  </conditionalFormatting>
  <conditionalFormatting sqref="S22">
    <cfRule type="cellIs" dxfId="14" priority="19" stopIfTrue="1" operator="equal">
      <formula>1</formula>
    </cfRule>
  </conditionalFormatting>
  <conditionalFormatting sqref="S25">
    <cfRule type="cellIs" dxfId="13" priority="18" stopIfTrue="1" operator="equal">
      <formula>1</formula>
    </cfRule>
  </conditionalFormatting>
  <conditionalFormatting sqref="Q41:Q1048576 Q37 Q1 Q39 Q18:Q22 Q24:Q33">
    <cfRule type="duplicateValues" dxfId="12" priority="17"/>
  </conditionalFormatting>
  <conditionalFormatting sqref="S34">
    <cfRule type="cellIs" dxfId="11" priority="16" stopIfTrue="1" operator="equal">
      <formula>1</formula>
    </cfRule>
  </conditionalFormatting>
  <conditionalFormatting sqref="Q34">
    <cfRule type="duplicateValues" dxfId="10" priority="15"/>
  </conditionalFormatting>
  <conditionalFormatting sqref="S35">
    <cfRule type="cellIs" dxfId="9" priority="14" stopIfTrue="1" operator="equal">
      <formula>1</formula>
    </cfRule>
  </conditionalFormatting>
  <conditionalFormatting sqref="Q35">
    <cfRule type="duplicateValues" dxfId="8" priority="13"/>
  </conditionalFormatting>
  <conditionalFormatting sqref="S36">
    <cfRule type="cellIs" dxfId="7" priority="12" stopIfTrue="1" operator="equal">
      <formula>1</formula>
    </cfRule>
  </conditionalFormatting>
  <conditionalFormatting sqref="Q36">
    <cfRule type="duplicateValues" dxfId="6" priority="11"/>
  </conditionalFormatting>
  <conditionalFormatting sqref="S38">
    <cfRule type="cellIs" dxfId="5" priority="6" stopIfTrue="1" operator="equal">
      <formula>1</formula>
    </cfRule>
  </conditionalFormatting>
  <conditionalFormatting sqref="Q38">
    <cfRule type="duplicateValues" dxfId="4" priority="5"/>
  </conditionalFormatting>
  <conditionalFormatting sqref="S40">
    <cfRule type="cellIs" dxfId="3" priority="4" stopIfTrue="1" operator="equal">
      <formula>1</formula>
    </cfRule>
  </conditionalFormatting>
  <conditionalFormatting sqref="Q40">
    <cfRule type="duplicateValues" dxfId="2" priority="3"/>
  </conditionalFormatting>
  <conditionalFormatting sqref="S23">
    <cfRule type="cellIs" dxfId="1" priority="2" stopIfTrue="1" operator="equal">
      <formula>1</formula>
    </cfRule>
  </conditionalFormatting>
  <conditionalFormatting sqref="Q23">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1" topLeftCell="A2" activePane="bottomLeft" state="frozen"/>
      <selection activeCell="C1" sqref="C1"/>
      <selection pane="bottomLeft" activeCell="B3" sqref="B3"/>
    </sheetView>
  </sheetViews>
  <sheetFormatPr defaultRowHeight="15"/>
  <cols>
    <col min="2" max="2" width="23.85546875" bestFit="1" customWidth="1"/>
    <col min="3" max="3" width="79.7109375" customWidth="1"/>
    <col min="4" max="4" width="75.140625" bestFit="1" customWidth="1"/>
    <col min="6" max="6" width="11.28515625" customWidth="1"/>
  </cols>
  <sheetData>
    <row r="1" spans="1:5" s="36" customFormat="1" ht="45">
      <c r="B1" s="36" t="s">
        <v>225</v>
      </c>
      <c r="C1" s="36" t="s">
        <v>2</v>
      </c>
      <c r="D1" s="36" t="s">
        <v>232</v>
      </c>
      <c r="E1" s="36" t="s">
        <v>233</v>
      </c>
    </row>
    <row r="2" spans="1:5" s="46" customFormat="1">
      <c r="B2" s="46" t="str">
        <f>HLOOKUP(B1,KhaoSatHienTruong!1:2,2,0)</f>
        <v>sda</v>
      </c>
      <c r="C2" s="46">
        <f>HLOOKUP(C1,KhaoSatHienTruong!1:2,2,0)</f>
        <v>5</v>
      </c>
      <c r="D2" s="46">
        <f>HLOOKUP(D1,KhaoSatHienTruong!1:2,2,0)</f>
        <v>6</v>
      </c>
      <c r="E2" s="46">
        <f>HLOOKUP(E1,KhaoSatHienTruong!1:2,2,0)</f>
        <v>14</v>
      </c>
    </row>
    <row r="3" spans="1:5">
      <c r="A3">
        <f>ROW()</f>
        <v>3</v>
      </c>
      <c r="B3" t="e">
        <f>" ngày "&amp;TEXT(VLOOKUP(ROW(),KSHT,'Merge-PATC'!B$2,0),"dd")&amp;" tháng "&amp;TEXT(VLOOKUP(ROW(),KSHT,'Merge-PATC'!B$2,0),"MM")&amp;" năm "&amp;TEXT(VLOOKUP(ROW(),KSHT,'Merge-PATC'!B$2,0),"yyyy")</f>
        <v>#N/A</v>
      </c>
      <c r="C3" t="e">
        <f>VLOOKUP(ROW(),KSHT,'Merge-PATC'!C$2,0)</f>
        <v>#N/A</v>
      </c>
      <c r="D3" t="e">
        <f>VLOOKUP(ROW(),KSHT,'Merge-PATC'!D$2,0)</f>
        <v>#N/A</v>
      </c>
      <c r="E3" t="e">
        <f>VLOOKUP(ROW(),KSHT,'Merge-PATC'!E$2,0)</f>
        <v>#N/A</v>
      </c>
    </row>
    <row r="4" spans="1:5">
      <c r="A4">
        <f>ROW()</f>
        <v>4</v>
      </c>
      <c r="B4" t="e">
        <f>" ngày "&amp;TEXT(VLOOKUP(ROW(),KSHT,'Merge-PATC'!B$2,0),"dd")&amp;" tháng "&amp;TEXT(VLOOKUP(ROW(),KSHT,'Merge-PATC'!B$2,0),"MM")&amp;" năm "&amp;TEXT(VLOOKUP(ROW(),KSHT,'Merge-PATC'!B$2,0),"yyyy")</f>
        <v>#N/A</v>
      </c>
      <c r="C4" t="e">
        <f>VLOOKUP(ROW(),KSHT,'Merge-PATC'!C$2,0)</f>
        <v>#N/A</v>
      </c>
      <c r="D4" t="e">
        <f>VLOOKUP(ROW(),KSHT,'Merge-PATC'!D$2,0)</f>
        <v>#N/A</v>
      </c>
      <c r="E4" t="e">
        <f>VLOOKUP(ROW(),KSHT,'Merge-PATC'!E$2,0)</f>
        <v>#N/A</v>
      </c>
    </row>
    <row r="5" spans="1:5">
      <c r="A5">
        <f>ROW()</f>
        <v>5</v>
      </c>
      <c r="B5" t="e">
        <f>" ngày "&amp;TEXT(VLOOKUP(ROW(),KSHT,'Merge-PATC'!B$2,0),"dd")&amp;" tháng "&amp;TEXT(VLOOKUP(ROW(),KSHT,'Merge-PATC'!B$2,0),"MM")&amp;" năm "&amp;TEXT(VLOOKUP(ROW(),KSHT,'Merge-PATC'!B$2,0),"yyyy")</f>
        <v>#N/A</v>
      </c>
      <c r="C5" t="e">
        <f>VLOOKUP(ROW(),KSHT,'Merge-PATC'!C$2,0)</f>
        <v>#N/A</v>
      </c>
      <c r="D5" t="e">
        <f>VLOOKUP(ROW(),KSHT,'Merge-PATC'!D$2,0)</f>
        <v>#N/A</v>
      </c>
      <c r="E5" t="e">
        <f>VLOOKUP(ROW(),KSHT,'Merge-PATC'!E$2,0)</f>
        <v>#N/A</v>
      </c>
    </row>
    <row r="6" spans="1:5">
      <c r="A6">
        <f>ROW()</f>
        <v>6</v>
      </c>
      <c r="B6" t="e">
        <f>" ngày "&amp;TEXT(VLOOKUP(ROW(),KSHT,'Merge-PATC'!B$2,0),"dd")&amp;" tháng "&amp;TEXT(VLOOKUP(ROW(),KSHT,'Merge-PATC'!B$2,0),"MM")&amp;" năm "&amp;TEXT(VLOOKUP(ROW(),KSHT,'Merge-PATC'!B$2,0),"yyyy")</f>
        <v>#N/A</v>
      </c>
      <c r="C6" t="e">
        <f>VLOOKUP(ROW(),KSHT,'Merge-PATC'!C$2,0)</f>
        <v>#N/A</v>
      </c>
      <c r="D6" t="e">
        <f>VLOOKUP(ROW(),KSHT,'Merge-PATC'!D$2,0)</f>
        <v>#N/A</v>
      </c>
      <c r="E6" t="e">
        <f>VLOOKUP(ROW(),KSHT,'Merge-PATC'!E$2,0)</f>
        <v>#N/A</v>
      </c>
    </row>
    <row r="7" spans="1:5">
      <c r="A7">
        <f>ROW()</f>
        <v>7</v>
      </c>
      <c r="B7" t="e">
        <f>" ngày "&amp;TEXT(VLOOKUP(ROW(),KSHT,'Merge-PATC'!B$2,0),"dd")&amp;" tháng "&amp;TEXT(VLOOKUP(ROW(),KSHT,'Merge-PATC'!B$2,0),"MM")&amp;" năm "&amp;TEXT(VLOOKUP(ROW(),KSHT,'Merge-PATC'!B$2,0),"yyyy")</f>
        <v>#N/A</v>
      </c>
      <c r="C7" t="e">
        <f>VLOOKUP(ROW(),KSHT,'Merge-PATC'!C$2,0)</f>
        <v>#N/A</v>
      </c>
      <c r="D7" t="e">
        <f>VLOOKUP(ROW(),KSHT,'Merge-PATC'!D$2,0)</f>
        <v>#N/A</v>
      </c>
      <c r="E7" t="e">
        <f>VLOOKUP(ROW(),KSHT,'Merge-PATC'!E$2,0)</f>
        <v>#N/A</v>
      </c>
    </row>
    <row r="8" spans="1:5">
      <c r="A8">
        <f>ROW()</f>
        <v>8</v>
      </c>
      <c r="B8" t="e">
        <f>" ngày "&amp;TEXT(VLOOKUP(ROW(),KSHT,'Merge-PATC'!B$2,0),"dd")&amp;" tháng "&amp;TEXT(VLOOKUP(ROW(),KSHT,'Merge-PATC'!B$2,0),"MM")&amp;" năm "&amp;TEXT(VLOOKUP(ROW(),KSHT,'Merge-PATC'!B$2,0),"yyyy")</f>
        <v>#N/A</v>
      </c>
      <c r="C8" t="e">
        <f>VLOOKUP(ROW(),KSHT,'Merge-PATC'!C$2,0)</f>
        <v>#N/A</v>
      </c>
      <c r="D8" t="e">
        <f>VLOOKUP(ROW(),KSHT,'Merge-PATC'!D$2,0)</f>
        <v>#N/A</v>
      </c>
      <c r="E8" t="e">
        <f>VLOOKUP(ROW(),KSHT,'Merge-PATC'!E$2,0)</f>
        <v>#N/A</v>
      </c>
    </row>
    <row r="9" spans="1:5">
      <c r="A9">
        <f>ROW()</f>
        <v>9</v>
      </c>
      <c r="B9" t="e">
        <f>" ngày "&amp;TEXT(VLOOKUP(ROW(),KSHT,'Merge-PATC'!B$2,0),"dd")&amp;" tháng "&amp;TEXT(VLOOKUP(ROW(),KSHT,'Merge-PATC'!B$2,0),"MM")&amp;" năm "&amp;TEXT(VLOOKUP(ROW(),KSHT,'Merge-PATC'!B$2,0),"yyyy")</f>
        <v>#N/A</v>
      </c>
      <c r="C9" t="e">
        <f>VLOOKUP(ROW(),KSHT,'Merge-PATC'!C$2,0)</f>
        <v>#N/A</v>
      </c>
      <c r="D9" t="e">
        <f>VLOOKUP(ROW(),KSHT,'Merge-PATC'!D$2,0)</f>
        <v>#N/A</v>
      </c>
      <c r="E9" t="e">
        <f>VLOOKUP(ROW(),KSHT,'Merge-PATC'!E$2,0)</f>
        <v>#N/A</v>
      </c>
    </row>
    <row r="10" spans="1:5">
      <c r="A10">
        <f>ROW()</f>
        <v>10</v>
      </c>
      <c r="B10" t="e">
        <f>" ngày "&amp;TEXT(VLOOKUP(ROW(),KSHT,'Merge-PATC'!B$2,0),"dd")&amp;" tháng "&amp;TEXT(VLOOKUP(ROW(),KSHT,'Merge-PATC'!B$2,0),"MM")&amp;" năm "&amp;TEXT(VLOOKUP(ROW(),KSHT,'Merge-PATC'!B$2,0),"yyyy")</f>
        <v>#N/A</v>
      </c>
      <c r="C10" t="e">
        <f>VLOOKUP(ROW(),KSHT,'Merge-PATC'!C$2,0)</f>
        <v>#N/A</v>
      </c>
      <c r="D10" t="e">
        <f>VLOOKUP(ROW(),KSHT,'Merge-PATC'!D$2,0)</f>
        <v>#N/A</v>
      </c>
      <c r="E10" t="e">
        <f>VLOOKUP(ROW(),KSHT,'Merge-PATC'!E$2,0)</f>
        <v>#N/A</v>
      </c>
    </row>
    <row r="11" spans="1:5">
      <c r="A11">
        <f>ROW()</f>
        <v>11</v>
      </c>
      <c r="B11" t="e">
        <f>" ngày "&amp;TEXT(VLOOKUP(ROW(),KSHT,'Merge-PATC'!B$2,0),"dd")&amp;" tháng "&amp;TEXT(VLOOKUP(ROW(),KSHT,'Merge-PATC'!B$2,0),"MM")&amp;" năm "&amp;TEXT(VLOOKUP(ROW(),KSHT,'Merge-PATC'!B$2,0),"yyyy")</f>
        <v>#N/A</v>
      </c>
      <c r="C11" t="e">
        <f>VLOOKUP(ROW(),KSHT,'Merge-PATC'!C$2,0)</f>
        <v>#N/A</v>
      </c>
      <c r="D11" t="e">
        <f>VLOOKUP(ROW(),KSHT,'Merge-PATC'!D$2,0)</f>
        <v>#N/A</v>
      </c>
      <c r="E11" t="e">
        <f>VLOOKUP(ROW(),KSHT,'Merge-PATC'!E$2,0)</f>
        <v>#N/A</v>
      </c>
    </row>
    <row r="12" spans="1:5">
      <c r="A12">
        <f>ROW()</f>
        <v>12</v>
      </c>
      <c r="B12" t="e">
        <f>" ngày "&amp;TEXT(VLOOKUP(ROW(),KSHT,'Merge-PATC'!B$2,0),"dd")&amp;" tháng "&amp;TEXT(VLOOKUP(ROW(),KSHT,'Merge-PATC'!B$2,0),"MM")&amp;" năm "&amp;TEXT(VLOOKUP(ROW(),KSHT,'Merge-PATC'!B$2,0),"yyyy")</f>
        <v>#N/A</v>
      </c>
      <c r="C12" t="e">
        <f>VLOOKUP(ROW(),KSHT,'Merge-PATC'!C$2,0)</f>
        <v>#N/A</v>
      </c>
      <c r="D12" t="e">
        <f>VLOOKUP(ROW(),KSHT,'Merge-PATC'!D$2,0)</f>
        <v>#N/A</v>
      </c>
      <c r="E12" t="e">
        <f>VLOOKUP(ROW(),KSHT,'Merge-PATC'!E$2,0)</f>
        <v>#N/A</v>
      </c>
    </row>
    <row r="13" spans="1:5">
      <c r="A13">
        <f>ROW()</f>
        <v>13</v>
      </c>
      <c r="B13" t="e">
        <f>" ngày "&amp;TEXT(VLOOKUP(ROW(),KSHT,'Merge-PATC'!B$2,0),"dd")&amp;" tháng "&amp;TEXT(VLOOKUP(ROW(),KSHT,'Merge-PATC'!B$2,0),"MM")&amp;" năm "&amp;TEXT(VLOOKUP(ROW(),KSHT,'Merge-PATC'!B$2,0),"yyyy")</f>
        <v>#N/A</v>
      </c>
      <c r="C13" t="e">
        <f>VLOOKUP(ROW(),KSHT,'Merge-PATC'!C$2,0)</f>
        <v>#N/A</v>
      </c>
      <c r="D13" t="e">
        <f>VLOOKUP(ROW(),KSHT,'Merge-PATC'!D$2,0)</f>
        <v>#N/A</v>
      </c>
      <c r="E13" t="e">
        <f>VLOOKUP(ROW(),KSHT,'Merge-PATC'!E$2,0)</f>
        <v>#N/A</v>
      </c>
    </row>
    <row r="14" spans="1:5">
      <c r="A14">
        <f>ROW()</f>
        <v>14</v>
      </c>
      <c r="B14" t="e">
        <f>" ngày "&amp;TEXT(VLOOKUP(ROW(),KSHT,'Merge-PATC'!B$2,0),"dd")&amp;" tháng "&amp;TEXT(VLOOKUP(ROW(),KSHT,'Merge-PATC'!B$2,0),"MM")&amp;" năm "&amp;TEXT(VLOOKUP(ROW(),KSHT,'Merge-PATC'!B$2,0),"yyyy")</f>
        <v>#N/A</v>
      </c>
      <c r="C14" t="e">
        <f>VLOOKUP(ROW(),KSHT,'Merge-PATC'!C$2,0)</f>
        <v>#N/A</v>
      </c>
      <c r="D14" t="e">
        <f>VLOOKUP(ROW(),KSHT,'Merge-PATC'!D$2,0)</f>
        <v>#N/A</v>
      </c>
      <c r="E14" t="e">
        <f>VLOOKUP(ROW(),KSHT,'Merge-PATC'!E$2,0)</f>
        <v>#N/A</v>
      </c>
    </row>
    <row r="15" spans="1:5">
      <c r="A15">
        <f>ROW()</f>
        <v>15</v>
      </c>
      <c r="B15" t="e">
        <f>" ngày "&amp;TEXT(VLOOKUP(ROW(),KSHT,'Merge-PATC'!B$2,0),"dd")&amp;" tháng "&amp;TEXT(VLOOKUP(ROW(),KSHT,'Merge-PATC'!B$2,0),"MM")&amp;" năm "&amp;TEXT(VLOOKUP(ROW(),KSHT,'Merge-PATC'!B$2,0),"yyyy")</f>
        <v>#N/A</v>
      </c>
      <c r="C15" t="e">
        <f>VLOOKUP(ROW(),KSHT,'Merge-PATC'!C$2,0)</f>
        <v>#N/A</v>
      </c>
      <c r="D15" t="e">
        <f>VLOOKUP(ROW(),KSHT,'Merge-PATC'!D$2,0)</f>
        <v>#N/A</v>
      </c>
      <c r="E15" t="e">
        <f>VLOOKUP(ROW(),KSHT,'Merge-PATC'!E$2,0)</f>
        <v>#N/A</v>
      </c>
    </row>
    <row r="16" spans="1:5">
      <c r="A16">
        <f>ROW()</f>
        <v>16</v>
      </c>
      <c r="B16" t="e">
        <f>" ngày "&amp;TEXT(VLOOKUP(ROW(),KSHT,'Merge-PATC'!B$2,0),"dd")&amp;" tháng "&amp;TEXT(VLOOKUP(ROW(),KSHT,'Merge-PATC'!B$2,0),"MM")&amp;" năm "&amp;TEXT(VLOOKUP(ROW(),KSHT,'Merge-PATC'!B$2,0),"yyyy")</f>
        <v>#N/A</v>
      </c>
      <c r="C16" t="e">
        <f>VLOOKUP(ROW(),KSHT,'Merge-PATC'!C$2,0)</f>
        <v>#N/A</v>
      </c>
      <c r="D16" t="e">
        <f>VLOOKUP(ROW(),KSHT,'Merge-PATC'!D$2,0)</f>
        <v>#N/A</v>
      </c>
      <c r="E16" t="e">
        <f>VLOOKUP(ROW(),KSHT,'Merge-PATC'!E$2,0)</f>
        <v>#N/A</v>
      </c>
    </row>
    <row r="17" spans="1:5">
      <c r="A17">
        <f>ROW()</f>
        <v>17</v>
      </c>
      <c r="B17" t="e">
        <f>" ngày "&amp;TEXT(VLOOKUP(ROW(),KSHT,'Merge-PATC'!B$2,0),"dd")&amp;" tháng "&amp;TEXT(VLOOKUP(ROW(),KSHT,'Merge-PATC'!B$2,0),"MM")&amp;" năm "&amp;TEXT(VLOOKUP(ROW(),KSHT,'Merge-PATC'!B$2,0),"yyyy")</f>
        <v>#N/A</v>
      </c>
      <c r="C17" t="e">
        <f>VLOOKUP(ROW(),KSHT,'Merge-PATC'!C$2,0)</f>
        <v>#N/A</v>
      </c>
      <c r="D17" t="e">
        <f>VLOOKUP(ROW(),KSHT,'Merge-PATC'!D$2,0)</f>
        <v>#N/A</v>
      </c>
      <c r="E17" t="e">
        <f>VLOOKUP(ROW(),KSHT,'Merge-PATC'!E$2,0)</f>
        <v>#N/A</v>
      </c>
    </row>
    <row r="18" spans="1:5">
      <c r="A18">
        <f>ROW()</f>
        <v>18</v>
      </c>
      <c r="B18" t="e">
        <f>" ngày "&amp;TEXT(VLOOKUP(ROW(),KSHT,'Merge-PATC'!B$2,0),"dd")&amp;" tháng "&amp;TEXT(VLOOKUP(ROW(),KSHT,'Merge-PATC'!B$2,0),"MM")&amp;" năm "&amp;TEXT(VLOOKUP(ROW(),KSHT,'Merge-PATC'!B$2,0),"yyyy")</f>
        <v>#REF!</v>
      </c>
      <c r="C18" t="str">
        <f>VLOOKUP(ROW(),KSHT,'Merge-PATC'!C$2,0)</f>
        <v>Thay dây hạ thế  sau TBA Nam Hà 1A</v>
      </c>
      <c r="D18" t="str">
        <f>VLOOKUP(ROW(),KSHT,'Merge-PATC'!D$2,0)</f>
        <v>Lưới điện hạ thế thuộc trạm Nam Hà 1A</v>
      </c>
      <c r="E18" t="e">
        <f ca="1">VLOOKUP(ROW(),KSHT,'Merge-PATC'!E$2,0)</f>
        <v>#NAME?</v>
      </c>
    </row>
    <row r="19" spans="1:5">
      <c r="A19">
        <f>ROW()</f>
        <v>19</v>
      </c>
      <c r="B19" t="e">
        <f>" ngày "&amp;TEXT(VLOOKUP(ROW(),KSHT,'Merge-PATC'!B$2,0),"dd")&amp;" tháng "&amp;TEXT(VLOOKUP(ROW(),KSHT,'Merge-PATC'!B$2,0),"MM")&amp;" năm "&amp;TEXT(VLOOKUP(ROW(),KSHT,'Merge-PATC'!B$2,0),"yyyy")</f>
        <v>#REF!</v>
      </c>
      <c r="C19" t="str">
        <f>VLOOKUP(ROW(),KSHT,'Merge-PATC'!C$2,0)</f>
        <v>Thay dây hạ thế  sau TBA Nam Hà 1</v>
      </c>
      <c r="D19" t="str">
        <f>VLOOKUP(ROW(),KSHT,'Merge-PATC'!D$2,0)</f>
        <v> Lưới hạ thế thuộc trạm Nam Hà 1</v>
      </c>
      <c r="E19" t="e">
        <f ca="1">VLOOKUP(ROW(),KSHT,'Merge-PATC'!E$2,0)</f>
        <v>#NAME?</v>
      </c>
    </row>
    <row r="20" spans="1:5">
      <c r="A20">
        <f>ROW()</f>
        <v>20</v>
      </c>
      <c r="B20" t="e">
        <f>" ngày "&amp;TEXT(VLOOKUP(ROW(),KSHT,'Merge-PATC'!B$2,0),"dd")&amp;" tháng "&amp;TEXT(VLOOKUP(ROW(),KSHT,'Merge-PATC'!B$2,0),"MM")&amp;" năm "&amp;TEXT(VLOOKUP(ROW(),KSHT,'Merge-PATC'!B$2,0),"yyyy")</f>
        <v>#REF!</v>
      </c>
      <c r="C20" t="str">
        <f>VLOOKUP(ROW(),KSHT,'Merge-PATC'!C$2,0)</f>
        <v>Thay dây hạ thế  sau TBA Nam Hà 3</v>
      </c>
      <c r="D20" t="str">
        <f>VLOOKUP(ROW(),KSHT,'Merge-PATC'!D$2,0)</f>
        <v>Lưới điện hạ thế thuộc trạm Nam Hà 3</v>
      </c>
      <c r="E20" t="e">
        <f ca="1">VLOOKUP(ROW(),KSHT,'Merge-PATC'!E$2,0)</f>
        <v>#NAME?</v>
      </c>
    </row>
    <row r="21" spans="1:5">
      <c r="A21">
        <f>ROW()</f>
        <v>21</v>
      </c>
      <c r="B21" t="e">
        <f>" ngày "&amp;TEXT(VLOOKUP(ROW(),KSHT,'Merge-PATC'!B$2,0),"dd")&amp;" tháng "&amp;TEXT(VLOOKUP(ROW(),KSHT,'Merge-PATC'!B$2,0),"MM")&amp;" năm "&amp;TEXT(VLOOKUP(ROW(),KSHT,'Merge-PATC'!B$2,0),"yyyy")</f>
        <v>#REF!</v>
      </c>
      <c r="C21" t="str">
        <f>VLOOKUP(ROW(),KSHT,'Merge-PATC'!C$2,0)</f>
        <v>Thay dây hạ thế  sau TBA Xuân Tây 10A</v>
      </c>
      <c r="D21" t="str">
        <f>VLOOKUP(ROW(),KSHT,'Merge-PATC'!D$2,0)</f>
        <v>Đường dây hạ thế thuộc trạm biến áp Xuân Tây 10A</v>
      </c>
      <c r="E21" t="e">
        <f ca="1">VLOOKUP(ROW(),KSHT,'Merge-PATC'!E$2,0)</f>
        <v>#NAME?</v>
      </c>
    </row>
    <row r="22" spans="1:5">
      <c r="A22">
        <f>ROW()</f>
        <v>22</v>
      </c>
      <c r="B22" t="e">
        <f>" ngày "&amp;TEXT(VLOOKUP(ROW(),KSHT,'Merge-PATC'!B$2,0),"dd")&amp;" tháng "&amp;TEXT(VLOOKUP(ROW(),KSHT,'Merge-PATC'!B$2,0),"MM")&amp;" năm "&amp;TEXT(VLOOKUP(ROW(),KSHT,'Merge-PATC'!B$2,0),"yyyy")</f>
        <v>#REF!</v>
      </c>
      <c r="C22" t="str">
        <f>VLOOKUP(ROW(),KSHT,'Merge-PATC'!C$2,0)</f>
        <v>Thay dây hạ thế  sau TBA Sông Ray 8A</v>
      </c>
      <c r="D22" t="str">
        <f>VLOOKUP(ROW(),KSHT,'Merge-PATC'!D$2,0)</f>
        <v>Đường dây hạ thế thuộc Trạm Sông Ray 8A</v>
      </c>
      <c r="E22" t="e">
        <f ca="1">VLOOKUP(ROW(),KSHT,'Merge-PATC'!E$2,0)</f>
        <v>#NAME?</v>
      </c>
    </row>
    <row r="23" spans="1:5">
      <c r="A23">
        <f>ROW()</f>
        <v>23</v>
      </c>
      <c r="B23" t="e">
        <f>" ngày "&amp;TEXT(VLOOKUP(ROW(),KSHT,'Merge-PATC'!B$2,0),"dd")&amp;" tháng "&amp;TEXT(VLOOKUP(ROW(),KSHT,'Merge-PATC'!B$2,0),"MM")&amp;" năm "&amp;TEXT(VLOOKUP(ROW(),KSHT,'Merge-PATC'!B$2,0),"yyyy")</f>
        <v>#REF!</v>
      </c>
      <c r="C23" t="str">
        <f>VLOOKUP(ROW(),KSHT,'Merge-PATC'!C$2,0)</f>
        <v>Nâng cấp đường dây hạ thế và TBA Sông Ray 7 từ 1 pha lên 3 pha, cấy TBA Sông Ray 7A</v>
      </c>
      <c r="D23" t="str">
        <f>VLOOKUP(ROW(),KSHT,'Merge-PATC'!D$2,0)</f>
        <v>Tại trạm biến áp Sông Ray 7</v>
      </c>
      <c r="E23" t="e">
        <f ca="1">VLOOKUP(ROW(),KSHT,'Merge-PATC'!E$2,0)</f>
        <v>#NAME?</v>
      </c>
    </row>
    <row r="24" spans="1:5">
      <c r="A24">
        <f>ROW()</f>
        <v>24</v>
      </c>
      <c r="B24" t="e">
        <f>" ngày "&amp;TEXT(VLOOKUP(ROW(),KSHT,'Merge-PATC'!B$2,0),"dd")&amp;" tháng "&amp;TEXT(VLOOKUP(ROW(),KSHT,'Merge-PATC'!B$2,0),"MM")&amp;" năm "&amp;TEXT(VLOOKUP(ROW(),KSHT,'Merge-PATC'!B$2,0),"yyyy")</f>
        <v>#REF!</v>
      </c>
      <c r="C24" t="str">
        <f>VLOOKUP(ROW(),KSHT,'Merge-PATC'!C$2,0)</f>
        <v>Tách lưới, sang tải TBA  Sông Ray 7 sang TBA  Sông Ray 7A, đấu nối máy biến áp</v>
      </c>
      <c r="D24" t="str">
        <f>VLOOKUP(ROW(),KSHT,'Merge-PATC'!D$2,0)</f>
        <v>Tại trạm biến áp Sông Ray 7A</v>
      </c>
      <c r="E24" t="e">
        <f ca="1">VLOOKUP(ROW(),KSHT,'Merge-PATC'!E$2,0)</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2020-10-29T12:37:06Z</dcterms:modified>
</cp:coreProperties>
</file>