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TT\TangTietDien\"/>
    </mc:Choice>
  </mc:AlternateContent>
  <xr:revisionPtr revIDLastSave="0" documentId="13_ncr:1_{41AE024C-EBA3-428F-83AD-AF73977C3EFC}" xr6:coauthVersionLast="44" xr6:coauthVersionMax="44" xr10:uidLastSave="{00000000-0000-0000-0000-000000000000}"/>
  <bookViews>
    <workbookView xWindow="-108" yWindow="-108" windowWidth="23256" windowHeight="12576" xr2:uid="{4D425F9E-F14E-4E6D-ACFE-265CB6DD0BE1}"/>
  </bookViews>
  <sheets>
    <sheet name="Tăng TD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'Tăng TD'!$A$7:$I$142</definedName>
    <definedName name="DGVC">[1]VCTC!$A$11:$J$33</definedName>
    <definedName name="DONGIA">[1]DG!$A$6:$H$613</definedName>
    <definedName name="dongia1">[2]DG!$A$5:$I$1360</definedName>
    <definedName name="_xlnm.Print_Area" localSheetId="0">'Tăng TD'!$A$1:$G$154</definedName>
    <definedName name="_xlnm.Print_Titles" localSheetId="0">'Tăng TD'!$6:$6</definedName>
    <definedName name="TT">[3]DG!$A$5:$I$1419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5" i="1" l="1"/>
  <c r="H147" i="1" s="1"/>
  <c r="G142" i="1"/>
  <c r="G141" i="1"/>
  <c r="G140" i="1"/>
  <c r="G139" i="1"/>
  <c r="G138" i="1"/>
  <c r="G137" i="1"/>
  <c r="G136" i="1"/>
  <c r="F134" i="1"/>
  <c r="G134" i="1" s="1"/>
  <c r="F133" i="1"/>
  <c r="G133" i="1" s="1"/>
  <c r="F132" i="1"/>
  <c r="G132" i="1" s="1"/>
  <c r="G130" i="1"/>
  <c r="F129" i="1"/>
  <c r="G129" i="1" s="1"/>
  <c r="F128" i="1"/>
  <c r="G128" i="1" s="1"/>
  <c r="F126" i="1"/>
  <c r="G126" i="1" s="1"/>
  <c r="G125" i="1"/>
  <c r="F124" i="1"/>
  <c r="G124" i="1" s="1"/>
  <c r="G123" i="1"/>
  <c r="F122" i="1"/>
  <c r="G122" i="1" s="1"/>
  <c r="G121" i="1"/>
  <c r="G120" i="1"/>
  <c r="G118" i="1"/>
  <c r="G117" i="1"/>
  <c r="G115" i="1"/>
  <c r="G114" i="1"/>
  <c r="F113" i="1"/>
  <c r="G113" i="1" s="1"/>
  <c r="G112" i="1"/>
  <c r="F111" i="1"/>
  <c r="G111" i="1" s="1"/>
  <c r="G110" i="1"/>
  <c r="G109" i="1"/>
  <c r="G103" i="1"/>
  <c r="G102" i="1"/>
  <c r="G98" i="1"/>
  <c r="G97" i="1"/>
  <c r="G92" i="1"/>
  <c r="G91" i="1"/>
  <c r="G89" i="1"/>
  <c r="G88" i="1"/>
  <c r="F86" i="1"/>
  <c r="G86" i="1" s="1"/>
  <c r="G84" i="1"/>
  <c r="G83" i="1"/>
  <c r="F81" i="1"/>
  <c r="G81" i="1" s="1"/>
  <c r="F80" i="1"/>
  <c r="F94" i="1" s="1"/>
  <c r="F106" i="1" s="1"/>
  <c r="G106" i="1" s="1"/>
  <c r="G77" i="1"/>
  <c r="G76" i="1"/>
  <c r="G73" i="1"/>
  <c r="G72" i="1"/>
  <c r="F71" i="1"/>
  <c r="G71" i="1" s="1"/>
  <c r="G70" i="1"/>
  <c r="G69" i="1"/>
  <c r="G68" i="1"/>
  <c r="F66" i="1"/>
  <c r="F85" i="1" s="1"/>
  <c r="G64" i="1"/>
  <c r="G63" i="1"/>
  <c r="G62" i="1"/>
  <c r="G61" i="1"/>
  <c r="G60" i="1"/>
  <c r="G59" i="1"/>
  <c r="F58" i="1"/>
  <c r="F67" i="1" s="1"/>
  <c r="F57" i="1"/>
  <c r="G57" i="1" s="1"/>
  <c r="G56" i="1"/>
  <c r="G55" i="1"/>
  <c r="G54" i="1"/>
  <c r="G53" i="1"/>
  <c r="G52" i="1"/>
  <c r="G51" i="1"/>
  <c r="F50" i="1"/>
  <c r="G50" i="1" s="1"/>
  <c r="G49" i="1"/>
  <c r="G48" i="1"/>
  <c r="F47" i="1"/>
  <c r="F79" i="1" s="1"/>
  <c r="F90" i="1" s="1"/>
  <c r="G46" i="1"/>
  <c r="G45" i="1"/>
  <c r="F44" i="1"/>
  <c r="G44" i="1" s="1"/>
  <c r="F43" i="1"/>
  <c r="G43" i="1" s="1"/>
  <c r="G42" i="1"/>
  <c r="G41" i="1"/>
  <c r="G40" i="1"/>
  <c r="G39" i="1"/>
  <c r="G38" i="1"/>
  <c r="G37" i="1"/>
  <c r="G36" i="1"/>
  <c r="F35" i="1"/>
  <c r="G35" i="1" s="1"/>
  <c r="F34" i="1"/>
  <c r="G34" i="1" s="1"/>
  <c r="G33" i="1"/>
  <c r="G32" i="1"/>
  <c r="F31" i="1"/>
  <c r="G31" i="1" s="1"/>
  <c r="F30" i="1"/>
  <c r="G30" i="1" s="1"/>
  <c r="F29" i="1"/>
  <c r="G29" i="1" s="1"/>
  <c r="F28" i="1"/>
  <c r="G28" i="1" s="1"/>
  <c r="G27" i="1"/>
  <c r="G26" i="1"/>
  <c r="G25" i="1"/>
  <c r="G24" i="1"/>
  <c r="G23" i="1"/>
  <c r="G22" i="1"/>
  <c r="F21" i="1"/>
  <c r="G21" i="1" s="1"/>
  <c r="G20" i="1"/>
  <c r="G19" i="1"/>
  <c r="F18" i="1"/>
  <c r="F119" i="1" s="1"/>
  <c r="G119" i="1" s="1"/>
  <c r="G17" i="1"/>
  <c r="F16" i="1"/>
  <c r="G16" i="1" s="1"/>
  <c r="G15" i="1"/>
  <c r="F15" i="1"/>
  <c r="G14" i="1"/>
  <c r="G13" i="1"/>
  <c r="G12" i="1"/>
  <c r="G11" i="1"/>
  <c r="G10" i="1"/>
  <c r="G9" i="1"/>
  <c r="G8" i="1"/>
  <c r="G47" i="1" l="1"/>
  <c r="F65" i="1"/>
  <c r="G65" i="1" s="1"/>
  <c r="G66" i="1"/>
  <c r="F82" i="1"/>
  <c r="G82" i="1" s="1"/>
  <c r="G80" i="1"/>
  <c r="F78" i="1"/>
  <c r="G85" i="1"/>
  <c r="F99" i="1"/>
  <c r="G99" i="1" s="1"/>
  <c r="F75" i="1"/>
  <c r="G67" i="1"/>
  <c r="G90" i="1"/>
  <c r="F104" i="1"/>
  <c r="G18" i="1"/>
  <c r="F108" i="1"/>
  <c r="G108" i="1" s="1"/>
  <c r="G79" i="1"/>
  <c r="G94" i="1"/>
  <c r="F95" i="1"/>
  <c r="F100" i="1"/>
  <c r="F96" i="1"/>
  <c r="G96" i="1" s="1"/>
  <c r="G58" i="1"/>
  <c r="F74" i="1" l="1"/>
  <c r="G74" i="1" s="1"/>
  <c r="G78" i="1"/>
  <c r="F93" i="1"/>
  <c r="G95" i="1"/>
  <c r="F107" i="1"/>
  <c r="G107" i="1" s="1"/>
  <c r="G100" i="1"/>
  <c r="F135" i="1"/>
  <c r="G135" i="1" s="1"/>
  <c r="F87" i="1"/>
  <c r="G75" i="1"/>
  <c r="F131" i="1"/>
  <c r="G131" i="1" s="1"/>
  <c r="G104" i="1"/>
  <c r="F116" i="1" l="1"/>
  <c r="G116" i="1" s="1"/>
  <c r="G93" i="1"/>
  <c r="F105" i="1"/>
  <c r="G87" i="1"/>
  <c r="F101" i="1"/>
  <c r="G101" i="1" s="1"/>
  <c r="F127" i="1" l="1"/>
  <c r="G127" i="1" s="1"/>
  <c r="G105" i="1"/>
  <c r="G144" i="1" s="1"/>
  <c r="I144" i="1" l="1"/>
  <c r="H148" i="1"/>
</calcChain>
</file>

<file path=xl/sharedStrings.xml><?xml version="1.0" encoding="utf-8"?>
<sst xmlns="http://schemas.openxmlformats.org/spreadsheetml/2006/main" count="518" uniqueCount="270">
  <si>
    <t>BẢNG TỔNG HỢP GIÁ DỰ THẦU</t>
  </si>
  <si>
    <r>
      <rPr>
        <b/>
        <i/>
        <u/>
        <sz val="14"/>
        <rFont val="Times New Roman"/>
        <family val="1"/>
      </rPr>
      <t>GÓI THẦU SỐ 02  :</t>
    </r>
    <r>
      <rPr>
        <b/>
        <i/>
        <sz val="14"/>
        <rFont val="Times New Roman"/>
        <family val="1"/>
      </rPr>
      <t xml:space="preserve"> Thi công xây lắp </t>
    </r>
  </si>
  <si>
    <r>
      <t>CÔNG TRÌNH:</t>
    </r>
    <r>
      <rPr>
        <b/>
        <i/>
        <sz val="14"/>
        <rFont val="Times New Roman"/>
        <family val="1"/>
      </rPr>
      <t xml:space="preserve"> Tăng tiết diện đường dây trung thế khu vực nội ô và khu vực sản xuất tiểu thủ công nghiệp TX Long Khánh - năm 2020</t>
    </r>
  </si>
  <si>
    <r>
      <t>ĐỊA ĐIỂM:</t>
    </r>
    <r>
      <rPr>
        <b/>
        <i/>
        <sz val="14"/>
        <rFont val="Times New Roman"/>
        <family val="1"/>
      </rPr>
      <t xml:space="preserve">  TP Long Khánh - Tỉnh Đồng Nai</t>
    </r>
  </si>
  <si>
    <t>STT</t>
  </si>
  <si>
    <t>Mô tả công việc mời thầu</t>
  </si>
  <si>
    <t>Yêu cầu kỹ thuật/Chỉ dẫn kỹ thuật chính</t>
  </si>
  <si>
    <t>Đơn vị tính</t>
  </si>
  <si>
    <t>Khối lượng mời thầu</t>
  </si>
  <si>
    <t>Đơn giá dự thầu</t>
  </si>
  <si>
    <t>Thành tiền</t>
  </si>
  <si>
    <t> 1</t>
  </si>
  <si>
    <t>Móng M12 (Móng đất)</t>
  </si>
  <si>
    <t>móng</t>
  </si>
  <si>
    <t>1.1</t>
  </si>
  <si>
    <t>Đào, đắp móng cột, rộng &lt;=1m, sâu &gt;1m, đất cấp 3</t>
  </si>
  <si>
    <t>2 </t>
  </si>
  <si>
    <t>Bộ móng neo chằng xuống DG (Móng đất)</t>
  </si>
  <si>
    <t>2.1</t>
  </si>
  <si>
    <t>Đào, đắp móng neo, rộng &lt;=1m, sâu &gt;1m, đất cấp 3</t>
  </si>
  <si>
    <t>3 </t>
  </si>
  <si>
    <t>Tiếp địa lặp lại trụ (XDM</t>
  </si>
  <si>
    <t>Bộ</t>
  </si>
  <si>
    <t>3.1</t>
  </si>
  <si>
    <t>Cáp đồng trần C25mm2: 10m/1vị trí</t>
  </si>
  <si>
    <t>A cấp</t>
  </si>
  <si>
    <t>kg</t>
  </si>
  <si>
    <t>3.2</t>
  </si>
  <si>
    <t>Cọc tiếp đất D16- 2,4m mạ Zn + kẹp cọc tiếp địa bằng đồng</t>
  </si>
  <si>
    <t>Mô tả kỹ thuật chương V</t>
  </si>
  <si>
    <t>bộ</t>
  </si>
  <si>
    <t>3.3</t>
  </si>
  <si>
    <t>Kẹp nối ép WR419</t>
  </si>
  <si>
    <t>cái</t>
  </si>
  <si>
    <t>3.4</t>
  </si>
  <si>
    <t>Đóng cọc tiếp địa dài 2,5m xuống đất cấp 3</t>
  </si>
  <si>
    <t>cọc</t>
  </si>
  <si>
    <t> 4</t>
  </si>
  <si>
    <t>Tiếp địa lặp lại trụ (khôi phục)</t>
  </si>
  <si>
    <t>4.1</t>
  </si>
  <si>
    <t> 5</t>
  </si>
  <si>
    <t>Phần trụ</t>
  </si>
  <si>
    <t>5.1</t>
  </si>
  <si>
    <t>Trụ BTLT 12m- F540 (Dự ứng lực)</t>
  </si>
  <si>
    <t>trụ</t>
  </si>
  <si>
    <t>5.2</t>
  </si>
  <si>
    <t>Bulon VRS D16x500/Zn VRS + 2long đền vuông 50x50x3: 18-22 (ghép trụ đôi)</t>
  </si>
  <si>
    <t>5.3</t>
  </si>
  <si>
    <t>Bulon D16x750/Zn VRS + 2long đền vuông 50x50x3: 18-22 (ghép trụ đôi)</t>
  </si>
  <si>
    <t>5.4</t>
  </si>
  <si>
    <t>Dựng cột bằng thủ công + cơ giới (cẩu), h &lt;=12m</t>
  </si>
  <si>
    <t>5.5</t>
  </si>
  <si>
    <t>Cẩu 10 tấn</t>
  </si>
  <si>
    <t>ca</t>
  </si>
  <si>
    <t> 6</t>
  </si>
  <si>
    <t>Bộ chằng xuống DG</t>
  </si>
  <si>
    <t>6.1</t>
  </si>
  <si>
    <t>Cáp chằng D5/8" (14m/bộ)</t>
  </si>
  <si>
    <t>m</t>
  </si>
  <si>
    <t>6.2</t>
  </si>
  <si>
    <t>Sứ chằng lớn (90N)</t>
  </si>
  <si>
    <t>6.3</t>
  </si>
  <si>
    <t>Kẹp cáp 3 bulon 5/8"/Zn (B46-130)</t>
  </si>
  <si>
    <t>6.4</t>
  </si>
  <si>
    <t>Yếm cáp/Zn</t>
  </si>
  <si>
    <t>6.5</t>
  </si>
  <si>
    <t>Bulon mắt D16x250/Zn + 1long đền vuông 50x50x3: D18</t>
  </si>
  <si>
    <t>6.6</t>
  </si>
  <si>
    <t>Máng che dây chằng (sơn vàng) 0,8x2000</t>
  </si>
  <si>
    <t>6.7</t>
  </si>
  <si>
    <t>Lắp đặt dây néo cột cao &lt;= 20 m</t>
  </si>
  <si>
    <t> 7</t>
  </si>
  <si>
    <t>Bộ móng neo chằng xuống DG</t>
  </si>
  <si>
    <t>7.1</t>
  </si>
  <si>
    <t>Ty neo D22x2400/Zn</t>
  </si>
  <si>
    <t>7.2</t>
  </si>
  <si>
    <t>Neo xòe 8H-135inch2 +đĩa sen lỗ D24 (sơn đen)</t>
  </si>
  <si>
    <t> 8</t>
  </si>
  <si>
    <t>Phần dây, sứ và phụ kiện</t>
  </si>
  <si>
    <t>8.1</t>
  </si>
  <si>
    <t xml:space="preserve">Cáp nhôm bọc lõi thép 24kV-ACX 185mm2 </t>
  </si>
  <si>
    <t>8.2</t>
  </si>
  <si>
    <t>Cáp nhôm lõi thép AC-95</t>
  </si>
  <si>
    <t>8.3</t>
  </si>
  <si>
    <t>Rãi căng dây nhôm lõi thép (AC, ACSR),thủ công+máy kéo, td&lt;=185mm2 (dây bọc)</t>
  </si>
  <si>
    <t>km</t>
  </si>
  <si>
    <t>8.4</t>
  </si>
  <si>
    <t>Máy rãi dây  (rãi dây 185mm2) (dây bọc)</t>
  </si>
  <si>
    <t>8.5</t>
  </si>
  <si>
    <t>Tời kéo dây 5 T (căng dây 185mm2) (dây bọc)</t>
  </si>
  <si>
    <t>8.6</t>
  </si>
  <si>
    <t>Rãi căng dây nhôm lõi thép (AC, ACSR),thủ công+máy kéo, td&lt;=95mm2 (dây trần)</t>
  </si>
  <si>
    <t>8.7</t>
  </si>
  <si>
    <t>Máy rãi dây  (rãi dây 95mm2) (dây trần)</t>
  </si>
  <si>
    <t>8.8</t>
  </si>
  <si>
    <t>Tời kéo dây 5 T (căng dây 95mm2) (dây bọc)</t>
  </si>
  <si>
    <t>9 </t>
  </si>
  <si>
    <t>Bộ sứ treo polyme bắt vào xà: đầu tuyến</t>
  </si>
  <si>
    <t>9.1</t>
  </si>
  <si>
    <t>Sứ treo polymer 24kV-70N</t>
  </si>
  <si>
    <t>chuỗi</t>
  </si>
  <si>
    <t>9.2</t>
  </si>
  <si>
    <t>Móc treo chữ U D16</t>
  </si>
  <si>
    <t>9.3</t>
  </si>
  <si>
    <r>
      <t>Giáp níu dây bọc trung thế ACX 185mm</t>
    </r>
    <r>
      <rPr>
        <vertAlign val="superscript"/>
        <sz val="12"/>
        <rFont val="Times New Roman"/>
        <family val="1"/>
      </rPr>
      <t>2</t>
    </r>
  </si>
  <si>
    <t>9.4</t>
  </si>
  <si>
    <r>
      <t>Mắc nối yếm giáp (dùng cho giáp níu 185mm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</si>
  <si>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9.5</t>
  </si>
  <si>
    <r>
      <t>Yếm móng U giáp níu (dùng cho giáp níu 185mm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</si>
  <si>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 10</t>
  </si>
  <si>
    <t>Bộ đỡ dây trụ thẳng (I)-đà 2100mm</t>
  </si>
  <si>
    <t>10.1</t>
  </si>
  <si>
    <t>Sứ đứng 24KV (loại dùng ty bọc chì)</t>
  </si>
  <si>
    <t>10.2</t>
  </si>
  <si>
    <t>Ty sứ đứng D20- loại bọc chì</t>
  </si>
  <si>
    <t>10.3</t>
  </si>
  <si>
    <t>Dây buộc đầu sứ phi kim 185mm2</t>
  </si>
  <si>
    <t>10.4</t>
  </si>
  <si>
    <t>Xà L75x75x8x2100/Zn (3 ốp) (20,8kg/ 1 cây)</t>
  </si>
  <si>
    <t>cây</t>
  </si>
  <si>
    <t>10.5</t>
  </si>
  <si>
    <t>Thanh chống sắt L50x50x5x1990/Zn (7,5kg/1 thanh)</t>
  </si>
  <si>
    <t>10.6</t>
  </si>
  <si>
    <t>Boulon16x250/Zn+ 2 long đền vuông D18-50x50x3/Zn</t>
  </si>
  <si>
    <t>10.7</t>
  </si>
  <si>
    <t>Boulon 16x50/Zn+ 1 long đền vuông D18-50x50x3/Zn</t>
  </si>
  <si>
    <t>11 </t>
  </si>
  <si>
    <t>Bộ đỡ dây trụ góc (G) đà 2100mm</t>
  </si>
  <si>
    <t>11.1</t>
  </si>
  <si>
    <t>11.2</t>
  </si>
  <si>
    <t>11.3</t>
  </si>
  <si>
    <t>Dây buộc cổ sứ phi kim 185mm2</t>
  </si>
  <si>
    <t>11.4</t>
  </si>
  <si>
    <t>11.5</t>
  </si>
  <si>
    <t>11.6</t>
  </si>
  <si>
    <t>11.7</t>
  </si>
  <si>
    <t>Boulon ven răng 2 đầu 16x250/Zn+ 2 long đền vuông D18-50x50x3/Zn</t>
  </si>
  <si>
    <t>11.8</t>
  </si>
  <si>
    <t> 12</t>
  </si>
  <si>
    <t>Bộ đỡ dây trụ thẳng (I)-đà 2200mm</t>
  </si>
  <si>
    <t>12.1</t>
  </si>
  <si>
    <t>12.2</t>
  </si>
  <si>
    <t>12.3</t>
  </si>
  <si>
    <t>12.4</t>
  </si>
  <si>
    <t>Xà L75x75x8x2200/Zn (3 ốp) (22,37kg/ 1 cây)</t>
  </si>
  <si>
    <t>12.5</t>
  </si>
  <si>
    <t>Thanh chống sắt L50x50x5x810/Zn (3,05kg/1 thanh)</t>
  </si>
  <si>
    <t>12.6</t>
  </si>
  <si>
    <t>12.7</t>
  </si>
  <si>
    <t> 13</t>
  </si>
  <si>
    <t>Bộ đỡ dây trụ dừng 2 mặt (2DT) (đà tứ )</t>
  </si>
  <si>
    <t>13.1</t>
  </si>
  <si>
    <t>13.2</t>
  </si>
  <si>
    <t>13.3</t>
  </si>
  <si>
    <t>13.4</t>
  </si>
  <si>
    <t>13.5</t>
  </si>
  <si>
    <t>13.6</t>
  </si>
  <si>
    <t>13.7</t>
  </si>
  <si>
    <t>Xà L75x75x8x2200/Zn (4ốp)</t>
  </si>
  <si>
    <t>13.8</t>
  </si>
  <si>
    <t>Thanh chống L50x50x5x810/Zn (3,05kg/1 thanh)</t>
  </si>
  <si>
    <t>13.9</t>
  </si>
  <si>
    <t>Boulon16x250 ven răng 2 đầu/Zn+ 2 long đền vuông D18-50x50x3/Zn</t>
  </si>
  <si>
    <t>13.10</t>
  </si>
  <si>
    <t>Boulon16x300/Zn+ 2 long đền vuông D18-50x50x3/Zn</t>
  </si>
  <si>
    <t>13.11</t>
  </si>
  <si>
    <t>Boulon 16x50/Zn+ 2 long đền vuông D18-50x50x3/Zn</t>
  </si>
  <si>
    <t>14 </t>
  </si>
  <si>
    <t>Bộ đỡ dây trụ dừng 2 mặt phân đoạn (2DT XDM) (đà kép 2200mm)</t>
  </si>
  <si>
    <t>14.1</t>
  </si>
  <si>
    <t>14.2</t>
  </si>
  <si>
    <t>14.3</t>
  </si>
  <si>
    <t>Sứ đứng 24KV (loại dùng ty bọc chì) (đỡ cò)</t>
  </si>
  <si>
    <t>14.4</t>
  </si>
  <si>
    <t>14.5</t>
  </si>
  <si>
    <t>14.6</t>
  </si>
  <si>
    <t>14.7</t>
  </si>
  <si>
    <t>14.8</t>
  </si>
  <si>
    <r>
      <t>Yếm móng U giáp níu (dùng cho giáp níu 240mm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</si>
  <si>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14.9</t>
  </si>
  <si>
    <t>Xà L75x75x8x2200/Zn (4 ốp)</t>
  </si>
  <si>
    <t>14.10</t>
  </si>
  <si>
    <t>14.11</t>
  </si>
  <si>
    <t>14.12</t>
  </si>
  <si>
    <t>14.13</t>
  </si>
  <si>
    <t> 15</t>
  </si>
  <si>
    <t>Bộ đỡ dây trụ dừng 2 mặt phân đoạn (2DT) (đà kép)-SDL đà hiện hữu</t>
  </si>
  <si>
    <t>15.1</t>
  </si>
  <si>
    <t>15.2</t>
  </si>
  <si>
    <t>15.3</t>
  </si>
  <si>
    <t>15.4</t>
  </si>
  <si>
    <r>
      <t>Giáp níu dây bọc trung thế ACX185mm</t>
    </r>
    <r>
      <rPr>
        <vertAlign val="superscript"/>
        <sz val="12"/>
        <rFont val="Times New Roman"/>
        <family val="1"/>
      </rPr>
      <t>2</t>
    </r>
  </si>
  <si>
    <t>15.5</t>
  </si>
  <si>
    <t>15.6</t>
  </si>
  <si>
    <t> 16</t>
  </si>
  <si>
    <t>Bộ khóa néo dây trung hòa</t>
  </si>
  <si>
    <t>16.1</t>
  </si>
  <si>
    <r>
      <t>Kẹp dừng dây 5U-3mm (95-120mm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</si>
  <si>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16.2</t>
  </si>
  <si>
    <t>Boulon mắt 16x250/Zn+ 1 long đền vuông D18-50x50x3/Zn</t>
  </si>
  <si>
    <t> 17</t>
  </si>
  <si>
    <t>Bộ Uclevis đỡ dây trung hòa dây 95mm2</t>
  </si>
  <si>
    <t>17.1</t>
  </si>
  <si>
    <t>Uclevis 3mm</t>
  </si>
  <si>
    <t>17.2</t>
  </si>
  <si>
    <t>Sứ ống chỉ (CD&gt;=80mm)</t>
  </si>
  <si>
    <t>sứ</t>
  </si>
  <si>
    <t>17.3</t>
  </si>
  <si>
    <t>Dây nhôm A70mm2 (cột dây TH vào sứ ống chỉ)</t>
  </si>
  <si>
    <t>17.4</t>
  </si>
  <si>
    <t>Boulon 16x250/Zn+ 2 long đền vuông D18-50x50x3/Zn</t>
  </si>
  <si>
    <t>18 </t>
  </si>
  <si>
    <t>Phụ kiện đường dây</t>
  </si>
  <si>
    <t>18.1</t>
  </si>
  <si>
    <t>Kẹp nối ép WR 815</t>
  </si>
  <si>
    <t>18.2</t>
  </si>
  <si>
    <t>Kẹp nối ép WR 419</t>
  </si>
  <si>
    <t>18.3</t>
  </si>
  <si>
    <t>Compound A13</t>
  </si>
  <si>
    <t>tuýp</t>
  </si>
  <si>
    <t>18.4</t>
  </si>
  <si>
    <t>Kẹp quai Cu/Al 4/0</t>
  </si>
  <si>
    <t>18.5</t>
  </si>
  <si>
    <t>Chụp kẹp quai + hotline: PVC</t>
  </si>
  <si>
    <t>18.6</t>
  </si>
  <si>
    <t>Ống nối dây cỡ 185mm2 - có lõi thép (nối dây dẫn)</t>
  </si>
  <si>
    <t>18.7</t>
  </si>
  <si>
    <t>Ống nối dây cỡ 185mm2 - không lõi thép (nối mối nối cò lèo: 1/3 ống/ 1 vị trí)</t>
  </si>
  <si>
    <t>18.8</t>
  </si>
  <si>
    <t>Ống nối dây cỡ 95mm2 - có lõi thép (nối dây dẫn)</t>
  </si>
  <si>
    <t>18.9</t>
  </si>
  <si>
    <t>Ống nối dây cỡ 95mm2 - không lõi thép (nối mối nối cò lèo: 1/3 ống/ 1 vị trí)</t>
  </si>
  <si>
    <t>18.10</t>
  </si>
  <si>
    <t>18.11</t>
  </si>
  <si>
    <t>18.12</t>
  </si>
  <si>
    <t>Khánh đơn cho chuỗi sứ polymer</t>
  </si>
  <si>
    <t>18.13</t>
  </si>
  <si>
    <t>18.14</t>
  </si>
  <si>
    <t>18.15</t>
  </si>
  <si>
    <t>Ống co nhiệt cách điện loại (D120/50)  (0,4m/1 vị trí)</t>
  </si>
  <si>
    <t>18.16</t>
  </si>
  <si>
    <t>Băng keo cách điện trung thế 23 (19mm-9,1m)</t>
  </si>
  <si>
    <t>cuộn</t>
  </si>
  <si>
    <t>18.17</t>
  </si>
  <si>
    <t>Boulon móc 16x300/Zn+ 1 long đền vuông D18-50x50x3/Zn</t>
  </si>
  <si>
    <t>18.18</t>
  </si>
  <si>
    <t>Boulon 16x300/Zn+ 2 long đền vuông D18-50x50x3/Zn</t>
  </si>
  <si>
    <t>18.19</t>
  </si>
  <si>
    <t>Bảng Decan số trụ (mẫu theo bản vẽ)</t>
  </si>
  <si>
    <t>18.20</t>
  </si>
  <si>
    <t>Lắp đặt sứ đứng 15-20KV, cột tròn, trên cột</t>
  </si>
  <si>
    <t>10sứ</t>
  </si>
  <si>
    <t>18.21</t>
  </si>
  <si>
    <t>Lắp đặt xà thép 2100mm cho cột đỡ (20,8kg)</t>
  </si>
  <si>
    <t>18.22</t>
  </si>
  <si>
    <t>Lắp đặt xà thép 2200mm cho cột đỡ (22,37kg)</t>
  </si>
  <si>
    <t>18.23</t>
  </si>
  <si>
    <t>Lắp đặt xà thép 2200mm cho cột néo (22,37kg)</t>
  </si>
  <si>
    <t>18.24</t>
  </si>
  <si>
    <t>Lắp đặt chuỗi cách điện polymer 22kV, lắp trên cột tròn</t>
  </si>
  <si>
    <t>18.25</t>
  </si>
  <si>
    <t>Lắp đặt các loại sứ hạ thế, thủ công (sứ ống chỉ)</t>
  </si>
  <si>
    <t>TỔNG CỘNG</t>
  </si>
  <si>
    <t>Bằng chữ: Một tỷ, bốn trăm tám mươi mốt triệu, chín trăm tám mươi ba ngàn, bốn trăm lẻ bốn đồng</t>
  </si>
  <si>
    <t>ĐẠI DIỆN NHÀ THẦU</t>
  </si>
  <si>
    <t>GIÁM ĐỐC</t>
  </si>
  <si>
    <t>x</t>
  </si>
  <si>
    <t>CÔNG TY TNHH THU LỘC</t>
  </si>
  <si>
    <t>Tràn Thị Ngọc Thọ</t>
  </si>
  <si>
    <t>Xuân Lộc, ngày  24  tháng  03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</si>
</sst>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_(* #,##0.00_);_(* \(#,##0.00\);_(* &quot;-&quot;&quot;?&quot;&quot;?&quot;_);_(@_)"/>
    <numFmt numFmtId="166" formatCode="_(* #,##0_);_(* \(#,##0\);_(* &quot;-&quot;&quot;?&quot;&quot;?&quot;_);_(@_)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0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  <font>
      <b/>
      <i/>
      <u/>
      <sz val="14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1"/>
      <name val="Arial"/>
      <family val="2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rgb="FFC00000"/>
      <name val="Times New Roman"/>
      <family val="1"/>
    </font>
    <font>
      <sz val="12"/>
      <color rgb="FFC0000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color rgb="FFFF0000"/>
      <name val="Arial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/>
    <xf numFmtId="166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66" fontId="0" fillId="0" borderId="0" xfId="0" applyNumberFormat="1"/>
    <xf numFmtId="3" fontId="3" fillId="2" borderId="0" xfId="0" applyNumberFormat="1" applyFont="1" applyFill="1" applyAlignment="1">
      <alignment horizontal="center"/>
    </xf>
    <xf numFmtId="0" fontId="3" fillId="2" borderId="0" xfId="0" applyFont="1" applyFill="1"/>
    <xf numFmtId="166" fontId="6" fillId="3" borderId="0" xfId="1" applyNumberFormat="1" applyFont="1" applyFill="1" applyAlignment="1">
      <alignment horizontal="right"/>
    </xf>
    <xf numFmtId="166" fontId="6" fillId="3" borderId="2" xfId="1" applyNumberFormat="1" applyFont="1" applyFill="1" applyBorder="1" applyAlignment="1">
      <alignment horizontal="right" wrapText="1"/>
    </xf>
    <xf numFmtId="166" fontId="17" fillId="3" borderId="1" xfId="1" applyNumberFormat="1" applyFont="1" applyFill="1" applyBorder="1" applyAlignment="1">
      <alignment horizontal="right"/>
    </xf>
    <xf numFmtId="166" fontId="17" fillId="3" borderId="0" xfId="1" applyNumberFormat="1" applyFont="1" applyFill="1" applyAlignment="1">
      <alignment horizontal="right"/>
    </xf>
    <xf numFmtId="3" fontId="7" fillId="0" borderId="2" xfId="0" applyNumberFormat="1" applyFont="1" applyBorder="1" applyAlignment="1">
      <alignment horizontal="right" wrapText="1"/>
    </xf>
    <xf numFmtId="3" fontId="1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166" fontId="6" fillId="3" borderId="3" xfId="1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66" fontId="9" fillId="3" borderId="3" xfId="1" applyNumberFormat="1" applyFont="1" applyFill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6" fontId="6" fillId="3" borderId="4" xfId="1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7" fillId="0" borderId="0" xfId="0" applyNumberFormat="1" applyFont="1" applyAlignment="1">
      <alignment horizontal="right"/>
    </xf>
    <xf numFmtId="3" fontId="19" fillId="0" borderId="3" xfId="0" applyNumberFormat="1" applyFont="1" applyBorder="1" applyAlignment="1">
      <alignment horizontal="right" vertical="center" wrapText="1"/>
    </xf>
    <xf numFmtId="3" fontId="18" fillId="0" borderId="4" xfId="0" applyNumberFormat="1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1%20-%20Du%20toan%20sinh%20ho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&#193;I%202015\C&#212;NG%20TR&#204;NH%202015\THI&#7870;T%20K&#7870;\dd%20xu&#226;n%20ph&#250;-xu&#226;n%20th&#7885;\DU%20TOAN%20DI%20DO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Du%20toan%20goi%2003%20-%20T05-2016%20Tham%20dinh%20sinh%20hoat%20CM%20(HC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ThucLoc\HSDT\ChaoGia-LongKh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"/>
      <sheetName val="KT"/>
      <sheetName val="KLPSgiam"/>
      <sheetName val="KLPS tang T"/>
      <sheetName val="KLPS tang N"/>
      <sheetName val="tongDT"/>
      <sheetName val="dtG"/>
      <sheetName val="lăp tb"/>
      <sheetName val="DTPSgiam"/>
      <sheetName val="DTTT"/>
      <sheetName val="DTPS tang T"/>
      <sheetName val="DTTN"/>
      <sheetName val="DTPS tang N"/>
      <sheetName val="Bang tong hop"/>
      <sheetName val="Sheet1"/>
      <sheetName val="Sheet4"/>
      <sheetName val="PTBC"/>
      <sheetName val="Phát triển"/>
      <sheetName val="PT BC bộ"/>
      <sheetName val="Mach 2"/>
      <sheetName val="Nang cap"/>
      <sheetName val="PT"/>
      <sheetName val="Tăng 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8">
          <cell r="F128">
            <v>37312</v>
          </cell>
        </row>
      </sheetData>
      <sheetData sheetId="21">
        <row r="14">
          <cell r="F14">
            <v>230000</v>
          </cell>
        </row>
        <row r="15">
          <cell r="F15">
            <v>70000</v>
          </cell>
        </row>
        <row r="39">
          <cell r="F39">
            <v>7000</v>
          </cell>
        </row>
        <row r="46">
          <cell r="F46">
            <v>45000</v>
          </cell>
        </row>
        <row r="48">
          <cell r="F48">
            <v>31000</v>
          </cell>
        </row>
        <row r="50">
          <cell r="F50">
            <v>110000</v>
          </cell>
        </row>
        <row r="73">
          <cell r="F73">
            <v>21000</v>
          </cell>
        </row>
        <row r="74">
          <cell r="F74">
            <v>10000</v>
          </cell>
        </row>
        <row r="78">
          <cell r="F78">
            <v>28000</v>
          </cell>
        </row>
        <row r="95">
          <cell r="F95">
            <v>30000</v>
          </cell>
        </row>
        <row r="154">
          <cell r="F154">
            <v>70000</v>
          </cell>
        </row>
        <row r="163">
          <cell r="F163">
            <v>24000</v>
          </cell>
        </row>
        <row r="191">
          <cell r="F191">
            <v>31000</v>
          </cell>
        </row>
        <row r="200">
          <cell r="F200">
            <v>60000</v>
          </cell>
        </row>
        <row r="212">
          <cell r="F212">
            <v>16324</v>
          </cell>
        </row>
        <row r="222">
          <cell r="F222">
            <v>80000</v>
          </cell>
        </row>
        <row r="223">
          <cell r="F223">
            <v>250000</v>
          </cell>
        </row>
        <row r="248">
          <cell r="F248">
            <v>50000</v>
          </cell>
        </row>
        <row r="263">
          <cell r="F263">
            <v>173000</v>
          </cell>
        </row>
        <row r="331">
          <cell r="F331">
            <v>23000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F9B6-998E-46C4-93E0-22070936F471}">
  <sheetPr>
    <tabColor rgb="FFFF0000"/>
  </sheetPr>
  <dimension ref="A1:I154"/>
  <sheetViews>
    <sheetView tabSelected="1" topLeftCell="A139" zoomScaleNormal="100" workbookViewId="0">
      <selection activeCell="I147" sqref="I147"/>
    </sheetView>
  </sheetViews>
  <sheetFormatPr defaultRowHeight="25.05" customHeight="1" x14ac:dyDescent="0.25"/>
  <cols>
    <col min="1" max="1" width="9.109375" style="10" customWidth="1"/>
    <col min="2" max="2" width="46.5546875" bestFit="1" customWidth="1"/>
    <col min="3" max="3" width="25.6640625" style="10" customWidth="1"/>
    <col min="4" max="4" width="9.109375" style="10" customWidth="1"/>
    <col min="5" max="5" width="11.109375" customWidth="1"/>
    <col min="6" max="6" width="14.21875" style="17" customWidth="1"/>
    <col min="7" max="7" width="16.33203125" style="55" customWidth="1"/>
    <col min="8" max="8" width="15" bestFit="1" customWidth="1"/>
    <col min="9" max="9" width="28.5546875" customWidth="1"/>
  </cols>
  <sheetData>
    <row r="1" spans="1:7" s="1" customFormat="1" ht="25.05" customHeight="1" x14ac:dyDescent="0.4">
      <c r="A1" s="58" t="s">
        <v>0</v>
      </c>
      <c r="B1" s="58"/>
      <c r="C1" s="58"/>
      <c r="D1" s="58"/>
      <c r="E1" s="58"/>
      <c r="F1" s="58"/>
      <c r="G1" s="58"/>
    </row>
    <row r="2" spans="1:7" s="1" customFormat="1" ht="25.05" customHeight="1" x14ac:dyDescent="0.35">
      <c r="A2" s="59" t="s">
        <v>1</v>
      </c>
      <c r="B2" s="59"/>
      <c r="C2" s="59"/>
      <c r="D2" s="59"/>
      <c r="E2" s="59"/>
      <c r="F2" s="59"/>
      <c r="G2" s="59"/>
    </row>
    <row r="3" spans="1:7" s="1" customFormat="1" ht="57.6" customHeight="1" x14ac:dyDescent="0.35">
      <c r="A3" s="60" t="s">
        <v>2</v>
      </c>
      <c r="B3" s="60"/>
      <c r="C3" s="60"/>
      <c r="D3" s="60"/>
      <c r="E3" s="60"/>
      <c r="F3" s="60"/>
      <c r="G3" s="60"/>
    </row>
    <row r="4" spans="1:7" s="1" customFormat="1" ht="25.05" customHeight="1" x14ac:dyDescent="0.35">
      <c r="A4" s="60" t="s">
        <v>3</v>
      </c>
      <c r="B4" s="60"/>
      <c r="C4" s="60"/>
      <c r="D4" s="60"/>
      <c r="E4" s="60"/>
      <c r="F4" s="60"/>
      <c r="G4" s="60"/>
    </row>
    <row r="5" spans="1:7" s="1" customFormat="1" ht="25.05" customHeight="1" x14ac:dyDescent="0.3">
      <c r="A5" s="2"/>
      <c r="C5" s="2"/>
      <c r="D5" s="2"/>
      <c r="F5" s="14"/>
      <c r="G5" s="52"/>
    </row>
    <row r="6" spans="1:7" s="23" customFormat="1" ht="30.6" customHeight="1" x14ac:dyDescent="0.25">
      <c r="A6" s="20" t="s">
        <v>4</v>
      </c>
      <c r="B6" s="20" t="s">
        <v>5</v>
      </c>
      <c r="C6" s="20" t="s">
        <v>6</v>
      </c>
      <c r="D6" s="20" t="s">
        <v>7</v>
      </c>
      <c r="E6" s="20" t="s">
        <v>8</v>
      </c>
      <c r="F6" s="21" t="s">
        <v>9</v>
      </c>
      <c r="G6" s="22" t="s">
        <v>10</v>
      </c>
    </row>
    <row r="7" spans="1:7" ht="15.6" customHeight="1" x14ac:dyDescent="0.3">
      <c r="A7" s="3">
        <v>1</v>
      </c>
      <c r="B7" s="3">
        <v>2</v>
      </c>
      <c r="C7" s="3">
        <v>3</v>
      </c>
      <c r="D7" s="4">
        <v>4</v>
      </c>
      <c r="E7" s="4">
        <v>5</v>
      </c>
      <c r="F7" s="15">
        <v>6</v>
      </c>
      <c r="G7" s="18">
        <v>7</v>
      </c>
    </row>
    <row r="8" spans="1:7" s="28" customFormat="1" ht="31.95" customHeight="1" x14ac:dyDescent="0.25">
      <c r="A8" s="24" t="s">
        <v>11</v>
      </c>
      <c r="B8" s="25" t="s">
        <v>12</v>
      </c>
      <c r="C8" s="25"/>
      <c r="D8" s="26" t="s">
        <v>13</v>
      </c>
      <c r="E8" s="24">
        <v>95</v>
      </c>
      <c r="F8" s="27"/>
      <c r="G8" s="53">
        <f>F8*E8</f>
        <v>0</v>
      </c>
    </row>
    <row r="9" spans="1:7" s="28" customFormat="1" ht="31.95" customHeight="1" x14ac:dyDescent="0.25">
      <c r="A9" s="29" t="s">
        <v>14</v>
      </c>
      <c r="B9" s="30" t="s">
        <v>15</v>
      </c>
      <c r="C9" s="31"/>
      <c r="D9" s="32" t="s">
        <v>13</v>
      </c>
      <c r="E9" s="29">
        <v>95</v>
      </c>
      <c r="F9" s="33">
        <v>500000</v>
      </c>
      <c r="G9" s="53">
        <f>F9*E9</f>
        <v>47500000</v>
      </c>
    </row>
    <row r="10" spans="1:7" s="28" customFormat="1" ht="31.95" customHeight="1" x14ac:dyDescent="0.25">
      <c r="A10" s="24" t="s">
        <v>16</v>
      </c>
      <c r="B10" s="25" t="s">
        <v>17</v>
      </c>
      <c r="C10" s="25"/>
      <c r="D10" s="26" t="s">
        <v>13</v>
      </c>
      <c r="E10" s="24">
        <v>3</v>
      </c>
      <c r="F10" s="33"/>
      <c r="G10" s="53">
        <f>F10*E10</f>
        <v>0</v>
      </c>
    </row>
    <row r="11" spans="1:7" s="28" customFormat="1" ht="31.95" customHeight="1" x14ac:dyDescent="0.25">
      <c r="A11" s="29" t="s">
        <v>18</v>
      </c>
      <c r="B11" s="30" t="s">
        <v>19</v>
      </c>
      <c r="C11" s="31"/>
      <c r="D11" s="32" t="s">
        <v>13</v>
      </c>
      <c r="E11" s="29">
        <v>3</v>
      </c>
      <c r="F11" s="33">
        <v>420000</v>
      </c>
      <c r="G11" s="53">
        <f t="shared" ref="G11:G74" si="0">F11*E11</f>
        <v>1260000</v>
      </c>
    </row>
    <row r="12" spans="1:7" s="28" customFormat="1" ht="31.95" customHeight="1" x14ac:dyDescent="0.25">
      <c r="A12" s="34" t="s">
        <v>20</v>
      </c>
      <c r="B12" s="35" t="s">
        <v>21</v>
      </c>
      <c r="C12" s="35"/>
      <c r="D12" s="26" t="s">
        <v>22</v>
      </c>
      <c r="E12" s="26">
        <v>7</v>
      </c>
      <c r="F12" s="33"/>
      <c r="G12" s="53">
        <f t="shared" si="0"/>
        <v>0</v>
      </c>
    </row>
    <row r="13" spans="1:7" s="28" customFormat="1" ht="31.95" customHeight="1" x14ac:dyDescent="0.25">
      <c r="A13" s="36" t="s">
        <v>23</v>
      </c>
      <c r="B13" s="37" t="s">
        <v>24</v>
      </c>
      <c r="C13" s="37" t="s">
        <v>25</v>
      </c>
      <c r="D13" s="38" t="s">
        <v>26</v>
      </c>
      <c r="E13" s="38">
        <v>16</v>
      </c>
      <c r="F13" s="33"/>
      <c r="G13" s="53">
        <f t="shared" si="0"/>
        <v>0</v>
      </c>
    </row>
    <row r="14" spans="1:7" s="28" customFormat="1" ht="31.95" customHeight="1" x14ac:dyDescent="0.25">
      <c r="A14" s="39" t="s">
        <v>27</v>
      </c>
      <c r="B14" s="31" t="s">
        <v>28</v>
      </c>
      <c r="C14" s="31" t="s">
        <v>29</v>
      </c>
      <c r="D14" s="32" t="s">
        <v>30</v>
      </c>
      <c r="E14" s="32">
        <v>7</v>
      </c>
      <c r="F14" s="33">
        <v>150000</v>
      </c>
      <c r="G14" s="53">
        <f t="shared" si="0"/>
        <v>1050000</v>
      </c>
    </row>
    <row r="15" spans="1:7" s="28" customFormat="1" ht="31.95" customHeight="1" x14ac:dyDescent="0.25">
      <c r="A15" s="39" t="s">
        <v>31</v>
      </c>
      <c r="B15" s="31" t="s">
        <v>32</v>
      </c>
      <c r="C15" s="31" t="s">
        <v>29</v>
      </c>
      <c r="D15" s="32" t="s">
        <v>33</v>
      </c>
      <c r="E15" s="32">
        <v>7</v>
      </c>
      <c r="F15" s="33">
        <f>[4]PT!F212</f>
        <v>16324</v>
      </c>
      <c r="G15" s="53">
        <f t="shared" si="0"/>
        <v>114268</v>
      </c>
    </row>
    <row r="16" spans="1:7" s="28" customFormat="1" ht="31.95" customHeight="1" x14ac:dyDescent="0.25">
      <c r="A16" s="39" t="s">
        <v>34</v>
      </c>
      <c r="B16" s="31" t="s">
        <v>35</v>
      </c>
      <c r="C16" s="31"/>
      <c r="D16" s="32" t="s">
        <v>36</v>
      </c>
      <c r="E16" s="32">
        <v>7</v>
      </c>
      <c r="F16" s="33">
        <f>[4]PT!F263</f>
        <v>173000</v>
      </c>
      <c r="G16" s="53">
        <f t="shared" si="0"/>
        <v>1211000</v>
      </c>
    </row>
    <row r="17" spans="1:7" s="28" customFormat="1" ht="31.95" customHeight="1" x14ac:dyDescent="0.25">
      <c r="A17" s="34" t="s">
        <v>37</v>
      </c>
      <c r="B17" s="25" t="s">
        <v>38</v>
      </c>
      <c r="C17" s="25"/>
      <c r="D17" s="24" t="s">
        <v>22</v>
      </c>
      <c r="E17" s="24">
        <v>22</v>
      </c>
      <c r="F17" s="33"/>
      <c r="G17" s="53">
        <f t="shared" si="0"/>
        <v>0</v>
      </c>
    </row>
    <row r="18" spans="1:7" s="28" customFormat="1" ht="31.95" customHeight="1" x14ac:dyDescent="0.25">
      <c r="A18" s="39" t="s">
        <v>39</v>
      </c>
      <c r="B18" s="30" t="s">
        <v>32</v>
      </c>
      <c r="C18" s="31" t="s">
        <v>29</v>
      </c>
      <c r="D18" s="29" t="s">
        <v>33</v>
      </c>
      <c r="E18" s="29">
        <v>22</v>
      </c>
      <c r="F18" s="33">
        <f>F15</f>
        <v>16324</v>
      </c>
      <c r="G18" s="53">
        <f t="shared" si="0"/>
        <v>359128</v>
      </c>
    </row>
    <row r="19" spans="1:7" s="28" customFormat="1" ht="31.95" customHeight="1" x14ac:dyDescent="0.25">
      <c r="A19" s="24" t="s">
        <v>40</v>
      </c>
      <c r="B19" s="25" t="s">
        <v>41</v>
      </c>
      <c r="C19" s="25"/>
      <c r="D19" s="24"/>
      <c r="E19" s="24"/>
      <c r="F19" s="33"/>
      <c r="G19" s="53">
        <f t="shared" si="0"/>
        <v>0</v>
      </c>
    </row>
    <row r="20" spans="1:7" s="28" customFormat="1" ht="31.95" customHeight="1" x14ac:dyDescent="0.25">
      <c r="A20" s="40" t="s">
        <v>42</v>
      </c>
      <c r="B20" s="41" t="s">
        <v>43</v>
      </c>
      <c r="C20" s="37" t="s">
        <v>25</v>
      </c>
      <c r="D20" s="40" t="s">
        <v>44</v>
      </c>
      <c r="E20" s="40">
        <v>95</v>
      </c>
      <c r="F20" s="33"/>
      <c r="G20" s="53">
        <f t="shared" si="0"/>
        <v>0</v>
      </c>
    </row>
    <row r="21" spans="1:7" s="28" customFormat="1" ht="31.95" customHeight="1" x14ac:dyDescent="0.25">
      <c r="A21" s="29" t="s">
        <v>45</v>
      </c>
      <c r="B21" s="31" t="s">
        <v>46</v>
      </c>
      <c r="C21" s="31" t="s">
        <v>29</v>
      </c>
      <c r="D21" s="29" t="s">
        <v>30</v>
      </c>
      <c r="E21" s="29">
        <v>11</v>
      </c>
      <c r="F21" s="33">
        <f>[4]PT!F248</f>
        <v>50000</v>
      </c>
      <c r="G21" s="53">
        <f t="shared" si="0"/>
        <v>550000</v>
      </c>
    </row>
    <row r="22" spans="1:7" s="28" customFormat="1" ht="31.95" customHeight="1" x14ac:dyDescent="0.25">
      <c r="A22" s="40" t="s">
        <v>47</v>
      </c>
      <c r="B22" s="31" t="s">
        <v>48</v>
      </c>
      <c r="C22" s="31" t="s">
        <v>29</v>
      </c>
      <c r="D22" s="29" t="s">
        <v>30</v>
      </c>
      <c r="E22" s="29">
        <v>11</v>
      </c>
      <c r="F22" s="33">
        <v>55000</v>
      </c>
      <c r="G22" s="53">
        <f t="shared" si="0"/>
        <v>605000</v>
      </c>
    </row>
    <row r="23" spans="1:7" s="28" customFormat="1" ht="31.95" customHeight="1" x14ac:dyDescent="0.25">
      <c r="A23" s="29" t="s">
        <v>49</v>
      </c>
      <c r="B23" s="31" t="s">
        <v>50</v>
      </c>
      <c r="C23" s="31"/>
      <c r="D23" s="29" t="s">
        <v>44</v>
      </c>
      <c r="E23" s="29">
        <v>95</v>
      </c>
      <c r="F23" s="33">
        <v>1750000</v>
      </c>
      <c r="G23" s="53">
        <f t="shared" si="0"/>
        <v>166250000</v>
      </c>
    </row>
    <row r="24" spans="1:7" s="28" customFormat="1" ht="31.95" customHeight="1" x14ac:dyDescent="0.25">
      <c r="A24" s="40" t="s">
        <v>51</v>
      </c>
      <c r="B24" s="30" t="s">
        <v>52</v>
      </c>
      <c r="C24" s="30"/>
      <c r="D24" s="29" t="s">
        <v>53</v>
      </c>
      <c r="E24" s="29">
        <v>95</v>
      </c>
      <c r="F24" s="33">
        <v>350000</v>
      </c>
      <c r="G24" s="53">
        <f t="shared" si="0"/>
        <v>33250000</v>
      </c>
    </row>
    <row r="25" spans="1:7" s="28" customFormat="1" ht="31.95" customHeight="1" x14ac:dyDescent="0.25">
      <c r="A25" s="34" t="s">
        <v>54</v>
      </c>
      <c r="B25" s="35" t="s">
        <v>55</v>
      </c>
      <c r="C25" s="35"/>
      <c r="D25" s="26" t="s">
        <v>30</v>
      </c>
      <c r="E25" s="26">
        <v>46</v>
      </c>
      <c r="F25" s="33"/>
      <c r="G25" s="53">
        <f t="shared" si="0"/>
        <v>0</v>
      </c>
    </row>
    <row r="26" spans="1:7" s="28" customFormat="1" ht="31.95" customHeight="1" x14ac:dyDescent="0.25">
      <c r="A26" s="36" t="s">
        <v>56</v>
      </c>
      <c r="B26" s="37" t="s">
        <v>57</v>
      </c>
      <c r="C26" s="37" t="s">
        <v>25</v>
      </c>
      <c r="D26" s="38" t="s">
        <v>58</v>
      </c>
      <c r="E26" s="38">
        <v>644</v>
      </c>
      <c r="F26" s="33"/>
      <c r="G26" s="53">
        <f t="shared" si="0"/>
        <v>0</v>
      </c>
    </row>
    <row r="27" spans="1:7" s="28" customFormat="1" ht="31.95" customHeight="1" x14ac:dyDescent="0.25">
      <c r="A27" s="36" t="s">
        <v>59</v>
      </c>
      <c r="B27" s="37" t="s">
        <v>60</v>
      </c>
      <c r="C27" s="37" t="s">
        <v>25</v>
      </c>
      <c r="D27" s="38" t="s">
        <v>33</v>
      </c>
      <c r="E27" s="38">
        <v>46</v>
      </c>
      <c r="F27" s="33"/>
      <c r="G27" s="53">
        <f t="shared" si="0"/>
        <v>0</v>
      </c>
    </row>
    <row r="28" spans="1:7" s="28" customFormat="1" ht="31.95" customHeight="1" x14ac:dyDescent="0.25">
      <c r="A28" s="36" t="s">
        <v>61</v>
      </c>
      <c r="B28" s="31" t="s">
        <v>62</v>
      </c>
      <c r="C28" s="31" t="s">
        <v>29</v>
      </c>
      <c r="D28" s="32" t="s">
        <v>33</v>
      </c>
      <c r="E28" s="32">
        <v>368</v>
      </c>
      <c r="F28" s="33">
        <f>[4]PT!F46</f>
        <v>45000</v>
      </c>
      <c r="G28" s="53">
        <f t="shared" si="0"/>
        <v>16560000</v>
      </c>
    </row>
    <row r="29" spans="1:7" s="28" customFormat="1" ht="31.95" customHeight="1" x14ac:dyDescent="0.25">
      <c r="A29" s="36" t="s">
        <v>63</v>
      </c>
      <c r="B29" s="31" t="s">
        <v>64</v>
      </c>
      <c r="C29" s="31" t="s">
        <v>29</v>
      </c>
      <c r="D29" s="32" t="s">
        <v>33</v>
      </c>
      <c r="E29" s="32">
        <v>92</v>
      </c>
      <c r="F29" s="33">
        <f>[4]PT!F39</f>
        <v>7000</v>
      </c>
      <c r="G29" s="53">
        <f t="shared" si="0"/>
        <v>644000</v>
      </c>
    </row>
    <row r="30" spans="1:7" s="28" customFormat="1" ht="31.95" customHeight="1" x14ac:dyDescent="0.25">
      <c r="A30" s="36" t="s">
        <v>65</v>
      </c>
      <c r="B30" s="31" t="s">
        <v>66</v>
      </c>
      <c r="C30" s="31" t="s">
        <v>29</v>
      </c>
      <c r="D30" s="32" t="s">
        <v>30</v>
      </c>
      <c r="E30" s="32">
        <v>46</v>
      </c>
      <c r="F30" s="33">
        <f>[4]PT!F48</f>
        <v>31000</v>
      </c>
      <c r="G30" s="53">
        <f t="shared" si="0"/>
        <v>1426000</v>
      </c>
    </row>
    <row r="31" spans="1:7" s="28" customFormat="1" ht="31.95" customHeight="1" x14ac:dyDescent="0.25">
      <c r="A31" s="36" t="s">
        <v>67</v>
      </c>
      <c r="B31" s="30" t="s">
        <v>68</v>
      </c>
      <c r="C31" s="30" t="s">
        <v>266</v>
      </c>
      <c r="D31" s="32" t="s">
        <v>33</v>
      </c>
      <c r="E31" s="32">
        <v>46</v>
      </c>
      <c r="F31" s="33">
        <f>[4]PT!F50</f>
        <v>110000</v>
      </c>
      <c r="G31" s="53">
        <f t="shared" si="0"/>
        <v>5060000</v>
      </c>
    </row>
    <row r="32" spans="1:7" s="28" customFormat="1" ht="31.95" customHeight="1" x14ac:dyDescent="0.25">
      <c r="A32" s="36" t="s">
        <v>69</v>
      </c>
      <c r="B32" s="31" t="s">
        <v>70</v>
      </c>
      <c r="C32" s="31"/>
      <c r="D32" s="32" t="s">
        <v>30</v>
      </c>
      <c r="E32" s="32">
        <v>46</v>
      </c>
      <c r="F32" s="33">
        <v>450000</v>
      </c>
      <c r="G32" s="53">
        <f t="shared" si="0"/>
        <v>20700000</v>
      </c>
    </row>
    <row r="33" spans="1:7" s="28" customFormat="1" ht="31.95" customHeight="1" x14ac:dyDescent="0.25">
      <c r="A33" s="34" t="s">
        <v>71</v>
      </c>
      <c r="B33" s="35" t="s">
        <v>72</v>
      </c>
      <c r="C33" s="35"/>
      <c r="D33" s="26" t="s">
        <v>30</v>
      </c>
      <c r="E33" s="26">
        <v>3</v>
      </c>
      <c r="F33" s="33"/>
      <c r="G33" s="53">
        <f t="shared" si="0"/>
        <v>0</v>
      </c>
    </row>
    <row r="34" spans="1:7" s="28" customFormat="1" ht="31.95" customHeight="1" x14ac:dyDescent="0.25">
      <c r="A34" s="39" t="s">
        <v>73</v>
      </c>
      <c r="B34" s="31" t="s">
        <v>74</v>
      </c>
      <c r="C34" s="31" t="s">
        <v>29</v>
      </c>
      <c r="D34" s="29" t="s">
        <v>36</v>
      </c>
      <c r="E34" s="32">
        <v>3</v>
      </c>
      <c r="F34" s="33">
        <f>[4]PT!F14</f>
        <v>230000</v>
      </c>
      <c r="G34" s="53">
        <f t="shared" si="0"/>
        <v>690000</v>
      </c>
    </row>
    <row r="35" spans="1:7" s="28" customFormat="1" ht="31.95" customHeight="1" x14ac:dyDescent="0.25">
      <c r="A35" s="39" t="s">
        <v>75</v>
      </c>
      <c r="B35" s="31" t="s">
        <v>76</v>
      </c>
      <c r="C35" s="31" t="s">
        <v>29</v>
      </c>
      <c r="D35" s="29" t="s">
        <v>30</v>
      </c>
      <c r="E35" s="32">
        <v>3</v>
      </c>
      <c r="F35" s="33">
        <f>[4]PT!F15</f>
        <v>70000</v>
      </c>
      <c r="G35" s="53">
        <f t="shared" si="0"/>
        <v>210000</v>
      </c>
    </row>
    <row r="36" spans="1:7" s="28" customFormat="1" ht="31.95" customHeight="1" x14ac:dyDescent="0.25">
      <c r="A36" s="34" t="s">
        <v>77</v>
      </c>
      <c r="B36" s="35" t="s">
        <v>78</v>
      </c>
      <c r="C36" s="35"/>
      <c r="D36" s="35"/>
      <c r="E36" s="35"/>
      <c r="F36" s="33"/>
      <c r="G36" s="53">
        <f t="shared" si="0"/>
        <v>0</v>
      </c>
    </row>
    <row r="37" spans="1:7" s="28" customFormat="1" ht="31.95" customHeight="1" x14ac:dyDescent="0.25">
      <c r="A37" s="36" t="s">
        <v>79</v>
      </c>
      <c r="B37" s="37" t="s">
        <v>80</v>
      </c>
      <c r="C37" s="37" t="s">
        <v>25</v>
      </c>
      <c r="D37" s="38" t="s">
        <v>58</v>
      </c>
      <c r="E37" s="38">
        <v>27023.200000000001</v>
      </c>
      <c r="F37" s="33"/>
      <c r="G37" s="53">
        <f t="shared" si="0"/>
        <v>0</v>
      </c>
    </row>
    <row r="38" spans="1:7" s="28" customFormat="1" ht="31.95" customHeight="1" x14ac:dyDescent="0.25">
      <c r="A38" s="36" t="s">
        <v>81</v>
      </c>
      <c r="B38" s="37" t="s">
        <v>82</v>
      </c>
      <c r="C38" s="37" t="s">
        <v>25</v>
      </c>
      <c r="D38" s="38" t="s">
        <v>26</v>
      </c>
      <c r="E38" s="38">
        <v>3468</v>
      </c>
      <c r="F38" s="33"/>
      <c r="G38" s="53">
        <f t="shared" si="0"/>
        <v>0</v>
      </c>
    </row>
    <row r="39" spans="1:7" s="28" customFormat="1" ht="31.95" customHeight="1" x14ac:dyDescent="0.25">
      <c r="A39" s="36" t="s">
        <v>83</v>
      </c>
      <c r="B39" s="31" t="s">
        <v>84</v>
      </c>
      <c r="C39" s="31"/>
      <c r="D39" s="32" t="s">
        <v>85</v>
      </c>
      <c r="E39" s="32">
        <v>26.493300000000001</v>
      </c>
      <c r="F39" s="33">
        <v>17500000</v>
      </c>
      <c r="G39" s="53">
        <f t="shared" si="0"/>
        <v>463632750</v>
      </c>
    </row>
    <row r="40" spans="1:7" s="28" customFormat="1" ht="31.95" customHeight="1" x14ac:dyDescent="0.25">
      <c r="A40" s="36" t="s">
        <v>86</v>
      </c>
      <c r="B40" s="31" t="s">
        <v>87</v>
      </c>
      <c r="C40" s="31"/>
      <c r="D40" s="32" t="s">
        <v>85</v>
      </c>
      <c r="E40" s="32">
        <v>26.493300000000001</v>
      </c>
      <c r="F40" s="33">
        <v>170000</v>
      </c>
      <c r="G40" s="53">
        <f t="shared" si="0"/>
        <v>4503861</v>
      </c>
    </row>
    <row r="41" spans="1:7" s="28" customFormat="1" ht="31.95" customHeight="1" x14ac:dyDescent="0.25">
      <c r="A41" s="36" t="s">
        <v>88</v>
      </c>
      <c r="B41" s="31" t="s">
        <v>89</v>
      </c>
      <c r="C41" s="31"/>
      <c r="D41" s="32" t="s">
        <v>85</v>
      </c>
      <c r="E41" s="32">
        <v>26.493300000000001</v>
      </c>
      <c r="F41" s="33">
        <v>300000</v>
      </c>
      <c r="G41" s="53">
        <f t="shared" si="0"/>
        <v>7947990</v>
      </c>
    </row>
    <row r="42" spans="1:7" s="28" customFormat="1" ht="31.95" customHeight="1" x14ac:dyDescent="0.25">
      <c r="A42" s="36" t="s">
        <v>90</v>
      </c>
      <c r="B42" s="31" t="s">
        <v>91</v>
      </c>
      <c r="C42" s="31"/>
      <c r="D42" s="32" t="s">
        <v>85</v>
      </c>
      <c r="E42" s="32">
        <v>8.8310999999999993</v>
      </c>
      <c r="F42" s="33">
        <v>10500000</v>
      </c>
      <c r="G42" s="53">
        <f t="shared" si="0"/>
        <v>92726549.999999985</v>
      </c>
    </row>
    <row r="43" spans="1:7" s="28" customFormat="1" ht="31.95" customHeight="1" x14ac:dyDescent="0.25">
      <c r="A43" s="36" t="s">
        <v>92</v>
      </c>
      <c r="B43" s="31" t="s">
        <v>93</v>
      </c>
      <c r="C43" s="31"/>
      <c r="D43" s="32" t="s">
        <v>85</v>
      </c>
      <c r="E43" s="32">
        <v>8.8310999999999993</v>
      </c>
      <c r="F43" s="33">
        <f>F40</f>
        <v>170000</v>
      </c>
      <c r="G43" s="53">
        <f t="shared" si="0"/>
        <v>1501286.9999999998</v>
      </c>
    </row>
    <row r="44" spans="1:7" s="28" customFormat="1" ht="31.95" customHeight="1" x14ac:dyDescent="0.25">
      <c r="A44" s="36" t="s">
        <v>94</v>
      </c>
      <c r="B44" s="31" t="s">
        <v>95</v>
      </c>
      <c r="C44" s="31"/>
      <c r="D44" s="32" t="s">
        <v>85</v>
      </c>
      <c r="E44" s="32">
        <v>8.8310999999999993</v>
      </c>
      <c r="F44" s="33">
        <f>F41</f>
        <v>300000</v>
      </c>
      <c r="G44" s="53">
        <f t="shared" si="0"/>
        <v>2649330</v>
      </c>
    </row>
    <row r="45" spans="1:7" s="28" customFormat="1" ht="31.95" customHeight="1" x14ac:dyDescent="0.25">
      <c r="A45" s="34" t="s">
        <v>96</v>
      </c>
      <c r="B45" s="35" t="s">
        <v>97</v>
      </c>
      <c r="C45" s="35"/>
      <c r="D45" s="26" t="s">
        <v>22</v>
      </c>
      <c r="E45" s="26">
        <v>6</v>
      </c>
      <c r="F45" s="33"/>
      <c r="G45" s="53">
        <f t="shared" si="0"/>
        <v>0</v>
      </c>
    </row>
    <row r="46" spans="1:7" s="28" customFormat="1" ht="31.95" customHeight="1" x14ac:dyDescent="0.25">
      <c r="A46" s="36" t="s">
        <v>98</v>
      </c>
      <c r="B46" s="37" t="s">
        <v>99</v>
      </c>
      <c r="C46" s="37" t="s">
        <v>25</v>
      </c>
      <c r="D46" s="38" t="s">
        <v>100</v>
      </c>
      <c r="E46" s="38">
        <v>18</v>
      </c>
      <c r="F46" s="33"/>
      <c r="G46" s="53">
        <f t="shared" si="0"/>
        <v>0</v>
      </c>
    </row>
    <row r="47" spans="1:7" s="28" customFormat="1" ht="31.95" customHeight="1" x14ac:dyDescent="0.25">
      <c r="A47" s="39" t="s">
        <v>101</v>
      </c>
      <c r="B47" s="31" t="s">
        <v>102</v>
      </c>
      <c r="C47" s="31" t="s">
        <v>29</v>
      </c>
      <c r="D47" s="32" t="s">
        <v>33</v>
      </c>
      <c r="E47" s="32">
        <v>18</v>
      </c>
      <c r="F47" s="33">
        <f>[4]PT!F78</f>
        <v>28000</v>
      </c>
      <c r="G47" s="53">
        <f t="shared" si="0"/>
        <v>504000</v>
      </c>
    </row>
    <row r="48" spans="1:7" s="28" customFormat="1" ht="31.95" customHeight="1" x14ac:dyDescent="0.25">
      <c r="A48" s="36" t="s">
        <v>103</v>
      </c>
      <c r="B48" s="31" t="s">
        <v>104</v>
      </c>
      <c r="C48" s="31" t="s">
        <v>29</v>
      </c>
      <c r="D48" s="32" t="s">
        <v>33</v>
      </c>
      <c r="E48" s="32">
        <v>18</v>
      </c>
      <c r="F48" s="33">
        <v>286000</v>
      </c>
      <c r="G48" s="53">
        <f t="shared" si="0"/>
        <v>5148000</v>
      </c>
    </row>
    <row r="49" spans="1:9" s="28" customFormat="1" ht="31.95" customHeight="1" x14ac:dyDescent="0.25">
      <c r="A49" s="39" t="s">
        <v>105</v>
      </c>
      <c r="B49" s="31" t="s">
        <v>106</v>
      </c>
      <c r="C49" s="31" t="s">
        <v>29</v>
      </c>
      <c r="D49" s="32" t="s">
        <v>33</v>
      </c>
      <c r="E49" s="32">
        <v>18</v>
      </c>
      <c r="F49" s="33">
        <v>36000</v>
      </c>
      <c r="G49" s="53">
        <f t="shared" si="0"/>
        <v>648000</v>
      </c>
    </row>
    <row r="50" spans="1:9" s="28" customFormat="1" ht="31.95" customHeight="1" x14ac:dyDescent="0.25">
      <c r="A50" s="36" t="s">
        <v>107</v>
      </c>
      <c r="B50" s="31" t="s">
        <v>108</v>
      </c>
      <c r="C50" s="31" t="s">
        <v>29</v>
      </c>
      <c r="D50" s="32" t="s">
        <v>33</v>
      </c>
      <c r="E50" s="32">
        <v>18</v>
      </c>
      <c r="F50" s="33">
        <f>F49</f>
        <v>36000</v>
      </c>
      <c r="G50" s="53">
        <f t="shared" si="0"/>
        <v>648000</v>
      </c>
    </row>
    <row r="51" spans="1:9" s="28" customFormat="1" ht="31.95" customHeight="1" x14ac:dyDescent="0.25">
      <c r="A51" s="34" t="s">
        <v>109</v>
      </c>
      <c r="B51" s="35" t="s">
        <v>110</v>
      </c>
      <c r="C51" s="35"/>
      <c r="D51" s="26" t="s">
        <v>30</v>
      </c>
      <c r="E51" s="26">
        <v>6</v>
      </c>
      <c r="F51" s="33"/>
      <c r="G51" s="53">
        <f t="shared" si="0"/>
        <v>0</v>
      </c>
    </row>
    <row r="52" spans="1:9" s="28" customFormat="1" ht="31.95" customHeight="1" x14ac:dyDescent="0.25">
      <c r="A52" s="36" t="s">
        <v>111</v>
      </c>
      <c r="B52" s="37" t="s">
        <v>112</v>
      </c>
      <c r="C52" s="37" t="s">
        <v>25</v>
      </c>
      <c r="D52" s="38" t="s">
        <v>33</v>
      </c>
      <c r="E52" s="38">
        <v>18</v>
      </c>
      <c r="F52" s="33"/>
      <c r="G52" s="53">
        <f t="shared" si="0"/>
        <v>0</v>
      </c>
    </row>
    <row r="53" spans="1:9" s="28" customFormat="1" ht="31.95" customHeight="1" x14ac:dyDescent="0.25">
      <c r="A53" s="36" t="s">
        <v>113</v>
      </c>
      <c r="B53" s="37" t="s">
        <v>114</v>
      </c>
      <c r="C53" s="37" t="s">
        <v>25</v>
      </c>
      <c r="D53" s="38" t="s">
        <v>33</v>
      </c>
      <c r="E53" s="38">
        <v>18</v>
      </c>
      <c r="F53" s="33"/>
      <c r="G53" s="53">
        <f t="shared" si="0"/>
        <v>0</v>
      </c>
      <c r="I53" s="42"/>
    </row>
    <row r="54" spans="1:9" s="28" customFormat="1" ht="31.95" customHeight="1" x14ac:dyDescent="0.25">
      <c r="A54" s="36" t="s">
        <v>115</v>
      </c>
      <c r="B54" s="31" t="s">
        <v>116</v>
      </c>
      <c r="C54" s="31" t="s">
        <v>29</v>
      </c>
      <c r="D54" s="32" t="s">
        <v>33</v>
      </c>
      <c r="E54" s="32">
        <v>18</v>
      </c>
      <c r="F54" s="33">
        <v>185000</v>
      </c>
      <c r="G54" s="53">
        <f t="shared" si="0"/>
        <v>3330000</v>
      </c>
      <c r="I54" s="42"/>
    </row>
    <row r="55" spans="1:9" s="28" customFormat="1" ht="31.95" customHeight="1" x14ac:dyDescent="0.25">
      <c r="A55" s="36" t="s">
        <v>117</v>
      </c>
      <c r="B55" s="37" t="s">
        <v>118</v>
      </c>
      <c r="C55" s="37" t="s">
        <v>25</v>
      </c>
      <c r="D55" s="38" t="s">
        <v>119</v>
      </c>
      <c r="E55" s="38">
        <v>6</v>
      </c>
      <c r="F55" s="33"/>
      <c r="G55" s="53">
        <f t="shared" si="0"/>
        <v>0</v>
      </c>
      <c r="I55" s="42"/>
    </row>
    <row r="56" spans="1:9" s="28" customFormat="1" ht="31.95" customHeight="1" x14ac:dyDescent="0.25">
      <c r="A56" s="36" t="s">
        <v>120</v>
      </c>
      <c r="B56" s="37" t="s">
        <v>121</v>
      </c>
      <c r="C56" s="37" t="s">
        <v>25</v>
      </c>
      <c r="D56" s="38" t="s">
        <v>119</v>
      </c>
      <c r="E56" s="38">
        <v>6</v>
      </c>
      <c r="F56" s="33"/>
      <c r="G56" s="53">
        <f t="shared" si="0"/>
        <v>0</v>
      </c>
      <c r="I56" s="42"/>
    </row>
    <row r="57" spans="1:9" s="28" customFormat="1" ht="31.95" customHeight="1" x14ac:dyDescent="0.25">
      <c r="A57" s="36" t="s">
        <v>122</v>
      </c>
      <c r="B57" s="31" t="s">
        <v>123</v>
      </c>
      <c r="C57" s="31" t="s">
        <v>29</v>
      </c>
      <c r="D57" s="32" t="s">
        <v>30</v>
      </c>
      <c r="E57" s="32">
        <v>12</v>
      </c>
      <c r="F57" s="33">
        <f>[4]PT!F73</f>
        <v>21000</v>
      </c>
      <c r="G57" s="53">
        <f t="shared" si="0"/>
        <v>252000</v>
      </c>
      <c r="I57" s="42"/>
    </row>
    <row r="58" spans="1:9" s="28" customFormat="1" ht="31.95" customHeight="1" x14ac:dyDescent="0.25">
      <c r="A58" s="36" t="s">
        <v>124</v>
      </c>
      <c r="B58" s="31" t="s">
        <v>125</v>
      </c>
      <c r="C58" s="31" t="s">
        <v>29</v>
      </c>
      <c r="D58" s="32" t="s">
        <v>30</v>
      </c>
      <c r="E58" s="32">
        <v>6</v>
      </c>
      <c r="F58" s="33">
        <f>[4]PT!F74</f>
        <v>10000</v>
      </c>
      <c r="G58" s="53">
        <f t="shared" si="0"/>
        <v>60000</v>
      </c>
      <c r="I58" s="42"/>
    </row>
    <row r="59" spans="1:9" s="28" customFormat="1" ht="31.95" customHeight="1" x14ac:dyDescent="0.25">
      <c r="A59" s="34" t="s">
        <v>126</v>
      </c>
      <c r="B59" s="35" t="s">
        <v>127</v>
      </c>
      <c r="C59" s="35"/>
      <c r="D59" s="26" t="s">
        <v>30</v>
      </c>
      <c r="E59" s="26">
        <v>11</v>
      </c>
      <c r="F59" s="33"/>
      <c r="G59" s="53">
        <f t="shared" si="0"/>
        <v>0</v>
      </c>
      <c r="I59" s="42"/>
    </row>
    <row r="60" spans="1:9" s="28" customFormat="1" ht="31.95" customHeight="1" x14ac:dyDescent="0.25">
      <c r="A60" s="36" t="s">
        <v>128</v>
      </c>
      <c r="B60" s="37" t="s">
        <v>112</v>
      </c>
      <c r="C60" s="37" t="s">
        <v>25</v>
      </c>
      <c r="D60" s="38" t="s">
        <v>33</v>
      </c>
      <c r="E60" s="38">
        <v>66</v>
      </c>
      <c r="F60" s="33"/>
      <c r="G60" s="53">
        <f t="shared" si="0"/>
        <v>0</v>
      </c>
      <c r="I60" s="42"/>
    </row>
    <row r="61" spans="1:9" s="28" customFormat="1" ht="31.95" customHeight="1" x14ac:dyDescent="0.25">
      <c r="A61" s="36" t="s">
        <v>129</v>
      </c>
      <c r="B61" s="37" t="s">
        <v>114</v>
      </c>
      <c r="C61" s="37" t="s">
        <v>25</v>
      </c>
      <c r="D61" s="38" t="s">
        <v>33</v>
      </c>
      <c r="E61" s="38">
        <v>66</v>
      </c>
      <c r="F61" s="33"/>
      <c r="G61" s="53">
        <f t="shared" si="0"/>
        <v>0</v>
      </c>
      <c r="I61" s="42"/>
    </row>
    <row r="62" spans="1:9" s="28" customFormat="1" ht="31.95" customHeight="1" x14ac:dyDescent="0.25">
      <c r="A62" s="36" t="s">
        <v>130</v>
      </c>
      <c r="B62" s="31" t="s">
        <v>131</v>
      </c>
      <c r="C62" s="31" t="s">
        <v>29</v>
      </c>
      <c r="D62" s="32" t="s">
        <v>33</v>
      </c>
      <c r="E62" s="32">
        <v>66</v>
      </c>
      <c r="F62" s="33">
        <v>295000</v>
      </c>
      <c r="G62" s="53">
        <f t="shared" si="0"/>
        <v>19470000</v>
      </c>
      <c r="I62" s="42"/>
    </row>
    <row r="63" spans="1:9" s="28" customFormat="1" ht="31.95" customHeight="1" x14ac:dyDescent="0.25">
      <c r="A63" s="36" t="s">
        <v>132</v>
      </c>
      <c r="B63" s="37" t="s">
        <v>118</v>
      </c>
      <c r="C63" s="37" t="s">
        <v>25</v>
      </c>
      <c r="D63" s="38" t="s">
        <v>119</v>
      </c>
      <c r="E63" s="38">
        <v>22</v>
      </c>
      <c r="F63" s="33"/>
      <c r="G63" s="53">
        <f t="shared" si="0"/>
        <v>0</v>
      </c>
      <c r="I63" s="42"/>
    </row>
    <row r="64" spans="1:9" s="28" customFormat="1" ht="31.95" customHeight="1" x14ac:dyDescent="0.25">
      <c r="A64" s="36" t="s">
        <v>133</v>
      </c>
      <c r="B64" s="37" t="s">
        <v>121</v>
      </c>
      <c r="C64" s="37" t="s">
        <v>25</v>
      </c>
      <c r="D64" s="38" t="s">
        <v>119</v>
      </c>
      <c r="E64" s="38">
        <v>22</v>
      </c>
      <c r="F64" s="33"/>
      <c r="G64" s="53">
        <f t="shared" si="0"/>
        <v>0</v>
      </c>
      <c r="I64" s="42"/>
    </row>
    <row r="65" spans="1:9" s="28" customFormat="1" ht="31.95" customHeight="1" x14ac:dyDescent="0.25">
      <c r="A65" s="36" t="s">
        <v>134</v>
      </c>
      <c r="B65" s="31" t="s">
        <v>123</v>
      </c>
      <c r="C65" s="31" t="s">
        <v>29</v>
      </c>
      <c r="D65" s="32" t="s">
        <v>30</v>
      </c>
      <c r="E65" s="32">
        <v>22</v>
      </c>
      <c r="F65" s="33">
        <f>F57</f>
        <v>21000</v>
      </c>
      <c r="G65" s="53">
        <f t="shared" si="0"/>
        <v>462000</v>
      </c>
      <c r="I65" s="42"/>
    </row>
    <row r="66" spans="1:9" s="28" customFormat="1" ht="31.95" customHeight="1" x14ac:dyDescent="0.25">
      <c r="A66" s="36" t="s">
        <v>135</v>
      </c>
      <c r="B66" s="31" t="s">
        <v>136</v>
      </c>
      <c r="C66" s="31" t="s">
        <v>29</v>
      </c>
      <c r="D66" s="32" t="s">
        <v>30</v>
      </c>
      <c r="E66" s="32">
        <v>11</v>
      </c>
      <c r="F66" s="33">
        <f>[4]PT!F95</f>
        <v>30000</v>
      </c>
      <c r="G66" s="53">
        <f t="shared" si="0"/>
        <v>330000</v>
      </c>
      <c r="I66" s="42"/>
    </row>
    <row r="67" spans="1:9" s="28" customFormat="1" ht="31.95" customHeight="1" x14ac:dyDescent="0.25">
      <c r="A67" s="36" t="s">
        <v>137</v>
      </c>
      <c r="B67" s="31" t="s">
        <v>125</v>
      </c>
      <c r="C67" s="31" t="s">
        <v>29</v>
      </c>
      <c r="D67" s="32" t="s">
        <v>30</v>
      </c>
      <c r="E67" s="32">
        <v>22</v>
      </c>
      <c r="F67" s="33">
        <f>F58</f>
        <v>10000</v>
      </c>
      <c r="G67" s="53">
        <f t="shared" si="0"/>
        <v>220000</v>
      </c>
      <c r="I67" s="42"/>
    </row>
    <row r="68" spans="1:9" s="28" customFormat="1" ht="31.95" customHeight="1" x14ac:dyDescent="0.25">
      <c r="A68" s="34" t="s">
        <v>138</v>
      </c>
      <c r="B68" s="35" t="s">
        <v>139</v>
      </c>
      <c r="C68" s="35"/>
      <c r="D68" s="26" t="s">
        <v>30</v>
      </c>
      <c r="E68" s="26">
        <v>61</v>
      </c>
      <c r="F68" s="33"/>
      <c r="G68" s="53">
        <f t="shared" si="0"/>
        <v>0</v>
      </c>
      <c r="I68" s="42"/>
    </row>
    <row r="69" spans="1:9" s="28" customFormat="1" ht="31.95" customHeight="1" x14ac:dyDescent="0.25">
      <c r="A69" s="36" t="s">
        <v>140</v>
      </c>
      <c r="B69" s="37" t="s">
        <v>112</v>
      </c>
      <c r="C69" s="37" t="s">
        <v>25</v>
      </c>
      <c r="D69" s="38" t="s">
        <v>33</v>
      </c>
      <c r="E69" s="38">
        <v>183</v>
      </c>
      <c r="F69" s="33"/>
      <c r="G69" s="53">
        <f t="shared" si="0"/>
        <v>0</v>
      </c>
      <c r="I69" s="42"/>
    </row>
    <row r="70" spans="1:9" s="28" customFormat="1" ht="31.95" customHeight="1" x14ac:dyDescent="0.25">
      <c r="A70" s="36" t="s">
        <v>141</v>
      </c>
      <c r="B70" s="37" t="s">
        <v>114</v>
      </c>
      <c r="C70" s="37" t="s">
        <v>25</v>
      </c>
      <c r="D70" s="38" t="s">
        <v>33</v>
      </c>
      <c r="E70" s="38">
        <v>183</v>
      </c>
      <c r="F70" s="33"/>
      <c r="G70" s="53">
        <f t="shared" si="0"/>
        <v>0</v>
      </c>
      <c r="I70" s="42"/>
    </row>
    <row r="71" spans="1:9" s="28" customFormat="1" ht="31.95" customHeight="1" x14ac:dyDescent="0.25">
      <c r="A71" s="36" t="s">
        <v>142</v>
      </c>
      <c r="B71" s="31" t="s">
        <v>116</v>
      </c>
      <c r="C71" s="31" t="s">
        <v>29</v>
      </c>
      <c r="D71" s="32" t="s">
        <v>33</v>
      </c>
      <c r="E71" s="32">
        <v>183</v>
      </c>
      <c r="F71" s="33">
        <f>F54</f>
        <v>185000</v>
      </c>
      <c r="G71" s="53">
        <f t="shared" si="0"/>
        <v>33855000</v>
      </c>
      <c r="I71" s="42"/>
    </row>
    <row r="72" spans="1:9" s="28" customFormat="1" ht="31.95" customHeight="1" x14ac:dyDescent="0.25">
      <c r="A72" s="36" t="s">
        <v>143</v>
      </c>
      <c r="B72" s="37" t="s">
        <v>144</v>
      </c>
      <c r="C72" s="37" t="s">
        <v>25</v>
      </c>
      <c r="D72" s="38" t="s">
        <v>119</v>
      </c>
      <c r="E72" s="38">
        <v>61</v>
      </c>
      <c r="F72" s="33"/>
      <c r="G72" s="53">
        <f t="shared" si="0"/>
        <v>0</v>
      </c>
      <c r="I72" s="42"/>
    </row>
    <row r="73" spans="1:9" s="28" customFormat="1" ht="31.95" customHeight="1" x14ac:dyDescent="0.25">
      <c r="A73" s="36" t="s">
        <v>145</v>
      </c>
      <c r="B73" s="37" t="s">
        <v>146</v>
      </c>
      <c r="C73" s="37" t="s">
        <v>25</v>
      </c>
      <c r="D73" s="38" t="s">
        <v>119</v>
      </c>
      <c r="E73" s="38">
        <v>122</v>
      </c>
      <c r="F73" s="33"/>
      <c r="G73" s="53">
        <f t="shared" si="0"/>
        <v>0</v>
      </c>
      <c r="I73" s="42"/>
    </row>
    <row r="74" spans="1:9" s="28" customFormat="1" ht="31.95" customHeight="1" x14ac:dyDescent="0.25">
      <c r="A74" s="36" t="s">
        <v>147</v>
      </c>
      <c r="B74" s="31" t="s">
        <v>123</v>
      </c>
      <c r="C74" s="31" t="s">
        <v>29</v>
      </c>
      <c r="D74" s="32" t="s">
        <v>30</v>
      </c>
      <c r="E74" s="32">
        <v>122</v>
      </c>
      <c r="F74" s="33">
        <f>F65</f>
        <v>21000</v>
      </c>
      <c r="G74" s="53">
        <f t="shared" si="0"/>
        <v>2562000</v>
      </c>
      <c r="I74" s="42"/>
    </row>
    <row r="75" spans="1:9" s="28" customFormat="1" ht="31.95" customHeight="1" x14ac:dyDescent="0.25">
      <c r="A75" s="36" t="s">
        <v>148</v>
      </c>
      <c r="B75" s="31" t="s">
        <v>125</v>
      </c>
      <c r="C75" s="31" t="s">
        <v>29</v>
      </c>
      <c r="D75" s="32" t="s">
        <v>30</v>
      </c>
      <c r="E75" s="32">
        <v>122</v>
      </c>
      <c r="F75" s="33">
        <f>F67</f>
        <v>10000</v>
      </c>
      <c r="G75" s="53">
        <f t="shared" ref="G75:G137" si="1">F75*E75</f>
        <v>1220000</v>
      </c>
      <c r="I75" s="42"/>
    </row>
    <row r="76" spans="1:9" s="28" customFormat="1" ht="31.95" customHeight="1" x14ac:dyDescent="0.25">
      <c r="A76" s="34" t="s">
        <v>149</v>
      </c>
      <c r="B76" s="35" t="s">
        <v>150</v>
      </c>
      <c r="C76" s="35"/>
      <c r="D76" s="26" t="s">
        <v>30</v>
      </c>
      <c r="E76" s="26">
        <v>6</v>
      </c>
      <c r="F76" s="33"/>
      <c r="G76" s="53">
        <f t="shared" si="1"/>
        <v>0</v>
      </c>
      <c r="I76" s="42"/>
    </row>
    <row r="77" spans="1:9" s="28" customFormat="1" ht="31.95" customHeight="1" x14ac:dyDescent="0.25">
      <c r="A77" s="36" t="s">
        <v>151</v>
      </c>
      <c r="B77" s="37" t="s">
        <v>99</v>
      </c>
      <c r="C77" s="37" t="s">
        <v>25</v>
      </c>
      <c r="D77" s="38" t="s">
        <v>100</v>
      </c>
      <c r="E77" s="38">
        <v>36</v>
      </c>
      <c r="F77" s="33"/>
      <c r="G77" s="53">
        <f t="shared" si="1"/>
        <v>0</v>
      </c>
      <c r="I77" s="42"/>
    </row>
    <row r="78" spans="1:9" s="28" customFormat="1" ht="31.95" customHeight="1" x14ac:dyDescent="0.25">
      <c r="A78" s="39" t="s">
        <v>152</v>
      </c>
      <c r="B78" s="31" t="s">
        <v>116</v>
      </c>
      <c r="C78" s="31" t="s">
        <v>29</v>
      </c>
      <c r="D78" s="32" t="s">
        <v>33</v>
      </c>
      <c r="E78" s="32">
        <v>12</v>
      </c>
      <c r="F78" s="33">
        <f>F71</f>
        <v>185000</v>
      </c>
      <c r="G78" s="53">
        <f t="shared" si="1"/>
        <v>2220000</v>
      </c>
      <c r="I78" s="42"/>
    </row>
    <row r="79" spans="1:9" s="28" customFormat="1" ht="31.95" customHeight="1" x14ac:dyDescent="0.25">
      <c r="A79" s="36" t="s">
        <v>153</v>
      </c>
      <c r="B79" s="31" t="s">
        <v>102</v>
      </c>
      <c r="C79" s="31" t="s">
        <v>29</v>
      </c>
      <c r="D79" s="32" t="s">
        <v>33</v>
      </c>
      <c r="E79" s="32">
        <v>72</v>
      </c>
      <c r="F79" s="33">
        <f>F47</f>
        <v>28000</v>
      </c>
      <c r="G79" s="53">
        <f t="shared" si="1"/>
        <v>2016000</v>
      </c>
      <c r="I79" s="42"/>
    </row>
    <row r="80" spans="1:9" s="28" customFormat="1" ht="31.95" customHeight="1" x14ac:dyDescent="0.25">
      <c r="A80" s="39" t="s">
        <v>154</v>
      </c>
      <c r="B80" s="31" t="s">
        <v>104</v>
      </c>
      <c r="C80" s="31" t="s">
        <v>29</v>
      </c>
      <c r="D80" s="32" t="s">
        <v>33</v>
      </c>
      <c r="E80" s="32">
        <v>36</v>
      </c>
      <c r="F80" s="33">
        <f>F48</f>
        <v>286000</v>
      </c>
      <c r="G80" s="53">
        <f t="shared" si="1"/>
        <v>10296000</v>
      </c>
      <c r="I80" s="42"/>
    </row>
    <row r="81" spans="1:9" s="28" customFormat="1" ht="31.95" customHeight="1" x14ac:dyDescent="0.25">
      <c r="A81" s="36" t="s">
        <v>155</v>
      </c>
      <c r="B81" s="31" t="s">
        <v>106</v>
      </c>
      <c r="C81" s="31" t="s">
        <v>29</v>
      </c>
      <c r="D81" s="32" t="s">
        <v>33</v>
      </c>
      <c r="E81" s="32">
        <v>36</v>
      </c>
      <c r="F81" s="33">
        <f>F49</f>
        <v>36000</v>
      </c>
      <c r="G81" s="53">
        <f t="shared" si="1"/>
        <v>1296000</v>
      </c>
      <c r="I81" s="42"/>
    </row>
    <row r="82" spans="1:9" s="28" customFormat="1" ht="31.95" customHeight="1" x14ac:dyDescent="0.25">
      <c r="A82" s="39" t="s">
        <v>156</v>
      </c>
      <c r="B82" s="31" t="s">
        <v>108</v>
      </c>
      <c r="C82" s="31" t="s">
        <v>29</v>
      </c>
      <c r="D82" s="32" t="s">
        <v>33</v>
      </c>
      <c r="E82" s="32">
        <v>36</v>
      </c>
      <c r="F82" s="33">
        <f>F50</f>
        <v>36000</v>
      </c>
      <c r="G82" s="53">
        <f t="shared" si="1"/>
        <v>1296000</v>
      </c>
      <c r="I82" s="42"/>
    </row>
    <row r="83" spans="1:9" s="28" customFormat="1" ht="31.95" customHeight="1" x14ac:dyDescent="0.25">
      <c r="A83" s="36" t="s">
        <v>157</v>
      </c>
      <c r="B83" s="37" t="s">
        <v>158</v>
      </c>
      <c r="C83" s="37" t="s">
        <v>25</v>
      </c>
      <c r="D83" s="38" t="s">
        <v>119</v>
      </c>
      <c r="E83" s="38">
        <v>24</v>
      </c>
      <c r="F83" s="33"/>
      <c r="G83" s="53">
        <f t="shared" si="1"/>
        <v>0</v>
      </c>
      <c r="I83" s="42"/>
    </row>
    <row r="84" spans="1:9" s="28" customFormat="1" ht="31.95" customHeight="1" x14ac:dyDescent="0.25">
      <c r="A84" s="39" t="s">
        <v>159</v>
      </c>
      <c r="B84" s="37" t="s">
        <v>160</v>
      </c>
      <c r="C84" s="37" t="s">
        <v>25</v>
      </c>
      <c r="D84" s="38" t="s">
        <v>119</v>
      </c>
      <c r="E84" s="38">
        <v>48</v>
      </c>
      <c r="F84" s="33"/>
      <c r="G84" s="53">
        <f t="shared" si="1"/>
        <v>0</v>
      </c>
      <c r="I84" s="42"/>
    </row>
    <row r="85" spans="1:9" s="28" customFormat="1" ht="31.95" customHeight="1" x14ac:dyDescent="0.25">
      <c r="A85" s="36" t="s">
        <v>161</v>
      </c>
      <c r="B85" s="31" t="s">
        <v>162</v>
      </c>
      <c r="C85" s="31" t="s">
        <v>29</v>
      </c>
      <c r="D85" s="32" t="s">
        <v>30</v>
      </c>
      <c r="E85" s="32">
        <v>24</v>
      </c>
      <c r="F85" s="33">
        <f>F66</f>
        <v>30000</v>
      </c>
      <c r="G85" s="53">
        <f t="shared" si="1"/>
        <v>720000</v>
      </c>
      <c r="I85" s="42"/>
    </row>
    <row r="86" spans="1:9" s="28" customFormat="1" ht="31.95" customHeight="1" x14ac:dyDescent="0.25">
      <c r="A86" s="39" t="s">
        <v>163</v>
      </c>
      <c r="B86" s="31" t="s">
        <v>164</v>
      </c>
      <c r="C86" s="31" t="s">
        <v>29</v>
      </c>
      <c r="D86" s="32" t="s">
        <v>30</v>
      </c>
      <c r="E86" s="32">
        <v>24</v>
      </c>
      <c r="F86" s="33">
        <f>[4]PT!F163</f>
        <v>24000</v>
      </c>
      <c r="G86" s="53">
        <f t="shared" si="1"/>
        <v>576000</v>
      </c>
      <c r="I86" s="42"/>
    </row>
    <row r="87" spans="1:9" s="28" customFormat="1" ht="31.95" customHeight="1" x14ac:dyDescent="0.25">
      <c r="A87" s="36" t="s">
        <v>165</v>
      </c>
      <c r="B87" s="31" t="s">
        <v>166</v>
      </c>
      <c r="C87" s="31" t="s">
        <v>29</v>
      </c>
      <c r="D87" s="32" t="s">
        <v>30</v>
      </c>
      <c r="E87" s="32">
        <v>48</v>
      </c>
      <c r="F87" s="33">
        <f>F75</f>
        <v>10000</v>
      </c>
      <c r="G87" s="53">
        <f t="shared" si="1"/>
        <v>480000</v>
      </c>
      <c r="I87" s="42"/>
    </row>
    <row r="88" spans="1:9" s="28" customFormat="1" ht="31.95" customHeight="1" x14ac:dyDescent="0.25">
      <c r="A88" s="34" t="s">
        <v>167</v>
      </c>
      <c r="B88" s="35" t="s">
        <v>168</v>
      </c>
      <c r="C88" s="35"/>
      <c r="D88" s="26" t="s">
        <v>30</v>
      </c>
      <c r="E88" s="26">
        <v>13</v>
      </c>
      <c r="F88" s="33"/>
      <c r="G88" s="53">
        <f t="shared" si="1"/>
        <v>0</v>
      </c>
      <c r="I88" s="42"/>
    </row>
    <row r="89" spans="1:9" s="28" customFormat="1" ht="31.95" customHeight="1" x14ac:dyDescent="0.25">
      <c r="A89" s="36" t="s">
        <v>169</v>
      </c>
      <c r="B89" s="37" t="s">
        <v>99</v>
      </c>
      <c r="C89" s="37" t="s">
        <v>25</v>
      </c>
      <c r="D89" s="38" t="s">
        <v>100</v>
      </c>
      <c r="E89" s="38">
        <v>78</v>
      </c>
      <c r="F89" s="33"/>
      <c r="G89" s="53">
        <f t="shared" si="1"/>
        <v>0</v>
      </c>
      <c r="I89" s="42"/>
    </row>
    <row r="90" spans="1:9" s="28" customFormat="1" ht="31.95" customHeight="1" x14ac:dyDescent="0.25">
      <c r="A90" s="39" t="s">
        <v>170</v>
      </c>
      <c r="B90" s="31" t="s">
        <v>102</v>
      </c>
      <c r="C90" s="31" t="s">
        <v>29</v>
      </c>
      <c r="D90" s="32" t="s">
        <v>33</v>
      </c>
      <c r="E90" s="32">
        <v>78</v>
      </c>
      <c r="F90" s="33">
        <f>F79</f>
        <v>28000</v>
      </c>
      <c r="G90" s="53">
        <f t="shared" si="1"/>
        <v>2184000</v>
      </c>
      <c r="I90" s="42"/>
    </row>
    <row r="91" spans="1:9" s="28" customFormat="1" ht="31.95" customHeight="1" x14ac:dyDescent="0.25">
      <c r="A91" s="36" t="s">
        <v>171</v>
      </c>
      <c r="B91" s="37" t="s">
        <v>172</v>
      </c>
      <c r="C91" s="37" t="s">
        <v>25</v>
      </c>
      <c r="D91" s="38" t="s">
        <v>33</v>
      </c>
      <c r="E91" s="38">
        <v>13</v>
      </c>
      <c r="F91" s="33"/>
      <c r="G91" s="53">
        <f t="shared" si="1"/>
        <v>0</v>
      </c>
      <c r="I91" s="42"/>
    </row>
    <row r="92" spans="1:9" s="28" customFormat="1" ht="31.95" customHeight="1" x14ac:dyDescent="0.25">
      <c r="A92" s="39" t="s">
        <v>173</v>
      </c>
      <c r="B92" s="37" t="s">
        <v>114</v>
      </c>
      <c r="C92" s="37" t="s">
        <v>25</v>
      </c>
      <c r="D92" s="38" t="s">
        <v>33</v>
      </c>
      <c r="E92" s="38">
        <v>13</v>
      </c>
      <c r="F92" s="33"/>
      <c r="G92" s="53">
        <f t="shared" si="1"/>
        <v>0</v>
      </c>
      <c r="I92" s="42"/>
    </row>
    <row r="93" spans="1:9" s="28" customFormat="1" ht="31.95" customHeight="1" x14ac:dyDescent="0.25">
      <c r="A93" s="36" t="s">
        <v>174</v>
      </c>
      <c r="B93" s="31" t="s">
        <v>116</v>
      </c>
      <c r="C93" s="31" t="s">
        <v>29</v>
      </c>
      <c r="D93" s="32" t="s">
        <v>33</v>
      </c>
      <c r="E93" s="32">
        <v>13</v>
      </c>
      <c r="F93" s="33">
        <f>F78</f>
        <v>185000</v>
      </c>
      <c r="G93" s="53">
        <f t="shared" si="1"/>
        <v>2405000</v>
      </c>
      <c r="I93" s="42"/>
    </row>
    <row r="94" spans="1:9" s="28" customFormat="1" ht="31.95" customHeight="1" x14ac:dyDescent="0.25">
      <c r="A94" s="39" t="s">
        <v>175</v>
      </c>
      <c r="B94" s="31" t="s">
        <v>104</v>
      </c>
      <c r="C94" s="31" t="s">
        <v>29</v>
      </c>
      <c r="D94" s="32" t="s">
        <v>33</v>
      </c>
      <c r="E94" s="32">
        <v>78</v>
      </c>
      <c r="F94" s="33">
        <f>F80</f>
        <v>286000</v>
      </c>
      <c r="G94" s="53">
        <f t="shared" si="1"/>
        <v>22308000</v>
      </c>
      <c r="I94" s="42"/>
    </row>
    <row r="95" spans="1:9" s="28" customFormat="1" ht="31.95" customHeight="1" x14ac:dyDescent="0.25">
      <c r="A95" s="36" t="s">
        <v>176</v>
      </c>
      <c r="B95" s="31" t="s">
        <v>106</v>
      </c>
      <c r="C95" s="31" t="s">
        <v>29</v>
      </c>
      <c r="D95" s="32" t="s">
        <v>33</v>
      </c>
      <c r="E95" s="32">
        <v>78</v>
      </c>
      <c r="F95" s="33">
        <f>F81</f>
        <v>36000</v>
      </c>
      <c r="G95" s="53">
        <f t="shared" si="1"/>
        <v>2808000</v>
      </c>
      <c r="I95" s="42"/>
    </row>
    <row r="96" spans="1:9" s="28" customFormat="1" ht="31.95" customHeight="1" x14ac:dyDescent="0.25">
      <c r="A96" s="39" t="s">
        <v>177</v>
      </c>
      <c r="B96" s="31" t="s">
        <v>178</v>
      </c>
      <c r="C96" s="31" t="s">
        <v>29</v>
      </c>
      <c r="D96" s="32" t="s">
        <v>33</v>
      </c>
      <c r="E96" s="32">
        <v>78</v>
      </c>
      <c r="F96" s="33">
        <f>F82</f>
        <v>36000</v>
      </c>
      <c r="G96" s="53">
        <f t="shared" si="1"/>
        <v>2808000</v>
      </c>
      <c r="I96" s="42"/>
    </row>
    <row r="97" spans="1:9" s="28" customFormat="1" ht="31.95" customHeight="1" x14ac:dyDescent="0.25">
      <c r="A97" s="36" t="s">
        <v>179</v>
      </c>
      <c r="B97" s="37" t="s">
        <v>180</v>
      </c>
      <c r="C97" s="37" t="s">
        <v>25</v>
      </c>
      <c r="D97" s="38" t="s">
        <v>119</v>
      </c>
      <c r="E97" s="38">
        <v>26</v>
      </c>
      <c r="F97" s="33"/>
      <c r="G97" s="53">
        <f t="shared" si="1"/>
        <v>0</v>
      </c>
      <c r="I97" s="42"/>
    </row>
    <row r="98" spans="1:9" s="28" customFormat="1" ht="31.95" customHeight="1" x14ac:dyDescent="0.25">
      <c r="A98" s="39" t="s">
        <v>181</v>
      </c>
      <c r="B98" s="37" t="s">
        <v>160</v>
      </c>
      <c r="C98" s="37" t="s">
        <v>25</v>
      </c>
      <c r="D98" s="38" t="s">
        <v>119</v>
      </c>
      <c r="E98" s="38">
        <v>52</v>
      </c>
      <c r="F98" s="33"/>
      <c r="G98" s="53">
        <f t="shared" si="1"/>
        <v>0</v>
      </c>
      <c r="I98" s="42"/>
    </row>
    <row r="99" spans="1:9" s="28" customFormat="1" ht="31.95" customHeight="1" x14ac:dyDescent="0.25">
      <c r="A99" s="36" t="s">
        <v>182</v>
      </c>
      <c r="B99" s="31" t="s">
        <v>162</v>
      </c>
      <c r="C99" s="31" t="s">
        <v>29</v>
      </c>
      <c r="D99" s="32" t="s">
        <v>30</v>
      </c>
      <c r="E99" s="32">
        <v>26</v>
      </c>
      <c r="F99" s="33">
        <f>F85</f>
        <v>30000</v>
      </c>
      <c r="G99" s="53">
        <f t="shared" si="1"/>
        <v>780000</v>
      </c>
      <c r="I99" s="42"/>
    </row>
    <row r="100" spans="1:9" s="28" customFormat="1" ht="31.95" customHeight="1" x14ac:dyDescent="0.25">
      <c r="A100" s="39" t="s">
        <v>183</v>
      </c>
      <c r="B100" s="31" t="s">
        <v>164</v>
      </c>
      <c r="C100" s="31" t="s">
        <v>29</v>
      </c>
      <c r="D100" s="32" t="s">
        <v>30</v>
      </c>
      <c r="E100" s="32">
        <v>26</v>
      </c>
      <c r="F100" s="33">
        <f>F86</f>
        <v>24000</v>
      </c>
      <c r="G100" s="53">
        <f t="shared" si="1"/>
        <v>624000</v>
      </c>
      <c r="I100" s="42"/>
    </row>
    <row r="101" spans="1:9" s="28" customFormat="1" ht="31.95" customHeight="1" x14ac:dyDescent="0.25">
      <c r="A101" s="36" t="s">
        <v>184</v>
      </c>
      <c r="B101" s="31" t="s">
        <v>166</v>
      </c>
      <c r="C101" s="31" t="s">
        <v>29</v>
      </c>
      <c r="D101" s="32" t="s">
        <v>30</v>
      </c>
      <c r="E101" s="32">
        <v>52</v>
      </c>
      <c r="F101" s="33">
        <f>F87</f>
        <v>10000</v>
      </c>
      <c r="G101" s="53">
        <f t="shared" si="1"/>
        <v>520000</v>
      </c>
      <c r="I101" s="42"/>
    </row>
    <row r="102" spans="1:9" s="28" customFormat="1" ht="31.95" customHeight="1" x14ac:dyDescent="0.25">
      <c r="A102" s="34" t="s">
        <v>185</v>
      </c>
      <c r="B102" s="35" t="s">
        <v>186</v>
      </c>
      <c r="C102" s="35"/>
      <c r="D102" s="26" t="s">
        <v>30</v>
      </c>
      <c r="E102" s="26">
        <v>13</v>
      </c>
      <c r="F102" s="33"/>
      <c r="G102" s="53">
        <f t="shared" si="1"/>
        <v>0</v>
      </c>
      <c r="I102" s="42"/>
    </row>
    <row r="103" spans="1:9" s="28" customFormat="1" ht="31.95" customHeight="1" x14ac:dyDescent="0.25">
      <c r="A103" s="36" t="s">
        <v>187</v>
      </c>
      <c r="B103" s="37" t="s">
        <v>99</v>
      </c>
      <c r="C103" s="37" t="s">
        <v>25</v>
      </c>
      <c r="D103" s="38" t="s">
        <v>100</v>
      </c>
      <c r="E103" s="38">
        <v>78</v>
      </c>
      <c r="F103" s="33"/>
      <c r="G103" s="53">
        <f t="shared" si="1"/>
        <v>0</v>
      </c>
      <c r="I103" s="42"/>
    </row>
    <row r="104" spans="1:9" s="28" customFormat="1" ht="31.95" customHeight="1" x14ac:dyDescent="0.25">
      <c r="A104" s="39" t="s">
        <v>188</v>
      </c>
      <c r="B104" s="31" t="s">
        <v>102</v>
      </c>
      <c r="C104" s="31" t="s">
        <v>29</v>
      </c>
      <c r="D104" s="32" t="s">
        <v>33</v>
      </c>
      <c r="E104" s="32">
        <v>78</v>
      </c>
      <c r="F104" s="33">
        <f>F90</f>
        <v>28000</v>
      </c>
      <c r="G104" s="53">
        <f t="shared" si="1"/>
        <v>2184000</v>
      </c>
      <c r="I104" s="42"/>
    </row>
    <row r="105" spans="1:9" s="28" customFormat="1" ht="31.95" customHeight="1" x14ac:dyDescent="0.25">
      <c r="A105" s="36" t="s">
        <v>189</v>
      </c>
      <c r="B105" s="31" t="s">
        <v>116</v>
      </c>
      <c r="C105" s="31" t="s">
        <v>29</v>
      </c>
      <c r="D105" s="32" t="s">
        <v>33</v>
      </c>
      <c r="E105" s="32">
        <v>13</v>
      </c>
      <c r="F105" s="33">
        <f>F93</f>
        <v>185000</v>
      </c>
      <c r="G105" s="53">
        <f t="shared" si="1"/>
        <v>2405000</v>
      </c>
      <c r="I105" s="42"/>
    </row>
    <row r="106" spans="1:9" s="28" customFormat="1" ht="31.95" customHeight="1" x14ac:dyDescent="0.25">
      <c r="A106" s="39" t="s">
        <v>190</v>
      </c>
      <c r="B106" s="31" t="s">
        <v>191</v>
      </c>
      <c r="C106" s="31" t="s">
        <v>29</v>
      </c>
      <c r="D106" s="32" t="s">
        <v>33</v>
      </c>
      <c r="E106" s="32">
        <v>78</v>
      </c>
      <c r="F106" s="33">
        <f>F94</f>
        <v>286000</v>
      </c>
      <c r="G106" s="53">
        <f t="shared" si="1"/>
        <v>22308000</v>
      </c>
      <c r="I106" s="42"/>
    </row>
    <row r="107" spans="1:9" s="28" customFormat="1" ht="31.95" customHeight="1" x14ac:dyDescent="0.25">
      <c r="A107" s="36" t="s">
        <v>192</v>
      </c>
      <c r="B107" s="31" t="s">
        <v>106</v>
      </c>
      <c r="C107" s="31" t="s">
        <v>29</v>
      </c>
      <c r="D107" s="32" t="s">
        <v>33</v>
      </c>
      <c r="E107" s="32">
        <v>78</v>
      </c>
      <c r="F107" s="33">
        <f>F95</f>
        <v>36000</v>
      </c>
      <c r="G107" s="53">
        <f t="shared" si="1"/>
        <v>2808000</v>
      </c>
      <c r="I107" s="42"/>
    </row>
    <row r="108" spans="1:9" s="28" customFormat="1" ht="31.95" customHeight="1" x14ac:dyDescent="0.25">
      <c r="A108" s="39" t="s">
        <v>193</v>
      </c>
      <c r="B108" s="31" t="s">
        <v>108</v>
      </c>
      <c r="C108" s="31" t="s">
        <v>29</v>
      </c>
      <c r="D108" s="32" t="s">
        <v>33</v>
      </c>
      <c r="E108" s="32">
        <v>78</v>
      </c>
      <c r="F108" s="33">
        <f>F82</f>
        <v>36000</v>
      </c>
      <c r="G108" s="53">
        <f t="shared" si="1"/>
        <v>2808000</v>
      </c>
      <c r="I108" s="42"/>
    </row>
    <row r="109" spans="1:9" s="28" customFormat="1" ht="31.95" customHeight="1" x14ac:dyDescent="0.25">
      <c r="A109" s="24" t="s">
        <v>194</v>
      </c>
      <c r="B109" s="25" t="s">
        <v>195</v>
      </c>
      <c r="C109" s="43"/>
      <c r="D109" s="26"/>
      <c r="E109" s="26">
        <v>62</v>
      </c>
      <c r="F109" s="33"/>
      <c r="G109" s="53">
        <f t="shared" si="1"/>
        <v>0</v>
      </c>
      <c r="I109" s="42"/>
    </row>
    <row r="110" spans="1:9" s="28" customFormat="1" ht="31.95" customHeight="1" x14ac:dyDescent="0.25">
      <c r="A110" s="29" t="s">
        <v>196</v>
      </c>
      <c r="B110" s="30" t="s">
        <v>197</v>
      </c>
      <c r="C110" s="31" t="s">
        <v>29</v>
      </c>
      <c r="D110" s="32" t="s">
        <v>33</v>
      </c>
      <c r="E110" s="32">
        <v>62</v>
      </c>
      <c r="F110" s="33">
        <v>80000</v>
      </c>
      <c r="G110" s="53">
        <f t="shared" si="1"/>
        <v>4960000</v>
      </c>
      <c r="I110" s="42"/>
    </row>
    <row r="111" spans="1:9" s="28" customFormat="1" ht="31.95" customHeight="1" x14ac:dyDescent="0.25">
      <c r="A111" s="29" t="s">
        <v>198</v>
      </c>
      <c r="B111" s="31" t="s">
        <v>199</v>
      </c>
      <c r="C111" s="31" t="s">
        <v>29</v>
      </c>
      <c r="D111" s="32" t="s">
        <v>30</v>
      </c>
      <c r="E111" s="32">
        <v>62</v>
      </c>
      <c r="F111" s="33">
        <f>[4]PT!F191</f>
        <v>31000</v>
      </c>
      <c r="G111" s="53">
        <f t="shared" si="1"/>
        <v>1922000</v>
      </c>
      <c r="I111" s="42"/>
    </row>
    <row r="112" spans="1:9" s="28" customFormat="1" ht="31.95" customHeight="1" x14ac:dyDescent="0.25">
      <c r="A112" s="24" t="s">
        <v>200</v>
      </c>
      <c r="B112" s="35" t="s">
        <v>201</v>
      </c>
      <c r="C112" s="35"/>
      <c r="D112" s="26" t="s">
        <v>30</v>
      </c>
      <c r="E112" s="26">
        <v>207</v>
      </c>
      <c r="F112" s="33"/>
      <c r="G112" s="53">
        <f t="shared" si="1"/>
        <v>0</v>
      </c>
      <c r="I112" s="42"/>
    </row>
    <row r="113" spans="1:9" s="28" customFormat="1" ht="31.95" customHeight="1" x14ac:dyDescent="0.25">
      <c r="A113" s="29" t="s">
        <v>202</v>
      </c>
      <c r="B113" s="30" t="s">
        <v>203</v>
      </c>
      <c r="C113" s="31" t="s">
        <v>29</v>
      </c>
      <c r="D113" s="29" t="s">
        <v>30</v>
      </c>
      <c r="E113" s="32">
        <v>207</v>
      </c>
      <c r="F113" s="33">
        <f>[4]PT!F331</f>
        <v>23000</v>
      </c>
      <c r="G113" s="53">
        <f t="shared" si="1"/>
        <v>4761000</v>
      </c>
      <c r="I113" s="42"/>
    </row>
    <row r="114" spans="1:9" s="28" customFormat="1" ht="31.95" customHeight="1" x14ac:dyDescent="0.25">
      <c r="A114" s="40" t="s">
        <v>204</v>
      </c>
      <c r="B114" s="41" t="s">
        <v>205</v>
      </c>
      <c r="C114" s="37" t="s">
        <v>25</v>
      </c>
      <c r="D114" s="40" t="s">
        <v>206</v>
      </c>
      <c r="E114" s="38">
        <v>207</v>
      </c>
      <c r="F114" s="33"/>
      <c r="G114" s="53">
        <f t="shared" si="1"/>
        <v>0</v>
      </c>
      <c r="I114" s="42"/>
    </row>
    <row r="115" spans="1:9" s="28" customFormat="1" ht="31.95" customHeight="1" x14ac:dyDescent="0.25">
      <c r="A115" s="29" t="s">
        <v>207</v>
      </c>
      <c r="B115" s="41" t="s">
        <v>208</v>
      </c>
      <c r="C115" s="37" t="s">
        <v>25</v>
      </c>
      <c r="D115" s="40" t="s">
        <v>26</v>
      </c>
      <c r="E115" s="38">
        <v>16</v>
      </c>
      <c r="F115" s="33"/>
      <c r="G115" s="53">
        <f t="shared" si="1"/>
        <v>0</v>
      </c>
      <c r="I115" s="42"/>
    </row>
    <row r="116" spans="1:9" s="28" customFormat="1" ht="31.95" customHeight="1" x14ac:dyDescent="0.25">
      <c r="A116" s="40" t="s">
        <v>209</v>
      </c>
      <c r="B116" s="31" t="s">
        <v>210</v>
      </c>
      <c r="C116" s="31" t="s">
        <v>29</v>
      </c>
      <c r="D116" s="29" t="s">
        <v>30</v>
      </c>
      <c r="E116" s="32">
        <v>207</v>
      </c>
      <c r="F116" s="33">
        <f>F74</f>
        <v>21000</v>
      </c>
      <c r="G116" s="53">
        <f t="shared" si="1"/>
        <v>4347000</v>
      </c>
      <c r="I116" s="42"/>
    </row>
    <row r="117" spans="1:9" s="28" customFormat="1" ht="31.95" customHeight="1" x14ac:dyDescent="0.25">
      <c r="A117" s="34" t="s">
        <v>211</v>
      </c>
      <c r="B117" s="35" t="s">
        <v>212</v>
      </c>
      <c r="C117" s="31"/>
      <c r="D117" s="44"/>
      <c r="E117" s="26"/>
      <c r="F117" s="33"/>
      <c r="G117" s="53">
        <f t="shared" si="1"/>
        <v>0</v>
      </c>
      <c r="I117" s="42"/>
    </row>
    <row r="118" spans="1:9" s="28" customFormat="1" ht="31.95" customHeight="1" x14ac:dyDescent="0.25">
      <c r="A118" s="39" t="s">
        <v>213</v>
      </c>
      <c r="B118" s="31" t="s">
        <v>214</v>
      </c>
      <c r="C118" s="31" t="s">
        <v>29</v>
      </c>
      <c r="D118" s="32" t="s">
        <v>33</v>
      </c>
      <c r="E118" s="32">
        <v>165</v>
      </c>
      <c r="F118" s="33">
        <v>55000</v>
      </c>
      <c r="G118" s="53">
        <f t="shared" si="1"/>
        <v>9075000</v>
      </c>
      <c r="I118" s="42"/>
    </row>
    <row r="119" spans="1:9" s="28" customFormat="1" ht="31.95" customHeight="1" x14ac:dyDescent="0.25">
      <c r="A119" s="39" t="s">
        <v>215</v>
      </c>
      <c r="B119" s="31" t="s">
        <v>216</v>
      </c>
      <c r="C119" s="31" t="s">
        <v>29</v>
      </c>
      <c r="D119" s="32" t="s">
        <v>33</v>
      </c>
      <c r="E119" s="32">
        <v>130</v>
      </c>
      <c r="F119" s="33">
        <f>F18</f>
        <v>16324</v>
      </c>
      <c r="G119" s="53">
        <f t="shared" si="1"/>
        <v>2122120</v>
      </c>
      <c r="I119" s="42"/>
    </row>
    <row r="120" spans="1:9" s="28" customFormat="1" ht="31.95" customHeight="1" x14ac:dyDescent="0.25">
      <c r="A120" s="39" t="s">
        <v>217</v>
      </c>
      <c r="B120" s="31" t="s">
        <v>218</v>
      </c>
      <c r="C120" s="31" t="s">
        <v>29</v>
      </c>
      <c r="D120" s="32" t="s">
        <v>219</v>
      </c>
      <c r="E120" s="32">
        <v>2</v>
      </c>
      <c r="F120" s="33">
        <v>40000</v>
      </c>
      <c r="G120" s="53">
        <f t="shared" si="1"/>
        <v>80000</v>
      </c>
      <c r="I120" s="42"/>
    </row>
    <row r="121" spans="1:9" s="28" customFormat="1" ht="31.95" customHeight="1" x14ac:dyDescent="0.25">
      <c r="A121" s="39" t="s">
        <v>220</v>
      </c>
      <c r="B121" s="31" t="s">
        <v>221</v>
      </c>
      <c r="C121" s="31" t="s">
        <v>29</v>
      </c>
      <c r="D121" s="32" t="s">
        <v>33</v>
      </c>
      <c r="E121" s="32">
        <v>65</v>
      </c>
      <c r="F121" s="33">
        <v>100000</v>
      </c>
      <c r="G121" s="53">
        <f t="shared" si="1"/>
        <v>6500000</v>
      </c>
      <c r="I121" s="42"/>
    </row>
    <row r="122" spans="1:9" s="28" customFormat="1" ht="31.95" customHeight="1" x14ac:dyDescent="0.25">
      <c r="A122" s="39" t="s">
        <v>222</v>
      </c>
      <c r="B122" s="31" t="s">
        <v>223</v>
      </c>
      <c r="C122" s="31" t="s">
        <v>29</v>
      </c>
      <c r="D122" s="32" t="s">
        <v>33</v>
      </c>
      <c r="E122" s="32">
        <v>65</v>
      </c>
      <c r="F122" s="33">
        <f>[4]PT!F200</f>
        <v>60000</v>
      </c>
      <c r="G122" s="53">
        <f t="shared" si="1"/>
        <v>3900000</v>
      </c>
      <c r="I122" s="42"/>
    </row>
    <row r="123" spans="1:9" s="28" customFormat="1" ht="31.95" customHeight="1" x14ac:dyDescent="0.25">
      <c r="A123" s="39" t="s">
        <v>224</v>
      </c>
      <c r="B123" s="31" t="s">
        <v>225</v>
      </c>
      <c r="C123" s="31" t="s">
        <v>29</v>
      </c>
      <c r="D123" s="32" t="s">
        <v>33</v>
      </c>
      <c r="E123" s="32">
        <v>26</v>
      </c>
      <c r="F123" s="33">
        <v>70000</v>
      </c>
      <c r="G123" s="53">
        <f t="shared" si="1"/>
        <v>1820000</v>
      </c>
      <c r="I123" s="42"/>
    </row>
    <row r="124" spans="1:9" s="28" customFormat="1" ht="31.95" customHeight="1" x14ac:dyDescent="0.25">
      <c r="A124" s="39" t="s">
        <v>226</v>
      </c>
      <c r="B124" s="31" t="s">
        <v>227</v>
      </c>
      <c r="C124" s="31" t="s">
        <v>29</v>
      </c>
      <c r="D124" s="32" t="s">
        <v>33</v>
      </c>
      <c r="E124" s="32">
        <v>6</v>
      </c>
      <c r="F124" s="33">
        <f>F123</f>
        <v>70000</v>
      </c>
      <c r="G124" s="53">
        <f t="shared" si="1"/>
        <v>420000</v>
      </c>
      <c r="I124" s="42"/>
    </row>
    <row r="125" spans="1:9" s="28" customFormat="1" ht="31.95" customHeight="1" x14ac:dyDescent="0.25">
      <c r="A125" s="39" t="s">
        <v>228</v>
      </c>
      <c r="B125" s="31" t="s">
        <v>229</v>
      </c>
      <c r="C125" s="31" t="s">
        <v>29</v>
      </c>
      <c r="D125" s="32" t="s">
        <v>33</v>
      </c>
      <c r="E125" s="32">
        <v>9</v>
      </c>
      <c r="F125" s="33">
        <v>40000</v>
      </c>
      <c r="G125" s="53">
        <f t="shared" si="1"/>
        <v>360000</v>
      </c>
      <c r="I125" s="42"/>
    </row>
    <row r="126" spans="1:9" s="28" customFormat="1" ht="31.95" customHeight="1" x14ac:dyDescent="0.25">
      <c r="A126" s="39" t="s">
        <v>230</v>
      </c>
      <c r="B126" s="31" t="s">
        <v>231</v>
      </c>
      <c r="C126" s="31" t="s">
        <v>29</v>
      </c>
      <c r="D126" s="32" t="s">
        <v>33</v>
      </c>
      <c r="E126" s="32">
        <v>2</v>
      </c>
      <c r="F126" s="33">
        <f>F125</f>
        <v>40000</v>
      </c>
      <c r="G126" s="53">
        <f t="shared" si="1"/>
        <v>80000</v>
      </c>
      <c r="I126" s="42"/>
    </row>
    <row r="127" spans="1:9" s="28" customFormat="1" ht="31.95" customHeight="1" x14ac:dyDescent="0.25">
      <c r="A127" s="39" t="s">
        <v>232</v>
      </c>
      <c r="B127" s="31" t="s">
        <v>116</v>
      </c>
      <c r="C127" s="31" t="s">
        <v>29</v>
      </c>
      <c r="D127" s="32" t="s">
        <v>33</v>
      </c>
      <c r="E127" s="32">
        <v>279</v>
      </c>
      <c r="F127" s="33">
        <f>F105</f>
        <v>185000</v>
      </c>
      <c r="G127" s="53">
        <f t="shared" si="1"/>
        <v>51615000</v>
      </c>
      <c r="I127" s="42"/>
    </row>
    <row r="128" spans="1:9" s="28" customFormat="1" ht="31.95" customHeight="1" x14ac:dyDescent="0.25">
      <c r="A128" s="39" t="s">
        <v>233</v>
      </c>
      <c r="B128" s="31" t="s">
        <v>131</v>
      </c>
      <c r="C128" s="31" t="s">
        <v>29</v>
      </c>
      <c r="D128" s="32" t="s">
        <v>33</v>
      </c>
      <c r="E128" s="32">
        <v>302</v>
      </c>
      <c r="F128" s="33">
        <f>F62</f>
        <v>295000</v>
      </c>
      <c r="G128" s="53">
        <f t="shared" si="1"/>
        <v>89090000</v>
      </c>
      <c r="I128" s="42"/>
    </row>
    <row r="129" spans="1:9" s="28" customFormat="1" ht="31.95" customHeight="1" x14ac:dyDescent="0.25">
      <c r="A129" s="39" t="s">
        <v>234</v>
      </c>
      <c r="B129" s="31" t="s">
        <v>235</v>
      </c>
      <c r="C129" s="31" t="s">
        <v>29</v>
      </c>
      <c r="D129" s="32" t="s">
        <v>33</v>
      </c>
      <c r="E129" s="32">
        <v>84</v>
      </c>
      <c r="F129" s="33">
        <f>[4]PT!F154</f>
        <v>70000</v>
      </c>
      <c r="G129" s="53">
        <f t="shared" si="1"/>
        <v>5880000</v>
      </c>
      <c r="I129" s="42"/>
    </row>
    <row r="130" spans="1:9" s="28" customFormat="1" ht="31.95" customHeight="1" x14ac:dyDescent="0.25">
      <c r="A130" s="39" t="s">
        <v>236</v>
      </c>
      <c r="B130" s="37" t="s">
        <v>99</v>
      </c>
      <c r="C130" s="37" t="s">
        <v>25</v>
      </c>
      <c r="D130" s="38" t="s">
        <v>100</v>
      </c>
      <c r="E130" s="38">
        <v>42</v>
      </c>
      <c r="F130" s="33"/>
      <c r="G130" s="53">
        <f t="shared" si="1"/>
        <v>0</v>
      </c>
      <c r="I130" s="42"/>
    </row>
    <row r="131" spans="1:9" s="28" customFormat="1" ht="31.95" customHeight="1" x14ac:dyDescent="0.25">
      <c r="A131" s="39" t="s">
        <v>237</v>
      </c>
      <c r="B131" s="31" t="s">
        <v>102</v>
      </c>
      <c r="C131" s="31" t="s">
        <v>29</v>
      </c>
      <c r="D131" s="32" t="s">
        <v>33</v>
      </c>
      <c r="E131" s="32">
        <v>336</v>
      </c>
      <c r="F131" s="33">
        <f>F104</f>
        <v>28000</v>
      </c>
      <c r="G131" s="53">
        <f t="shared" si="1"/>
        <v>9408000</v>
      </c>
      <c r="I131" s="42"/>
    </row>
    <row r="132" spans="1:9" s="28" customFormat="1" ht="31.95" customHeight="1" x14ac:dyDescent="0.25">
      <c r="A132" s="39" t="s">
        <v>238</v>
      </c>
      <c r="B132" s="31" t="s">
        <v>239</v>
      </c>
      <c r="C132" s="31" t="s">
        <v>29</v>
      </c>
      <c r="D132" s="32" t="s">
        <v>58</v>
      </c>
      <c r="E132" s="32">
        <v>9.6</v>
      </c>
      <c r="F132" s="33">
        <f>[4]PT!F222</f>
        <v>80000</v>
      </c>
      <c r="G132" s="53">
        <f t="shared" si="1"/>
        <v>768000</v>
      </c>
      <c r="I132" s="42"/>
    </row>
    <row r="133" spans="1:9" s="28" customFormat="1" ht="31.95" customHeight="1" x14ac:dyDescent="0.25">
      <c r="A133" s="39" t="s">
        <v>240</v>
      </c>
      <c r="B133" s="31" t="s">
        <v>241</v>
      </c>
      <c r="C133" s="31" t="s">
        <v>29</v>
      </c>
      <c r="D133" s="32" t="s">
        <v>242</v>
      </c>
      <c r="E133" s="32">
        <v>10</v>
      </c>
      <c r="F133" s="33">
        <f>[4]PT!F223</f>
        <v>250000</v>
      </c>
      <c r="G133" s="53">
        <f t="shared" si="1"/>
        <v>2500000</v>
      </c>
      <c r="I133" s="42"/>
    </row>
    <row r="134" spans="1:9" s="28" customFormat="1" ht="31.95" customHeight="1" x14ac:dyDescent="0.25">
      <c r="A134" s="39" t="s">
        <v>243</v>
      </c>
      <c r="B134" s="31" t="s">
        <v>244</v>
      </c>
      <c r="C134" s="31" t="s">
        <v>29</v>
      </c>
      <c r="D134" s="32" t="s">
        <v>30</v>
      </c>
      <c r="E134" s="32">
        <v>10</v>
      </c>
      <c r="F134" s="33">
        <f>'[4]Nang cap'!F128</f>
        <v>37312</v>
      </c>
      <c r="G134" s="53">
        <f t="shared" si="1"/>
        <v>373120</v>
      </c>
      <c r="I134" s="42"/>
    </row>
    <row r="135" spans="1:9" s="28" customFormat="1" ht="31.95" customHeight="1" x14ac:dyDescent="0.25">
      <c r="A135" s="39" t="s">
        <v>245</v>
      </c>
      <c r="B135" s="31" t="s">
        <v>246</v>
      </c>
      <c r="C135" s="31" t="s">
        <v>29</v>
      </c>
      <c r="D135" s="32" t="s">
        <v>30</v>
      </c>
      <c r="E135" s="32">
        <v>8</v>
      </c>
      <c r="F135" s="33">
        <f>F100</f>
        <v>24000</v>
      </c>
      <c r="G135" s="53">
        <f t="shared" si="1"/>
        <v>192000</v>
      </c>
      <c r="I135" s="42"/>
    </row>
    <row r="136" spans="1:9" s="28" customFormat="1" ht="31.95" customHeight="1" x14ac:dyDescent="0.25">
      <c r="A136" s="39" t="s">
        <v>247</v>
      </c>
      <c r="B136" s="31" t="s">
        <v>248</v>
      </c>
      <c r="C136" s="31" t="s">
        <v>29</v>
      </c>
      <c r="D136" s="32" t="s">
        <v>30</v>
      </c>
      <c r="E136" s="32">
        <v>241</v>
      </c>
      <c r="F136" s="33">
        <v>30000</v>
      </c>
      <c r="G136" s="53">
        <f t="shared" si="1"/>
        <v>7230000</v>
      </c>
      <c r="I136" s="42"/>
    </row>
    <row r="137" spans="1:9" s="28" customFormat="1" ht="31.95" customHeight="1" x14ac:dyDescent="0.25">
      <c r="A137" s="39" t="s">
        <v>249</v>
      </c>
      <c r="B137" s="31" t="s">
        <v>250</v>
      </c>
      <c r="C137" s="31"/>
      <c r="D137" s="32" t="s">
        <v>251</v>
      </c>
      <c r="E137" s="32">
        <v>267</v>
      </c>
      <c r="F137" s="33">
        <v>170000</v>
      </c>
      <c r="G137" s="53">
        <f t="shared" si="1"/>
        <v>45390000</v>
      </c>
      <c r="I137" s="42"/>
    </row>
    <row r="138" spans="1:9" s="28" customFormat="1" ht="31.95" customHeight="1" x14ac:dyDescent="0.25">
      <c r="A138" s="39" t="s">
        <v>252</v>
      </c>
      <c r="B138" s="31" t="s">
        <v>253</v>
      </c>
      <c r="C138" s="31"/>
      <c r="D138" s="32" t="s">
        <v>30</v>
      </c>
      <c r="E138" s="32">
        <v>6</v>
      </c>
      <c r="F138" s="33">
        <v>400000</v>
      </c>
      <c r="G138" s="53">
        <f>F138*E138</f>
        <v>2400000</v>
      </c>
      <c r="I138" s="42"/>
    </row>
    <row r="139" spans="1:9" s="28" customFormat="1" ht="31.95" customHeight="1" x14ac:dyDescent="0.25">
      <c r="A139" s="39" t="s">
        <v>254</v>
      </c>
      <c r="B139" s="31" t="s">
        <v>255</v>
      </c>
      <c r="C139" s="31"/>
      <c r="D139" s="32" t="s">
        <v>30</v>
      </c>
      <c r="E139" s="32">
        <v>61</v>
      </c>
      <c r="F139" s="33">
        <v>450000</v>
      </c>
      <c r="G139" s="53">
        <f>F139*E139</f>
        <v>27450000</v>
      </c>
      <c r="I139" s="42"/>
    </row>
    <row r="140" spans="1:9" s="28" customFormat="1" ht="31.95" customHeight="1" x14ac:dyDescent="0.25">
      <c r="A140" s="39" t="s">
        <v>256</v>
      </c>
      <c r="B140" s="31" t="s">
        <v>257</v>
      </c>
      <c r="C140" s="31"/>
      <c r="D140" s="32" t="s">
        <v>30</v>
      </c>
      <c r="E140" s="32">
        <v>50</v>
      </c>
      <c r="F140" s="33">
        <v>550000</v>
      </c>
      <c r="G140" s="53">
        <f>F140*E140</f>
        <v>27500000</v>
      </c>
      <c r="I140" s="42"/>
    </row>
    <row r="141" spans="1:9" s="28" customFormat="1" ht="31.95" customHeight="1" x14ac:dyDescent="0.25">
      <c r="A141" s="39" t="s">
        <v>258</v>
      </c>
      <c r="B141" s="31" t="s">
        <v>259</v>
      </c>
      <c r="C141" s="31"/>
      <c r="D141" s="32" t="s">
        <v>30</v>
      </c>
      <c r="E141" s="32">
        <v>252</v>
      </c>
      <c r="F141" s="33">
        <v>550000</v>
      </c>
      <c r="G141" s="53">
        <f>F141*E141</f>
        <v>138600000</v>
      </c>
      <c r="I141" s="42"/>
    </row>
    <row r="142" spans="1:9" s="28" customFormat="1" ht="31.95" customHeight="1" x14ac:dyDescent="0.25">
      <c r="A142" s="39" t="s">
        <v>260</v>
      </c>
      <c r="B142" s="31" t="s">
        <v>261</v>
      </c>
      <c r="C142" s="31"/>
      <c r="D142" s="32" t="s">
        <v>206</v>
      </c>
      <c r="E142" s="32">
        <v>207</v>
      </c>
      <c r="F142" s="33">
        <v>40000</v>
      </c>
      <c r="G142" s="53">
        <f>F142*E142</f>
        <v>8280000</v>
      </c>
      <c r="I142" s="42"/>
    </row>
    <row r="143" spans="1:9" s="50" customFormat="1" ht="31.95" customHeight="1" x14ac:dyDescent="0.25">
      <c r="A143" s="45"/>
      <c r="B143" s="46"/>
      <c r="C143" s="47"/>
      <c r="D143" s="45"/>
      <c r="E143" s="48"/>
      <c r="F143" s="49"/>
      <c r="G143" s="54"/>
      <c r="I143" s="51"/>
    </row>
    <row r="144" spans="1:9" ht="25.05" customHeight="1" x14ac:dyDescent="0.3">
      <c r="A144" s="5"/>
      <c r="B144" s="6" t="s">
        <v>262</v>
      </c>
      <c r="C144" s="5"/>
      <c r="D144" s="5"/>
      <c r="E144" s="7"/>
      <c r="F144" s="16"/>
      <c r="G144" s="19">
        <f>SUM(G8:G143)</f>
        <v>1481983404</v>
      </c>
      <c r="H144" s="8">
        <v>1530557379</v>
      </c>
      <c r="I144" s="9">
        <f>1-G144/H144</f>
        <v>3.1736134604594901E-2</v>
      </c>
    </row>
    <row r="145" spans="2:8" ht="16.2" customHeight="1" x14ac:dyDescent="0.25">
      <c r="H145" s="8">
        <f>H144*3.2%</f>
        <v>48977836.127999999</v>
      </c>
    </row>
    <row r="146" spans="2:8" ht="25.05" customHeight="1" x14ac:dyDescent="0.3">
      <c r="B146" s="61" t="s">
        <v>263</v>
      </c>
      <c r="C146" s="62"/>
      <c r="D146" s="61"/>
      <c r="E146" s="61"/>
      <c r="F146" s="61"/>
      <c r="G146" s="61"/>
      <c r="H146" s="8"/>
    </row>
    <row r="147" spans="2:8" ht="17.399999999999999" customHeight="1" x14ac:dyDescent="0.35">
      <c r="D147" s="63" t="s">
        <v>269</v>
      </c>
      <c r="E147" s="63"/>
      <c r="F147" s="63"/>
      <c r="G147" s="63"/>
      <c r="H147" s="11">
        <f>H144-H145</f>
        <v>1481579542.872</v>
      </c>
    </row>
    <row r="148" spans="2:8" ht="17.399999999999999" customHeight="1" x14ac:dyDescent="0.3">
      <c r="D148" s="56" t="s">
        <v>264</v>
      </c>
      <c r="E148" s="56"/>
      <c r="F148" s="56"/>
      <c r="G148" s="56"/>
      <c r="H148" s="11">
        <f>H147-G144</f>
        <v>-403861.12800002098</v>
      </c>
    </row>
    <row r="149" spans="2:8" ht="17.399999999999999" customHeight="1" x14ac:dyDescent="0.3">
      <c r="D149" s="56" t="s">
        <v>267</v>
      </c>
      <c r="E149" s="56"/>
      <c r="F149" s="56"/>
      <c r="G149" s="56"/>
    </row>
    <row r="150" spans="2:8" ht="17.399999999999999" customHeight="1" x14ac:dyDescent="0.3">
      <c r="D150" s="56" t="s">
        <v>265</v>
      </c>
      <c r="E150" s="56"/>
      <c r="F150" s="56"/>
      <c r="G150" s="56"/>
    </row>
    <row r="151" spans="2:8" ht="25.05" customHeight="1" x14ac:dyDescent="0.3">
      <c r="D151" s="12"/>
      <c r="E151" s="13"/>
    </row>
    <row r="152" spans="2:8" ht="25.05" customHeight="1" x14ac:dyDescent="0.3">
      <c r="D152" s="12"/>
      <c r="E152" s="13"/>
      <c r="H152" s="11"/>
    </row>
    <row r="153" spans="2:8" ht="25.05" customHeight="1" x14ac:dyDescent="0.3">
      <c r="D153" s="12"/>
      <c r="E153" s="13"/>
    </row>
    <row r="154" spans="2:8" ht="25.05" customHeight="1" x14ac:dyDescent="0.3">
      <c r="D154" s="57" t="s">
        <v>268</v>
      </c>
      <c r="E154" s="57"/>
      <c r="F154" s="57"/>
      <c r="G154" s="57"/>
    </row>
  </sheetData>
  <autoFilter ref="A7:I142" xr:uid="{00000000-0009-0000-0000-000016000000}"/>
  <mergeCells count="10">
    <mergeCell ref="D148:G148"/>
    <mergeCell ref="D149:G149"/>
    <mergeCell ref="D150:G150"/>
    <mergeCell ref="D154:G154"/>
    <mergeCell ref="A1:G1"/>
    <mergeCell ref="A2:G2"/>
    <mergeCell ref="A3:G3"/>
    <mergeCell ref="A4:G4"/>
    <mergeCell ref="B146:G146"/>
    <mergeCell ref="D147:G147"/>
  </mergeCells>
  <pageMargins left="0.7" right="0.33" top="0.63" bottom="0.76" header="0.3" footer="0.3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Tăng TD</vt:lpstr>
      <vt:lpstr>'Tăng TD'!Print_Area</vt:lpstr>
      <vt:lpstr>'Tăng TD'!Print_Titles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2020-06-04T06:58:45Z</cp:lastPrinted>
  <dcterms:created xsi:type="dcterms:W3CDTF">2020-06-01T09:08:00Z</dcterms:created>
  <dcterms:modified xsi:type="dcterms:W3CDTF">2020-06-04T07:34:27Z</dcterms:modified>
</cp:coreProperties>
</file>