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56587EEF-F88F-4967-BED4-08E05BF22B8D}" xr6:coauthVersionLast="44" xr6:coauthVersionMax="44" xr10:uidLastSave="{00000000-0000-0000-0000-000000000000}"/>
  <bookViews>
    <workbookView xWindow="-108" yWindow="-108" windowWidth="23256" windowHeight="12576" tabRatio="768" firstSheet="1" activeTab="4"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1" l="1"/>
  <c r="R17" i="1" l="1"/>
  <c r="P17" i="1"/>
  <c r="T17" i="1"/>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0" i="1" l="1"/>
  <c r="M22" i="14" l="1"/>
  <c r="M21" i="14"/>
  <c r="M13" i="14"/>
  <c r="M14" i="14"/>
  <c r="M15" i="14"/>
  <c r="M16" i="14"/>
  <c r="M17" i="14"/>
  <c r="M18" i="14"/>
  <c r="M19" i="14"/>
  <c r="M20" i="14"/>
  <c r="M23" i="14"/>
  <c r="M24" i="14"/>
  <c r="N18" i="1" l="1"/>
  <c r="G5" i="12"/>
  <c r="F1" i="14" l="1"/>
  <c r="G1" i="14"/>
  <c r="M11" i="14" l="1"/>
  <c r="M12" i="14"/>
  <c r="M10" i="14"/>
  <c r="M3" i="14"/>
  <c r="M4" i="14"/>
  <c r="M5" i="14"/>
  <c r="M6" i="14"/>
  <c r="M2" i="14"/>
  <c r="E1" i="14"/>
  <c r="H1" i="14"/>
  <c r="I1" i="14"/>
  <c r="J1" i="14"/>
  <c r="K1" i="14"/>
  <c r="D1" i="14"/>
  <c r="A1" i="2" l="1"/>
  <c r="A5" i="2" l="1"/>
  <c r="R15" i="1" l="1"/>
  <c r="P15" i="1"/>
  <c r="E40" i="6" l="1"/>
  <c r="R13" i="1"/>
  <c r="P13"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C2" i="1"/>
  <c r="B2" i="1"/>
  <c r="J2" i="1"/>
  <c r="H2" i="1"/>
  <c r="D2" i="1"/>
  <c r="F2" i="1"/>
  <c r="L23" i="1"/>
  <c r="N23" i="1" s="1"/>
  <c r="C7" i="3"/>
  <c r="C4" i="3"/>
  <c r="C3" i="3"/>
  <c r="C2" i="3"/>
  <c r="C6" i="3"/>
  <c r="C33" i="3"/>
  <c r="N2" i="1" l="1"/>
  <c r="M2" i="1"/>
  <c r="J11" i="1"/>
  <c r="J12" i="1"/>
  <c r="J10" i="1"/>
  <c r="L11" i="1"/>
  <c r="M11" i="1" s="1"/>
  <c r="L12" i="1"/>
  <c r="M12" i="1" s="1"/>
  <c r="M10" i="1" l="1"/>
  <c r="N12" i="1"/>
  <c r="N11"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<sst xmlns="http://schemas.openxmlformats.org/spreadsheetml/2006/main" count="2018" uniqueCount="906">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</sst>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445</v>
      </c>
      <c r="C3" s="48"/>
      <c r="D3" s="48"/>
      <c r="E3" s="48"/>
      <c r="F3" s="48"/>
      <c r="G3" s="48"/>
      <c r="H3" s="48"/>
      <c r="I3" s="48"/>
      <c r="J3" s="48"/>
      <c r="K3" s="48"/>
      <c r="L3" s="48"/>
      <c r="M3" s="48"/>
    </row>
    <row r="4" spans="1:13" x14ac:dyDescent="0.3">
      <c r="A4" s="124" t="str">
        <f t="shared" si="0"/>
        <v>Số TBMT</v>
      </c>
      <c r="B4" s="48" t="s">
        <v>274</v>
      </c>
      <c r="C4" s="48"/>
      <c r="D4" s="48" t="s">
        <v>843</v>
      </c>
      <c r="E4" s="48"/>
      <c r="F4" s="48"/>
      <c r="G4" s="48"/>
      <c r="H4" s="48" t="s">
        <v>275</v>
      </c>
      <c r="I4" s="48"/>
      <c r="J4" s="59">
        <v>43962.697222222225</v>
      </c>
      <c r="K4" s="48"/>
      <c r="L4" s="48"/>
      <c r="M4" s="48"/>
    </row>
    <row r="5" spans="1:13" x14ac:dyDescent="0.3">
      <c r="A5" s="124" t="str">
        <f>TRIM(B5)</f>
        <v>Hình thức thông báo</v>
      </c>
      <c r="B5" s="48" t="s">
        <v>276</v>
      </c>
      <c r="C5" s="48"/>
      <c r="D5" s="48" t="s">
        <v>836</v>
      </c>
      <c r="E5" s="48"/>
      <c r="F5" s="48"/>
      <c r="G5" s="48"/>
      <c r="H5" s="48"/>
      <c r="I5" s="48"/>
      <c r="J5" s="48"/>
      <c r="K5" s="48"/>
      <c r="L5" s="48"/>
      <c r="M5" s="48"/>
    </row>
    <row r="6" spans="1:13" x14ac:dyDescent="0.3">
      <c r="A6" s="124" t="str">
        <f t="shared" si="0"/>
        <v>Loại thông báo</v>
      </c>
      <c r="B6" s="48" t="s">
        <v>277</v>
      </c>
      <c r="C6" s="48"/>
      <c r="D6" s="48" t="s">
        <v>278</v>
      </c>
      <c r="E6" s="48"/>
      <c r="F6" s="48"/>
      <c r="G6" s="48"/>
      <c r="H6" s="48" t="s">
        <v>279</v>
      </c>
      <c r="I6" s="48"/>
      <c r="J6" s="48" t="s">
        <v>280</v>
      </c>
      <c r="K6" s="48"/>
      <c r="L6" s="48"/>
      <c r="M6" s="48"/>
    </row>
    <row r="7" spans="1:13" x14ac:dyDescent="0.3">
      <c r="A7" s="124" t="str">
        <f t="shared" si="0"/>
        <v>Bên mời thầu</v>
      </c>
      <c r="B7" s="48" t="s">
        <v>281</v>
      </c>
      <c r="C7" s="48"/>
      <c r="D7" s="48" t="s">
        <v>545</v>
      </c>
      <c r="E7" s="48"/>
      <c r="F7" s="48"/>
      <c r="G7" s="48"/>
      <c r="H7" s="48"/>
      <c r="I7" s="48"/>
      <c r="J7" s="48"/>
      <c r="K7" s="48"/>
      <c r="L7" s="48"/>
      <c r="M7" s="48"/>
    </row>
    <row r="8" spans="1:13" x14ac:dyDescent="0.3">
      <c r="A8" s="124" t="str">
        <f t="shared" si="0"/>
        <v>Chủ đầu tư</v>
      </c>
      <c r="B8" s="48" t="s">
        <v>282</v>
      </c>
      <c r="C8" s="48"/>
      <c r="D8" s="48" t="s">
        <v>844</v>
      </c>
      <c r="E8" s="48"/>
      <c r="F8" s="48"/>
      <c r="G8" s="48"/>
      <c r="H8" s="48"/>
      <c r="I8" s="48"/>
      <c r="J8" s="59"/>
      <c r="K8" s="48"/>
      <c r="L8" s="48"/>
      <c r="M8" s="48"/>
    </row>
    <row r="9" spans="1:13" x14ac:dyDescent="0.3">
      <c r="A9" s="124" t="str">
        <f t="shared" si="0"/>
        <v>Phân loại</v>
      </c>
      <c r="B9" s="48" t="s">
        <v>283</v>
      </c>
      <c r="C9" s="48"/>
      <c r="D9" s="48" t="s">
        <v>845</v>
      </c>
      <c r="E9" s="48"/>
      <c r="F9" s="48"/>
      <c r="G9" s="48"/>
      <c r="H9" s="48"/>
      <c r="I9" s="48"/>
      <c r="J9" s="48"/>
      <c r="K9" s="48"/>
      <c r="L9" s="48"/>
      <c r="M9" s="48"/>
    </row>
    <row r="10" spans="1:13" x14ac:dyDescent="0.3">
      <c r="A10" s="124" t="str">
        <f t="shared" si="0"/>
        <v>Tên gói thầu</v>
      </c>
      <c r="B10" s="48" t="s">
        <v>284</v>
      </c>
      <c r="C10" s="48"/>
      <c r="D10" s="48" t="s">
        <v>846</v>
      </c>
      <c r="E10" s="48"/>
      <c r="F10" s="48"/>
      <c r="G10" s="48"/>
      <c r="H10" s="48"/>
      <c r="I10" s="48"/>
      <c r="J10" s="48"/>
      <c r="K10" s="48"/>
      <c r="L10" s="48"/>
      <c r="M10" s="48"/>
    </row>
    <row r="11" spans="1:13" x14ac:dyDescent="0.3">
      <c r="A11" s="124" t="str">
        <f t="shared" si="0"/>
        <v>Tên dự án</v>
      </c>
      <c r="B11" s="48" t="s">
        <v>847</v>
      </c>
      <c r="C11" s="48"/>
      <c r="D11" s="48" t="s">
        <v>848</v>
      </c>
      <c r="E11" s="48"/>
      <c r="F11" s="48"/>
      <c r="G11" s="48"/>
      <c r="H11" s="48"/>
      <c r="I11" s="48"/>
      <c r="J11" s="48"/>
      <c r="K11" s="48"/>
      <c r="L11" s="48"/>
      <c r="M11" s="48"/>
    </row>
    <row r="12" spans="1:13" x14ac:dyDescent="0.3">
      <c r="A12" s="124" t="str">
        <f t="shared" si="0"/>
        <v>Nguồn vốn</v>
      </c>
      <c r="B12" s="48" t="s">
        <v>286</v>
      </c>
      <c r="C12" s="48"/>
      <c r="D12" s="48" t="s">
        <v>849</v>
      </c>
      <c r="E12" s="48"/>
      <c r="F12" s="48"/>
      <c r="G12" s="48"/>
      <c r="H12" s="48"/>
      <c r="I12" s="48"/>
      <c r="J12" s="48"/>
      <c r="K12" s="48"/>
      <c r="L12" s="48"/>
      <c r="M12" s="48"/>
    </row>
    <row r="13" spans="1:13" x14ac:dyDescent="0.3">
      <c r="A13" s="124" t="str">
        <f t="shared" si="0"/>
        <v>Phương thức</v>
      </c>
      <c r="B13" s="48" t="s">
        <v>287</v>
      </c>
      <c r="C13" s="48"/>
      <c r="D13" s="48" t="s">
        <v>217</v>
      </c>
      <c r="E13" s="48"/>
      <c r="F13" s="48"/>
      <c r="G13" s="48"/>
      <c r="H13" s="48"/>
      <c r="I13" s="48"/>
      <c r="J13" s="48"/>
      <c r="K13" s="48"/>
      <c r="L13" s="48"/>
      <c r="M13" s="48"/>
    </row>
    <row r="14" spans="1:13" x14ac:dyDescent="0.3">
      <c r="A14" s="124" t="str">
        <f t="shared" si="0"/>
        <v>Thời gian thực hiện hợp đồng</v>
      </c>
      <c r="B14" s="48" t="s">
        <v>288</v>
      </c>
      <c r="C14" s="48"/>
      <c r="D14" s="48">
        <v>220</v>
      </c>
      <c r="E14" s="48"/>
      <c r="F14" s="48"/>
      <c r="G14" s="48"/>
      <c r="H14" s="48"/>
      <c r="I14" s="48"/>
      <c r="J14" s="48"/>
      <c r="K14" s="48"/>
      <c r="L14" s="48"/>
      <c r="M14" s="48"/>
    </row>
    <row r="15" spans="1:13" x14ac:dyDescent="0.3">
      <c r="A15" s="124" t="str">
        <f t="shared" si="0"/>
        <v>Nội dung chính gói thầu</v>
      </c>
      <c r="B15" s="48" t="s">
        <v>289</v>
      </c>
      <c r="C15" s="48"/>
      <c r="D15" s="48"/>
      <c r="E15" s="48"/>
      <c r="F15" s="48"/>
      <c r="G15" s="48"/>
      <c r="H15" s="48"/>
      <c r="I15" s="48"/>
      <c r="J15" s="48"/>
      <c r="K15" s="48"/>
      <c r="L15" s="48"/>
      <c r="M15" s="48"/>
    </row>
    <row r="16" spans="1:13" x14ac:dyDescent="0.3">
      <c r="A16" s="124" t="str">
        <f t="shared" si="0"/>
        <v>Loại hợp đồng</v>
      </c>
      <c r="B16" s="48" t="s">
        <v>290</v>
      </c>
      <c r="C16" s="48"/>
      <c r="D16" s="48" t="s">
        <v>216</v>
      </c>
      <c r="E16" s="48"/>
      <c r="F16" s="48"/>
      <c r="G16" s="48"/>
      <c r="H16" s="48"/>
      <c r="I16" s="48"/>
      <c r="J16" s="48"/>
      <c r="K16" s="48"/>
      <c r="L16" s="48"/>
      <c r="M16" s="48"/>
    </row>
    <row r="17" spans="1:13" x14ac:dyDescent="0.3">
      <c r="A17" s="124" t="str">
        <f t="shared" si="0"/>
        <v>Hình thức đấu thầu</v>
      </c>
      <c r="B17" s="48" t="s">
        <v>291</v>
      </c>
      <c r="C17" s="48"/>
      <c r="D17" s="48" t="s">
        <v>850</v>
      </c>
      <c r="E17" s="48"/>
      <c r="F17" s="48"/>
      <c r="G17" s="48"/>
      <c r="H17" s="48" t="s">
        <v>292</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293</v>
      </c>
      <c r="C19" s="48"/>
      <c r="D19" s="48"/>
      <c r="E19" s="48"/>
      <c r="F19" s="48"/>
      <c r="G19" s="48"/>
      <c r="H19" s="48"/>
      <c r="I19" s="48"/>
      <c r="J19" s="48"/>
      <c r="K19" s="48"/>
      <c r="L19" s="48"/>
      <c r="M19" s="48"/>
    </row>
    <row r="20" spans="1:13" x14ac:dyDescent="0.3">
      <c r="A20" s="124" t="str">
        <f t="shared" si="0"/>
        <v>Hình thức nhận HSDT</v>
      </c>
      <c r="B20" s="48" t="s">
        <v>294</v>
      </c>
      <c r="C20" s="48"/>
      <c r="D20" s="48" t="s">
        <v>218</v>
      </c>
      <c r="E20" s="48"/>
      <c r="F20" s="48"/>
      <c r="G20" s="48"/>
      <c r="H20" s="48"/>
      <c r="I20" s="48"/>
      <c r="J20" s="48"/>
      <c r="K20" s="48"/>
      <c r="L20" s="48"/>
      <c r="M20" s="48"/>
    </row>
    <row r="21" spans="1:13" x14ac:dyDescent="0.3">
      <c r="A21" s="124" t="str">
        <f t="shared" si="0"/>
        <v>Thời gian nhận HSDT từ ngày</v>
      </c>
      <c r="B21" s="48" t="s">
        <v>295</v>
      </c>
      <c r="C21" s="48"/>
      <c r="D21" s="59">
        <v>43962.697222222225</v>
      </c>
      <c r="E21" s="48"/>
      <c r="F21" s="48"/>
      <c r="G21" s="48"/>
      <c r="H21" s="48" t="s">
        <v>296</v>
      </c>
      <c r="I21" s="48"/>
      <c r="J21" s="59">
        <v>43973.583333333336</v>
      </c>
      <c r="K21" s="48"/>
      <c r="L21" s="48"/>
      <c r="M21" s="48"/>
    </row>
    <row r="22" spans="1:13" x14ac:dyDescent="0.3">
      <c r="A22" s="124" t="str">
        <f t="shared" si="0"/>
        <v>Mua HSMT</v>
      </c>
      <c r="B22" s="48" t="s">
        <v>297</v>
      </c>
      <c r="C22" s="48"/>
      <c r="D22" s="48" t="s">
        <v>220</v>
      </c>
      <c r="E22" s="48"/>
      <c r="F22" s="48"/>
      <c r="G22" s="48"/>
      <c r="H22" s="48"/>
      <c r="I22" s="48"/>
      <c r="J22" s="48"/>
      <c r="K22" s="48"/>
      <c r="L22" s="48"/>
      <c r="M22" s="48"/>
    </row>
    <row r="23" spans="1:13" x14ac:dyDescent="0.3">
      <c r="A23" s="124" t="str">
        <f t="shared" si="0"/>
        <v>Địa điểm nhận HSDT</v>
      </c>
      <c r="B23" s="48" t="s">
        <v>298</v>
      </c>
      <c r="C23" s="48"/>
      <c r="D23" s="59" t="s">
        <v>299</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300</v>
      </c>
      <c r="C25" s="48"/>
      <c r="D25" s="59"/>
      <c r="E25" s="48"/>
      <c r="F25" s="48"/>
      <c r="G25" s="48"/>
      <c r="H25" s="48"/>
      <c r="I25" s="48"/>
      <c r="J25" s="59"/>
      <c r="K25" s="48"/>
      <c r="L25" s="48"/>
      <c r="M25" s="48"/>
    </row>
    <row r="26" spans="1:13" x14ac:dyDescent="0.3">
      <c r="A26" s="124" t="str">
        <f t="shared" si="0"/>
        <v>Thời điểm mở thầu</v>
      </c>
      <c r="B26" s="48" t="s">
        <v>301</v>
      </c>
      <c r="C26" s="48"/>
      <c r="D26" s="59">
        <v>43973.583333333336</v>
      </c>
      <c r="E26" s="48"/>
      <c r="F26" s="48"/>
      <c r="G26" s="48"/>
      <c r="H26" s="48"/>
      <c r="I26" s="48"/>
      <c r="J26" s="48"/>
      <c r="K26" s="48"/>
      <c r="L26" s="48"/>
      <c r="M26" s="48"/>
    </row>
    <row r="27" spans="1:13" x14ac:dyDescent="0.3">
      <c r="A27" s="124" t="str">
        <f t="shared" si="0"/>
        <v>Địa điểm mở thầu</v>
      </c>
      <c r="B27" s="48" t="s">
        <v>302</v>
      </c>
      <c r="C27" s="48"/>
      <c r="D27" s="48" t="s">
        <v>221</v>
      </c>
      <c r="E27" s="48"/>
      <c r="F27" s="48"/>
      <c r="G27" s="48"/>
      <c r="H27" s="48"/>
      <c r="I27" s="48"/>
      <c r="J27" s="48"/>
      <c r="K27" s="48"/>
      <c r="L27" s="48"/>
      <c r="M27" s="48"/>
    </row>
    <row r="28" spans="1:13" x14ac:dyDescent="0.3">
      <c r="A28" s="124" t="str">
        <f t="shared" si="0"/>
        <v>Giá gói thầu</v>
      </c>
      <c r="B28" s="48" t="s">
        <v>303</v>
      </c>
      <c r="C28" s="48"/>
      <c r="D28" s="48" t="s">
        <v>851</v>
      </c>
      <c r="E28" s="48"/>
      <c r="F28" s="48"/>
      <c r="G28" s="48"/>
      <c r="H28" s="48"/>
      <c r="I28" s="48"/>
      <c r="J28" s="48"/>
      <c r="K28" s="48"/>
      <c r="L28" s="48"/>
      <c r="M28" s="48"/>
    </row>
    <row r="29" spans="1:13" x14ac:dyDescent="0.3">
      <c r="A29" s="124" t="str">
        <f t="shared" si="0"/>
        <v>Số tiền bằng chữ</v>
      </c>
      <c r="B29" s="48" t="s">
        <v>304</v>
      </c>
      <c r="C29" s="48"/>
      <c r="D29" s="48" t="s">
        <v>852</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853</v>
      </c>
      <c r="C31" s="48"/>
      <c r="D31" s="48"/>
      <c r="E31" s="48"/>
      <c r="F31" s="48"/>
      <c r="G31" s="48"/>
      <c r="H31" s="48"/>
      <c r="I31" s="48"/>
      <c r="J31" s="48"/>
      <c r="K31" s="48"/>
      <c r="L31" s="48"/>
      <c r="M31" s="48"/>
    </row>
    <row r="32" spans="1:13" x14ac:dyDescent="0.3">
      <c r="A32" s="124" t="str">
        <f t="shared" si="0"/>
        <v>Hình thức đảm bảo</v>
      </c>
      <c r="B32" s="48" t="s">
        <v>854</v>
      </c>
      <c r="C32" s="48"/>
      <c r="D32" s="48" t="s">
        <v>855</v>
      </c>
      <c r="E32" s="48"/>
      <c r="F32" s="48"/>
      <c r="G32" s="48"/>
      <c r="H32" s="48"/>
      <c r="I32" s="48"/>
      <c r="J32" s="48"/>
      <c r="K32" s="48"/>
      <c r="L32" s="48"/>
      <c r="M32" s="48"/>
    </row>
    <row r="33" spans="1:10" x14ac:dyDescent="0.3">
      <c r="A33" s="124" t="str">
        <f t="shared" si="0"/>
        <v>Số tiền đảm bảo</v>
      </c>
      <c r="B33" s="1" t="s">
        <v>305</v>
      </c>
      <c r="C33" s="1"/>
      <c r="D33" s="1" t="s">
        <v>856</v>
      </c>
      <c r="E33" s="1"/>
    </row>
    <row r="34" spans="1:10" x14ac:dyDescent="0.3">
      <c r="A34" s="124" t="str">
        <f t="shared" si="0"/>
        <v>Số tiền bằng chữ</v>
      </c>
      <c r="B34" s="1" t="s">
        <v>304</v>
      </c>
      <c r="C34" s="1"/>
      <c r="D34" s="1" t="s">
        <v>857</v>
      </c>
      <c r="E34" s="1"/>
    </row>
    <row r="35" spans="1:10" x14ac:dyDescent="0.3">
      <c r="A35" s="124" t="str">
        <f t="shared" si="0"/>
        <v>Loại tiền chuyển đổi</v>
      </c>
      <c r="B35" s="1" t="s">
        <v>620</v>
      </c>
      <c r="C35" s="1"/>
      <c r="D35" s="1" t="s">
        <v>621</v>
      </c>
      <c r="E35" s="1"/>
      <c r="H35" t="s">
        <v>622</v>
      </c>
      <c r="J35" t="s">
        <v>623</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5"/>
  <sheetViews>
    <sheetView topLeftCell="L1" workbookViewId="0">
      <pane ySplit="1" topLeftCell="A11" activePane="bottomLeft" state="frozen"/>
      <selection activeCell="D1" sqref="D1"/>
      <selection pane="bottomLeft" activeCell="O14" sqref="O14"/>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896</v>
      </c>
      <c r="T1" s="77" t="s">
        <v>897</v>
      </c>
      <c r="U1" s="15" t="s">
        <v>904</v>
      </c>
    </row>
    <row r="2" spans="1:21"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3" si="6">DATEVALUE(LEFT(TEXT(VLOOKUP("Số TBMT",tbmt,10,0),"dd/MM/yyyy"),10))+5</f>
        <v>43967</v>
      </c>
      <c r="M2" s="50" t="str">
        <f>" ngày "&amp;TEXT(L2,"dd")&amp;" tháng "&amp;TEXT(L2,"MM")&amp;" năm "&amp;TEXT(L2,"yyyy")</f>
        <v xml:space="preserve"> ngày 16 tháng 05 năm 2020</v>
      </c>
      <c r="N2" s="49" t="str">
        <f>TEXT(L2+365,"dd/MM/yyyy")</f>
        <v>16/05/2021</v>
      </c>
    </row>
    <row r="3" spans="1:21" s="17" customFormat="1" ht="51" customHeight="1" x14ac:dyDescent="0.3">
      <c r="A3" s="22">
        <v>20200563645</v>
      </c>
      <c r="B3" s="18" t="s">
        <v>898</v>
      </c>
      <c r="C3" s="16" t="s">
        <v>15</v>
      </c>
      <c r="D3" s="18" t="s">
        <v>617</v>
      </c>
      <c r="E3" s="18" t="s">
        <v>899</v>
      </c>
      <c r="F3" s="18" t="s">
        <v>900</v>
      </c>
      <c r="G3" s="18">
        <v>90</v>
      </c>
      <c r="H3" s="76">
        <v>43994.583333333336</v>
      </c>
      <c r="I3" s="18"/>
      <c r="J3" s="18" t="s">
        <v>899</v>
      </c>
      <c r="K3" s="18">
        <v>12</v>
      </c>
      <c r="L3" s="121" t="s">
        <v>901</v>
      </c>
      <c r="M3" s="50" t="str">
        <f>" ngày "&amp;TEXT(L3,"dd")&amp;" tháng "&amp;TEXT(L3,"MM")&amp;" năm "&amp;TEXT(L3,"yyyy")</f>
        <v xml:space="preserve"> ngày 08 tháng 06 năm 2020</v>
      </c>
      <c r="N3" s="121" t="s">
        <v>902</v>
      </c>
    </row>
    <row r="4" spans="1:21" s="17" customFormat="1" ht="43.2" x14ac:dyDescent="0.3">
      <c r="A4" s="22" t="s">
        <v>843</v>
      </c>
      <c r="B4" s="18" t="s">
        <v>848</v>
      </c>
      <c r="C4" s="18" t="s">
        <v>610</v>
      </c>
      <c r="D4" s="18" t="s">
        <v>256</v>
      </c>
      <c r="E4" s="18">
        <v>100</v>
      </c>
      <c r="F4" s="18" t="s">
        <v>856</v>
      </c>
      <c r="G4" s="18"/>
      <c r="H4" s="76">
        <v>43973.583333333336</v>
      </c>
      <c r="I4" s="18">
        <v>7</v>
      </c>
      <c r="J4" s="18">
        <v>220</v>
      </c>
      <c r="K4" s="18">
        <v>12</v>
      </c>
      <c r="L4" s="121" t="s">
        <v>858</v>
      </c>
      <c r="M4" s="17" t="s">
        <v>838</v>
      </c>
      <c r="N4" s="121" t="s">
        <v>839</v>
      </c>
    </row>
    <row r="5" spans="1:21" s="17" customFormat="1" ht="43.2" x14ac:dyDescent="0.3">
      <c r="A5" s="22" t="s">
        <v>835</v>
      </c>
      <c r="B5" s="18" t="s">
        <v>837</v>
      </c>
      <c r="C5" s="18" t="s">
        <v>610</v>
      </c>
      <c r="D5" s="18" t="s">
        <v>256</v>
      </c>
      <c r="E5" s="18">
        <v>365</v>
      </c>
      <c r="F5" s="18"/>
      <c r="G5" s="18"/>
      <c r="H5" s="76">
        <v>43973.583333333336</v>
      </c>
      <c r="I5" s="18"/>
      <c r="J5" s="18">
        <v>12</v>
      </c>
      <c r="K5" s="18">
        <v>12</v>
      </c>
      <c r="L5" s="121" t="s">
        <v>841</v>
      </c>
      <c r="M5" s="17" t="s">
        <v>840</v>
      </c>
      <c r="N5" s="121" t="s">
        <v>842</v>
      </c>
    </row>
    <row r="6" spans="1:21" s="17" customFormat="1" ht="43.2" x14ac:dyDescent="0.3">
      <c r="A6" s="22" t="s">
        <v>823</v>
      </c>
      <c r="B6" s="18" t="s">
        <v>824</v>
      </c>
      <c r="C6" s="18" t="s">
        <v>610</v>
      </c>
      <c r="D6" s="18" t="s">
        <v>545</v>
      </c>
      <c r="E6" s="18">
        <v>60</v>
      </c>
      <c r="F6" s="18" t="s">
        <v>825</v>
      </c>
      <c r="G6" s="18">
        <v>120</v>
      </c>
      <c r="H6" s="76">
        <v>43973.625</v>
      </c>
      <c r="I6" s="18">
        <v>5</v>
      </c>
      <c r="J6" s="18">
        <v>220</v>
      </c>
      <c r="K6" s="18">
        <v>12</v>
      </c>
      <c r="L6" s="56">
        <v>43967</v>
      </c>
      <c r="M6" s="17" t="s">
        <v>838</v>
      </c>
      <c r="N6" s="56" t="s">
        <v>839</v>
      </c>
    </row>
    <row r="7" spans="1:21" s="17" customFormat="1" ht="57.6" x14ac:dyDescent="0.3">
      <c r="A7" s="22" t="s">
        <v>786</v>
      </c>
      <c r="B7" s="18" t="s">
        <v>787</v>
      </c>
      <c r="C7" s="18" t="s">
        <v>610</v>
      </c>
      <c r="D7" s="18" t="s">
        <v>256</v>
      </c>
      <c r="E7" s="18">
        <v>100</v>
      </c>
      <c r="F7" s="18" t="s">
        <v>477</v>
      </c>
      <c r="G7" s="18">
        <v>120</v>
      </c>
      <c r="H7" s="76">
        <v>43966.583333333336</v>
      </c>
      <c r="I7" s="18">
        <v>12</v>
      </c>
      <c r="J7" s="18">
        <v>225</v>
      </c>
      <c r="K7" s="18">
        <v>12</v>
      </c>
      <c r="L7" s="121" t="s">
        <v>790</v>
      </c>
      <c r="M7" s="17" t="s">
        <v>788</v>
      </c>
      <c r="N7" s="121" t="s">
        <v>789</v>
      </c>
    </row>
    <row r="8" spans="1:21" s="17" customFormat="1" ht="43.2" x14ac:dyDescent="0.3">
      <c r="A8" s="22" t="s">
        <v>616</v>
      </c>
      <c r="B8" s="18" t="s">
        <v>618</v>
      </c>
      <c r="C8" s="16" t="s">
        <v>15</v>
      </c>
      <c r="D8" s="18" t="s">
        <v>617</v>
      </c>
      <c r="E8" s="18">
        <v>60</v>
      </c>
      <c r="F8" s="18" t="s">
        <v>619</v>
      </c>
      <c r="G8" s="18">
        <v>90</v>
      </c>
      <c r="H8" s="76">
        <v>43965.583333333336</v>
      </c>
      <c r="I8" s="18">
        <v>2</v>
      </c>
      <c r="J8" s="18">
        <v>60</v>
      </c>
      <c r="K8" s="18">
        <v>12</v>
      </c>
      <c r="L8" s="121" t="s">
        <v>626</v>
      </c>
      <c r="M8" s="17" t="s">
        <v>624</v>
      </c>
      <c r="N8" s="121" t="s">
        <v>625</v>
      </c>
    </row>
    <row r="9" spans="1:21" s="17" customFormat="1" ht="43.2" x14ac:dyDescent="0.3">
      <c r="A9" s="22" t="s">
        <v>608</v>
      </c>
      <c r="B9" s="18" t="s">
        <v>609</v>
      </c>
      <c r="C9" s="18" t="s">
        <v>610</v>
      </c>
      <c r="D9" s="18" t="s">
        <v>256</v>
      </c>
      <c r="E9" s="18"/>
      <c r="F9" s="18" t="s">
        <v>570</v>
      </c>
      <c r="G9" s="18"/>
      <c r="H9" s="76">
        <v>43963.604166666664</v>
      </c>
      <c r="I9" s="18"/>
      <c r="J9" s="18">
        <v>12</v>
      </c>
      <c r="K9" s="18"/>
      <c r="L9" s="121" t="s">
        <v>613</v>
      </c>
      <c r="M9" s="17" t="s">
        <v>611</v>
      </c>
      <c r="N9" s="121" t="s">
        <v>612</v>
      </c>
    </row>
    <row r="10" spans="1:21" ht="43.2" x14ac:dyDescent="0.3">
      <c r="A10" s="22">
        <v>20191257175</v>
      </c>
      <c r="B10" s="16" t="s">
        <v>7</v>
      </c>
      <c r="C10" s="16" t="s">
        <v>15</v>
      </c>
      <c r="D10" s="16" t="s">
        <v>8</v>
      </c>
      <c r="E10" s="16" t="s">
        <v>14</v>
      </c>
      <c r="F10" s="16" t="s">
        <v>12</v>
      </c>
      <c r="G10" s="16" t="s">
        <v>11</v>
      </c>
      <c r="H10" s="18" t="s">
        <v>10</v>
      </c>
      <c r="I10" s="16" t="s">
        <v>16</v>
      </c>
      <c r="J10" s="16" t="str">
        <f>E10</f>
        <v>120 ngày</v>
      </c>
      <c r="K10" s="15" t="s">
        <v>17</v>
      </c>
      <c r="L10" s="56">
        <f>DATEVALUE(LEFT(H10,10))-2</f>
        <v>43835</v>
      </c>
      <c r="M10" s="17" t="str">
        <f>" ngày "&amp;TEXT(L10,"dd")&amp;" tháng "&amp;TEXT(L10,"MM")&amp;" năm "&amp;TEXT(L10,"yyyy")</f>
        <v xml:space="preserve"> ngày 05 tháng 01 năm 2020</v>
      </c>
      <c r="N10" s="78" t="s">
        <v>478</v>
      </c>
    </row>
    <row r="11" spans="1:21" s="17" customFormat="1" ht="43.2" x14ac:dyDescent="0.3">
      <c r="A11" s="22" t="s">
        <v>97</v>
      </c>
      <c r="B11" s="18" t="s">
        <v>18</v>
      </c>
      <c r="C11" s="18" t="s">
        <v>15</v>
      </c>
      <c r="D11" s="16" t="s">
        <v>8</v>
      </c>
      <c r="E11" s="18" t="s">
        <v>9</v>
      </c>
      <c r="F11" s="18" t="s">
        <v>19</v>
      </c>
      <c r="G11" s="18" t="s">
        <v>11</v>
      </c>
      <c r="H11" s="18" t="s">
        <v>10</v>
      </c>
      <c r="I11" s="18" t="s">
        <v>205</v>
      </c>
      <c r="J11" s="16" t="str">
        <f t="shared" ref="J11:J12" si="7">E11</f>
        <v>120 Ngày</v>
      </c>
      <c r="K11" s="18"/>
      <c r="L11" s="56">
        <f t="shared" ref="L11:L12" si="8">DATEVALUE(LEFT(H11,10))-2</f>
        <v>43835</v>
      </c>
      <c r="M11" s="17" t="str">
        <f t="shared" ref="M11:M12" si="9">" ngày "&amp;TEXT(L11,"dd")&amp;" tháng "&amp;TEXT(L11,"MM")&amp;" năm "&amp;TEXT(L11,"yyyy")</f>
        <v xml:space="preserve"> ngày 05 tháng 01 năm 2020</v>
      </c>
      <c r="N11" s="78">
        <f t="shared" ref="N11:N12" si="10">L11+366</f>
        <v>44201</v>
      </c>
    </row>
    <row r="12" spans="1:21" s="17" customFormat="1" ht="43.2" x14ac:dyDescent="0.3">
      <c r="A12" s="22" t="s">
        <v>102</v>
      </c>
      <c r="B12" s="18" t="s">
        <v>98</v>
      </c>
      <c r="C12" s="18" t="s">
        <v>15</v>
      </c>
      <c r="D12" s="16" t="s">
        <v>8</v>
      </c>
      <c r="E12" s="18" t="s">
        <v>99</v>
      </c>
      <c r="F12" s="18" t="s">
        <v>101</v>
      </c>
      <c r="G12" s="18" t="s">
        <v>11</v>
      </c>
      <c r="H12" s="18" t="s">
        <v>100</v>
      </c>
      <c r="I12" s="18"/>
      <c r="J12" s="16" t="str">
        <f t="shared" si="7"/>
        <v>90 Ngày</v>
      </c>
      <c r="K12" s="18"/>
      <c r="L12" s="56">
        <f t="shared" si="8"/>
        <v>43835</v>
      </c>
      <c r="M12" s="17" t="str">
        <f t="shared" si="9"/>
        <v xml:space="preserve"> ngày 05 tháng 01 năm 2020</v>
      </c>
      <c r="N12" s="78">
        <f t="shared" si="10"/>
        <v>44201</v>
      </c>
    </row>
    <row r="13" spans="1:21" s="155" customFormat="1" ht="43.2" x14ac:dyDescent="0.3">
      <c r="A13" s="152" t="s">
        <v>223</v>
      </c>
      <c r="B13" s="153" t="s">
        <v>215</v>
      </c>
      <c r="C13" s="153" t="s">
        <v>15</v>
      </c>
      <c r="D13" s="153" t="s">
        <v>8</v>
      </c>
      <c r="E13" s="153" t="s">
        <v>9</v>
      </c>
      <c r="F13" s="153" t="s">
        <v>222</v>
      </c>
      <c r="G13" s="153" t="s">
        <v>11</v>
      </c>
      <c r="H13" s="153" t="s">
        <v>219</v>
      </c>
      <c r="I13" s="153"/>
      <c r="J13" s="153"/>
      <c r="K13" s="153"/>
      <c r="L13" s="154">
        <v>43843</v>
      </c>
      <c r="M13" s="155" t="s">
        <v>224</v>
      </c>
      <c r="N13" s="156"/>
      <c r="O13" s="155" t="s">
        <v>145</v>
      </c>
      <c r="P13" s="155" t="str">
        <f>TEXT(VLOOKUP(O13,NhanSu!F:M,8,0),"dd/MM/yyyy")</f>
        <v>31/01/1975</v>
      </c>
      <c r="Q13" s="155" t="s">
        <v>147</v>
      </c>
      <c r="R13" s="155" t="str">
        <f>TEXT(VLOOKUP(Q13,NhanSu!F:M,8,0),"dd/MM/yyyy")</f>
        <v>16/04/1981</v>
      </c>
      <c r="U13" s="153" t="s">
        <v>903</v>
      </c>
    </row>
    <row r="14" spans="1:21" s="17" customFormat="1" ht="86.4" x14ac:dyDescent="0.3">
      <c r="A14" s="22" t="s">
        <v>241</v>
      </c>
      <c r="B14" s="18" t="s">
        <v>246</v>
      </c>
      <c r="C14" s="18" t="s">
        <v>243</v>
      </c>
      <c r="D14" s="18" t="s">
        <v>237</v>
      </c>
      <c r="E14" s="18" t="s">
        <v>9</v>
      </c>
      <c r="F14" s="18" t="s">
        <v>240</v>
      </c>
      <c r="G14" s="18" t="s">
        <v>239</v>
      </c>
      <c r="H14" s="18" t="s">
        <v>238</v>
      </c>
      <c r="I14" s="18">
        <v>1</v>
      </c>
      <c r="J14" s="18" t="s">
        <v>244</v>
      </c>
      <c r="K14" s="18" t="s">
        <v>245</v>
      </c>
      <c r="L14" s="56">
        <v>43869</v>
      </c>
      <c r="M14" s="17" t="s">
        <v>242</v>
      </c>
      <c r="N14" s="78"/>
    </row>
    <row r="15" spans="1:21" s="17" customFormat="1" ht="43.2" x14ac:dyDescent="0.3">
      <c r="A15" s="22" t="s">
        <v>251</v>
      </c>
      <c r="B15" s="18" t="s">
        <v>247</v>
      </c>
      <c r="C15" s="18" t="s">
        <v>15</v>
      </c>
      <c r="D15" s="16" t="s">
        <v>8</v>
      </c>
      <c r="E15" s="18" t="s">
        <v>248</v>
      </c>
      <c r="F15" s="18" t="s">
        <v>250</v>
      </c>
      <c r="G15" s="18" t="s">
        <v>11</v>
      </c>
      <c r="H15" s="18" t="s">
        <v>249</v>
      </c>
      <c r="I15" s="18"/>
      <c r="J15" s="18"/>
      <c r="K15" s="18"/>
      <c r="L15" s="56">
        <v>43877</v>
      </c>
      <c r="M15" s="17" t="s">
        <v>252</v>
      </c>
      <c r="N15" s="78">
        <v>44242</v>
      </c>
      <c r="O15" s="17" t="s">
        <v>145</v>
      </c>
      <c r="P15" s="17" t="str">
        <f>TEXT(VLOOKUP(O15,NhanSu!F:M,8,0),"dd/MM/yyyy")</f>
        <v>31/01/1975</v>
      </c>
      <c r="Q15" s="17" t="s">
        <v>147</v>
      </c>
      <c r="R15" s="17" t="str">
        <f>TEXT(VLOOKUP(Q15,NhanSu!F:M,8,0),"dd/MM/yyyy")</f>
        <v>16/04/1981</v>
      </c>
      <c r="U15" s="153" t="s">
        <v>905</v>
      </c>
    </row>
    <row r="16" spans="1:21" s="17" customFormat="1" ht="43.2" x14ac:dyDescent="0.3">
      <c r="A16" s="22" t="s">
        <v>262</v>
      </c>
      <c r="B16" s="18" t="s">
        <v>257</v>
      </c>
      <c r="C16" s="18" t="s">
        <v>243</v>
      </c>
      <c r="D16" s="18" t="s">
        <v>256</v>
      </c>
      <c r="E16" s="18" t="s">
        <v>253</v>
      </c>
      <c r="F16" s="18" t="s">
        <v>250</v>
      </c>
      <c r="G16" s="18" t="s">
        <v>255</v>
      </c>
      <c r="H16" s="18" t="s">
        <v>254</v>
      </c>
      <c r="I16" s="18"/>
      <c r="J16" s="18"/>
      <c r="K16" s="18"/>
      <c r="L16" s="56">
        <v>43908.345138888886</v>
      </c>
      <c r="M16" s="17" t="s">
        <v>263</v>
      </c>
      <c r="N16" s="78">
        <v>44273.345138888886</v>
      </c>
    </row>
    <row r="17" spans="1:20" s="17" customFormat="1" ht="43.2" x14ac:dyDescent="0.3">
      <c r="A17" s="22" t="s">
        <v>272</v>
      </c>
      <c r="B17" s="18" t="s">
        <v>267</v>
      </c>
      <c r="C17" s="18" t="s">
        <v>271</v>
      </c>
      <c r="D17" s="18" t="s">
        <v>270</v>
      </c>
      <c r="E17" s="81" t="s">
        <v>895</v>
      </c>
      <c r="F17" s="18" t="s">
        <v>269</v>
      </c>
      <c r="G17" s="18" t="s">
        <v>14</v>
      </c>
      <c r="H17" s="18" t="s">
        <v>268</v>
      </c>
      <c r="I17" s="18"/>
      <c r="J17" s="18" t="s">
        <v>894</v>
      </c>
      <c r="K17" s="18" t="s">
        <v>893</v>
      </c>
      <c r="L17" s="56">
        <v>43914.342361111114</v>
      </c>
      <c r="M17" s="17" t="s">
        <v>273</v>
      </c>
      <c r="N17" s="78" t="s">
        <v>482</v>
      </c>
      <c r="O17" s="17" t="s">
        <v>145</v>
      </c>
      <c r="P17" s="17" t="str">
        <f>TEXT(VLOOKUP(O17,NhanSu!F:M,8,0),"dd/MM/yyyy")</f>
        <v>31/01/1975</v>
      </c>
      <c r="Q17" s="17" t="s">
        <v>147</v>
      </c>
      <c r="R17" s="17" t="str">
        <f>TEXT(VLOOKUP(Q17,NhanSu!F:M,8,0),"dd/MM/yyyy")</f>
        <v>16/04/1981</v>
      </c>
      <c r="S17" s="17">
        <v>1481983404</v>
      </c>
      <c r="T17" s="17" t="str">
        <f>[4]!VND(S17)</f>
        <v>Một tỷ, bốn trăm tám mươi mốt triệu, chín trăm tám mươi ba nghìn, bốn trăm lẻ bốn đồng chẵn.</v>
      </c>
    </row>
    <row r="18" spans="1:20" s="17" customFormat="1" ht="43.2" x14ac:dyDescent="0.3">
      <c r="A18" s="22" t="s">
        <v>306</v>
      </c>
      <c r="B18" s="18" t="s">
        <v>285</v>
      </c>
      <c r="C18" s="18" t="s">
        <v>271</v>
      </c>
      <c r="D18" s="18" t="s">
        <v>270</v>
      </c>
      <c r="E18" s="18">
        <v>150</v>
      </c>
      <c r="F18" s="18">
        <v>0</v>
      </c>
      <c r="G18" s="18"/>
      <c r="H18" s="76">
        <v>43917.375</v>
      </c>
      <c r="I18" s="18"/>
      <c r="J18" s="18"/>
      <c r="K18" s="18"/>
      <c r="L18" s="56">
        <v>43912</v>
      </c>
      <c r="M18" s="17" t="s">
        <v>307</v>
      </c>
      <c r="N18" s="79">
        <f>L18+365</f>
        <v>44277</v>
      </c>
    </row>
    <row r="19" spans="1:20" s="17" customFormat="1" ht="57.6" x14ac:dyDescent="0.3">
      <c r="A19" s="22" t="s">
        <v>446</v>
      </c>
      <c r="B19" s="18" t="s">
        <v>448</v>
      </c>
      <c r="C19" s="18" t="s">
        <v>271</v>
      </c>
      <c r="D19" s="18" t="s">
        <v>447</v>
      </c>
      <c r="E19" s="18">
        <v>150</v>
      </c>
      <c r="F19" s="18">
        <v>0</v>
      </c>
      <c r="G19" s="18"/>
      <c r="H19" s="76">
        <v>43920.4375</v>
      </c>
      <c r="I19" s="18"/>
      <c r="J19" s="18"/>
      <c r="K19" s="18"/>
      <c r="L19" s="56">
        <v>43909.34375</v>
      </c>
      <c r="M19" s="17" t="s">
        <v>474</v>
      </c>
      <c r="N19" s="80">
        <v>44274.34375</v>
      </c>
    </row>
    <row r="20" spans="1:20" s="17" customFormat="1" ht="43.2" x14ac:dyDescent="0.3">
      <c r="A20" s="22" t="s">
        <v>475</v>
      </c>
      <c r="B20" s="18" t="s">
        <v>476</v>
      </c>
      <c r="C20" s="18" t="s">
        <v>271</v>
      </c>
      <c r="D20" s="18" t="s">
        <v>270</v>
      </c>
      <c r="E20" s="18">
        <v>150</v>
      </c>
      <c r="F20" s="18">
        <v>0</v>
      </c>
      <c r="G20" s="18"/>
      <c r="H20" s="76">
        <v>43920.583333333336</v>
      </c>
      <c r="I20" s="18"/>
      <c r="J20" s="18"/>
      <c r="K20" s="18"/>
      <c r="L20" s="56">
        <v>43914.334027777775</v>
      </c>
      <c r="M20" s="17" t="s">
        <v>273</v>
      </c>
      <c r="N20" s="80">
        <v>44279.334027777775</v>
      </c>
    </row>
    <row r="21" spans="1:20" s="17" customFormat="1" ht="28.8" x14ac:dyDescent="0.3">
      <c r="A21" s="22" t="s">
        <v>480</v>
      </c>
      <c r="B21" s="18" t="s">
        <v>481</v>
      </c>
      <c r="C21" s="18" t="s">
        <v>271</v>
      </c>
      <c r="D21" s="18" t="s">
        <v>447</v>
      </c>
      <c r="E21" s="18">
        <v>12</v>
      </c>
      <c r="F21" s="18" t="s">
        <v>477</v>
      </c>
      <c r="G21" s="18"/>
      <c r="H21" s="76">
        <v>43921.583333333336</v>
      </c>
      <c r="I21" s="18"/>
      <c r="J21" s="18"/>
      <c r="K21" s="18"/>
      <c r="L21" s="56">
        <v>43914.601388888892</v>
      </c>
      <c r="M21" s="17" t="s">
        <v>273</v>
      </c>
      <c r="N21" s="82" t="s">
        <v>482</v>
      </c>
    </row>
    <row r="22" spans="1:20" s="17" customFormat="1" ht="43.2" x14ac:dyDescent="0.3">
      <c r="A22" s="22" t="s">
        <v>483</v>
      </c>
      <c r="B22" s="18" t="s">
        <v>485</v>
      </c>
      <c r="C22" s="18" t="s">
        <v>484</v>
      </c>
      <c r="D22" s="18" t="s">
        <v>256</v>
      </c>
      <c r="E22" s="18">
        <v>260</v>
      </c>
      <c r="F22" s="18">
        <v>0</v>
      </c>
      <c r="G22" s="18"/>
      <c r="H22" s="76">
        <v>43935.583333333336</v>
      </c>
      <c r="I22" s="18"/>
      <c r="J22" s="18"/>
      <c r="K22" s="18"/>
      <c r="L22" s="56">
        <v>43926</v>
      </c>
      <c r="M22" s="17" t="s">
        <v>492</v>
      </c>
      <c r="N22" s="56">
        <v>44291</v>
      </c>
    </row>
    <row r="23" spans="1:20" s="17" customFormat="1" ht="28.8" x14ac:dyDescent="0.3">
      <c r="A23" s="22" t="s">
        <v>493</v>
      </c>
      <c r="B23" s="18" t="s">
        <v>494</v>
      </c>
      <c r="C23" s="18" t="s">
        <v>270</v>
      </c>
      <c r="D23" s="18" t="s">
        <v>270</v>
      </c>
      <c r="E23" s="18">
        <v>12</v>
      </c>
      <c r="F23" s="18">
        <v>0</v>
      </c>
      <c r="G23" s="18"/>
      <c r="H23" s="76">
        <v>43934.375</v>
      </c>
      <c r="I23" s="18"/>
      <c r="J23" s="18"/>
      <c r="K23" s="18"/>
      <c r="L23" s="49">
        <f t="shared" si="6"/>
        <v>43967</v>
      </c>
      <c r="M23" s="17" t="s">
        <v>495</v>
      </c>
      <c r="N23" s="49" t="str">
        <f>TEXT(L23+365,"dd/MM/yyyy")</f>
        <v>16/05/2021</v>
      </c>
    </row>
    <row r="24" spans="1:20" s="17" customFormat="1" ht="43.2" x14ac:dyDescent="0.3">
      <c r="A24" s="22" t="s">
        <v>544</v>
      </c>
      <c r="B24" s="18" t="s">
        <v>546</v>
      </c>
      <c r="C24" s="18" t="s">
        <v>548</v>
      </c>
      <c r="D24" s="18" t="s">
        <v>545</v>
      </c>
      <c r="E24" s="18">
        <v>100</v>
      </c>
      <c r="F24" s="18" t="s">
        <v>547</v>
      </c>
      <c r="G24" s="18" t="s">
        <v>14</v>
      </c>
      <c r="H24" s="76">
        <v>43956.604166666664</v>
      </c>
      <c r="I24" s="18">
        <v>12</v>
      </c>
      <c r="J24" s="18">
        <v>236</v>
      </c>
      <c r="K24" s="18">
        <v>12</v>
      </c>
      <c r="L24" s="56">
        <v>43948</v>
      </c>
      <c r="M24" s="17" t="s">
        <v>549</v>
      </c>
      <c r="N24" s="56" t="s">
        <v>550</v>
      </c>
    </row>
    <row r="25" spans="1:20" s="17" customFormat="1" ht="43.2" x14ac:dyDescent="0.3">
      <c r="A25" s="22" t="s">
        <v>568</v>
      </c>
      <c r="B25" s="18" t="s">
        <v>569</v>
      </c>
      <c r="C25" s="18" t="s">
        <v>256</v>
      </c>
      <c r="D25" s="18" t="s">
        <v>256</v>
      </c>
      <c r="E25" s="18">
        <v>100</v>
      </c>
      <c r="F25" s="18" t="s">
        <v>570</v>
      </c>
      <c r="G25" s="18" t="s">
        <v>14</v>
      </c>
      <c r="H25" s="76">
        <v>43957.631944444445</v>
      </c>
      <c r="I25" s="18">
        <v>15</v>
      </c>
      <c r="J25" s="18">
        <v>236</v>
      </c>
      <c r="K25" s="18">
        <v>12</v>
      </c>
      <c r="L25" s="56">
        <v>43943</v>
      </c>
      <c r="M25" s="17" t="s">
        <v>571</v>
      </c>
      <c r="N25" s="56" t="s">
        <v>572</v>
      </c>
    </row>
  </sheetData>
  <conditionalFormatting sqref="A26:A1048576 A10:A16 A1">
    <cfRule type="duplicateValues" dxfId="26" priority="14"/>
  </conditionalFormatting>
  <conditionalFormatting sqref="A17">
    <cfRule type="duplicateValues" dxfId="25" priority="13"/>
  </conditionalFormatting>
  <conditionalFormatting sqref="A18">
    <cfRule type="duplicateValues" dxfId="24" priority="12"/>
  </conditionalFormatting>
  <conditionalFormatting sqref="A1:XFD1">
    <cfRule type="duplicateValues" dxfId="23" priority="8"/>
    <cfRule type="duplicateValues" dxfId="22" priority="9"/>
  </conditionalFormatting>
  <conditionalFormatting sqref="A19:A25 A9">
    <cfRule type="duplicateValues" dxfId="21" priority="17"/>
  </conditionalFormatting>
  <conditionalFormatting sqref="A8">
    <cfRule type="duplicateValues" dxfId="20" priority="7"/>
  </conditionalFormatting>
  <conditionalFormatting sqref="A5">
    <cfRule type="duplicateValues" dxfId="19" priority="6"/>
  </conditionalFormatting>
  <conditionalFormatting sqref="A7">
    <cfRule type="duplicateValues" dxfId="18" priority="5"/>
  </conditionalFormatting>
  <conditionalFormatting sqref="A6">
    <cfRule type="duplicateValues" dxfId="17" priority="4"/>
  </conditionalFormatting>
  <conditionalFormatting sqref="A4">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826</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792</v>
      </c>
      <c r="F39" s="131" t="s">
        <v>74</v>
      </c>
      <c r="G39" s="131"/>
      <c r="H39" s="131" t="s">
        <v>473</v>
      </c>
    </row>
    <row r="40" spans="4:8" ht="25.2" customHeight="1" x14ac:dyDescent="0.3">
      <c r="D40" s="130" t="s">
        <v>792</v>
      </c>
      <c r="F40" s="131" t="s">
        <v>434</v>
      </c>
      <c r="G40" s="131"/>
      <c r="H40" s="131" t="s">
        <v>435</v>
      </c>
    </row>
    <row r="41" spans="4:8" ht="25.2" customHeight="1" x14ac:dyDescent="0.3">
      <c r="D41" s="130" t="s">
        <v>792</v>
      </c>
      <c r="F41" s="131" t="s">
        <v>791</v>
      </c>
      <c r="G41" s="131"/>
      <c r="H41" s="131" t="s">
        <v>793</v>
      </c>
    </row>
    <row r="42" spans="4:8" ht="25.2" customHeight="1" x14ac:dyDescent="0.3">
      <c r="D42" s="130" t="s">
        <v>794</v>
      </c>
      <c r="F42" s="131" t="s">
        <v>74</v>
      </c>
      <c r="G42" s="131"/>
      <c r="H42" s="131" t="s">
        <v>860</v>
      </c>
    </row>
    <row r="43" spans="4:8" ht="25.2" customHeight="1" x14ac:dyDescent="0.3">
      <c r="D43" s="130" t="s">
        <v>794</v>
      </c>
      <c r="F43" s="131" t="s">
        <v>434</v>
      </c>
      <c r="G43" s="131"/>
      <c r="H43" s="131" t="s">
        <v>435</v>
      </c>
    </row>
    <row r="44" spans="4:8" ht="25.2" customHeight="1" x14ac:dyDescent="0.3">
      <c r="D44" s="130" t="s">
        <v>794</v>
      </c>
      <c r="F44" s="131" t="s">
        <v>791</v>
      </c>
      <c r="G44" s="131"/>
      <c r="H44" s="131" t="s">
        <v>795</v>
      </c>
    </row>
    <row r="45" spans="4:8" ht="25.2" customHeight="1" x14ac:dyDescent="0.3">
      <c r="D45" s="130" t="s">
        <v>829</v>
      </c>
      <c r="F45" s="129" t="s">
        <v>439</v>
      </c>
      <c r="H45" s="129" t="s">
        <v>473</v>
      </c>
    </row>
    <row r="46" spans="4:8" ht="25.2" customHeight="1" x14ac:dyDescent="0.3">
      <c r="D46" s="130" t="s">
        <v>829</v>
      </c>
      <c r="F46" s="129" t="s">
        <v>440</v>
      </c>
      <c r="H46" s="129" t="s">
        <v>435</v>
      </c>
    </row>
    <row r="47" spans="4:8" ht="25.2" customHeight="1" x14ac:dyDescent="0.3">
      <c r="D47" s="130" t="s">
        <v>829</v>
      </c>
      <c r="F47" s="129" t="s">
        <v>436</v>
      </c>
      <c r="H47" s="129" t="s">
        <v>827</v>
      </c>
    </row>
    <row r="48" spans="4:8" ht="25.2" customHeight="1" x14ac:dyDescent="0.3">
      <c r="D48" s="130" t="s">
        <v>828</v>
      </c>
      <c r="F48" s="129" t="s">
        <v>439</v>
      </c>
      <c r="H48" s="131" t="s">
        <v>433</v>
      </c>
    </row>
    <row r="49" spans="4:8" ht="25.2" customHeight="1" x14ac:dyDescent="0.3">
      <c r="D49" s="130" t="s">
        <v>828</v>
      </c>
      <c r="F49" s="129" t="s">
        <v>440</v>
      </c>
      <c r="H49" s="131" t="s">
        <v>457</v>
      </c>
    </row>
    <row r="50" spans="4:8" ht="25.2" customHeight="1" x14ac:dyDescent="0.3">
      <c r="D50" s="130" t="s">
        <v>828</v>
      </c>
      <c r="F50" s="129" t="s">
        <v>436</v>
      </c>
      <c r="H50" s="131"/>
    </row>
    <row r="51" spans="4:8" ht="25.2" customHeight="1" x14ac:dyDescent="0.3">
      <c r="D51" s="130" t="s">
        <v>828</v>
      </c>
      <c r="F51" s="129" t="s">
        <v>441</v>
      </c>
      <c r="H51" s="137" t="s">
        <v>442</v>
      </c>
    </row>
    <row r="52" spans="4:8" ht="25.2" customHeight="1" x14ac:dyDescent="0.3">
      <c r="D52" s="130" t="s">
        <v>830</v>
      </c>
      <c r="F52" s="129" t="s">
        <v>439</v>
      </c>
      <c r="H52" s="131" t="s">
        <v>433</v>
      </c>
    </row>
    <row r="53" spans="4:8" ht="25.2" customHeight="1" x14ac:dyDescent="0.3">
      <c r="D53" s="130" t="s">
        <v>830</v>
      </c>
      <c r="F53" s="129" t="s">
        <v>440</v>
      </c>
      <c r="H53" s="131" t="s">
        <v>457</v>
      </c>
    </row>
    <row r="54" spans="4:8" ht="25.2" customHeight="1" x14ac:dyDescent="0.3">
      <c r="D54" s="130" t="s">
        <v>830</v>
      </c>
      <c r="F54" s="129" t="s">
        <v>436</v>
      </c>
      <c r="H54" s="137"/>
    </row>
    <row r="55" spans="4:8" ht="25.2" customHeight="1" x14ac:dyDescent="0.3">
      <c r="D55" s="130" t="s">
        <v>830</v>
      </c>
      <c r="F55" s="129" t="s">
        <v>441</v>
      </c>
      <c r="H55" s="137" t="s">
        <v>442</v>
      </c>
    </row>
    <row r="56" spans="4:8" ht="25.2" customHeight="1" x14ac:dyDescent="0.3">
      <c r="D56" s="130" t="s">
        <v>644</v>
      </c>
      <c r="F56" s="129" t="s">
        <v>440</v>
      </c>
      <c r="H56" s="129" t="s">
        <v>831</v>
      </c>
    </row>
    <row r="57" spans="4:8" ht="25.2" customHeight="1" x14ac:dyDescent="0.3">
      <c r="D57" s="130" t="s">
        <v>833</v>
      </c>
      <c r="F57" s="129" t="s">
        <v>440</v>
      </c>
      <c r="H57" s="129" t="s">
        <v>832</v>
      </c>
    </row>
    <row r="58" spans="4:8" ht="25.2" customHeight="1" x14ac:dyDescent="0.3">
      <c r="D58" s="130" t="s">
        <v>641</v>
      </c>
      <c r="F58" s="129" t="s">
        <v>440</v>
      </c>
      <c r="H58" s="129" t="s">
        <v>834</v>
      </c>
    </row>
    <row r="59" spans="4:8" ht="25.2" customHeight="1" x14ac:dyDescent="0.3">
      <c r="D59" s="130" t="s">
        <v>859</v>
      </c>
      <c r="F59" s="129" t="s">
        <v>439</v>
      </c>
      <c r="H59" s="129" t="s">
        <v>860</v>
      </c>
    </row>
    <row r="60" spans="4:8" ht="25.2" customHeight="1" x14ac:dyDescent="0.3">
      <c r="D60" s="130" t="s">
        <v>859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tabSelected="1"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822</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7" t="s">
        <v>152</v>
      </c>
      <c r="E1" s="160" t="s">
        <v>153</v>
      </c>
      <c r="F1" s="163" t="s">
        <v>154</v>
      </c>
      <c r="G1" s="164"/>
      <c r="H1" s="164"/>
      <c r="I1" s="164"/>
      <c r="J1" s="165"/>
    </row>
    <row r="2" spans="4:10" ht="16.8" x14ac:dyDescent="0.3">
      <c r="D2" s="158"/>
      <c r="E2" s="161"/>
      <c r="F2" s="34" t="s">
        <v>162</v>
      </c>
      <c r="G2" s="35" t="s">
        <v>162</v>
      </c>
      <c r="H2" s="35" t="s">
        <v>162</v>
      </c>
      <c r="I2" s="35" t="s">
        <v>162</v>
      </c>
      <c r="J2" s="35" t="s">
        <v>162</v>
      </c>
    </row>
    <row r="3" spans="4:10" ht="17.399999999999999" thickBot="1" x14ac:dyDescent="0.35">
      <c r="D3" s="159"/>
      <c r="E3" s="162"/>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6" t="s">
        <v>152</v>
      </c>
      <c r="E18" s="166" t="s">
        <v>153</v>
      </c>
      <c r="F18" s="169" t="s">
        <v>154</v>
      </c>
      <c r="G18" s="170"/>
      <c r="H18" s="170"/>
      <c r="I18" s="170"/>
      <c r="J18" s="171"/>
      <c r="K18">
        <v>90</v>
      </c>
    </row>
    <row r="19" spans="4:11" ht="16.8" x14ac:dyDescent="0.3">
      <c r="D19" s="167"/>
      <c r="E19" s="167"/>
      <c r="F19" s="101" t="s">
        <v>162</v>
      </c>
      <c r="G19" s="100" t="s">
        <v>162</v>
      </c>
      <c r="H19" s="100" t="s">
        <v>162</v>
      </c>
      <c r="I19" s="100" t="s">
        <v>162</v>
      </c>
      <c r="J19" s="100" t="s">
        <v>162</v>
      </c>
    </row>
    <row r="20" spans="4:11" ht="34.200000000000003" thickBot="1" x14ac:dyDescent="0.35">
      <c r="D20" s="168"/>
      <c r="E20" s="168"/>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804</v>
      </c>
      <c r="B1" s="29" t="s">
        <v>567</v>
      </c>
      <c r="C1" s="125" t="s">
        <v>566</v>
      </c>
      <c r="F1" s="29" t="s">
        <v>551</v>
      </c>
      <c r="G1" s="29" t="s">
        <v>552</v>
      </c>
    </row>
    <row r="2" spans="1:7" ht="28.8" x14ac:dyDescent="0.3">
      <c r="A2" s="1" t="s">
        <v>806</v>
      </c>
      <c r="B2" s="1">
        <v>1</v>
      </c>
      <c r="C2" s="126">
        <f t="shared" ref="C2:C35" si="0">COUNTIF(B:B,B2)</f>
        <v>6</v>
      </c>
      <c r="E2" s="1" t="s">
        <v>861</v>
      </c>
    </row>
    <row r="3" spans="1:7" ht="43.2" x14ac:dyDescent="0.3">
      <c r="A3" s="1" t="s">
        <v>807</v>
      </c>
      <c r="B3" s="1">
        <v>1</v>
      </c>
      <c r="C3" s="126">
        <f t="shared" si="0"/>
        <v>6</v>
      </c>
      <c r="E3" s="1" t="s">
        <v>862</v>
      </c>
    </row>
    <row r="4" spans="1:7" ht="28.8" x14ac:dyDescent="0.3">
      <c r="A4" s="1" t="s">
        <v>808</v>
      </c>
      <c r="B4" s="1">
        <v>1</v>
      </c>
      <c r="C4" s="126">
        <f t="shared" si="0"/>
        <v>6</v>
      </c>
      <c r="E4" s="1" t="s">
        <v>863</v>
      </c>
    </row>
    <row r="5" spans="1:7" ht="28.8" x14ac:dyDescent="0.3">
      <c r="A5" s="1" t="s">
        <v>809</v>
      </c>
      <c r="B5" s="1">
        <v>1</v>
      </c>
      <c r="C5" s="126">
        <f t="shared" si="0"/>
        <v>6</v>
      </c>
      <c r="E5" s="1" t="s">
        <v>864</v>
      </c>
    </row>
    <row r="6" spans="1:7" ht="43.2" x14ac:dyDescent="0.3">
      <c r="A6" s="1" t="s">
        <v>810</v>
      </c>
      <c r="B6" s="1">
        <v>1</v>
      </c>
      <c r="C6" s="126">
        <f t="shared" si="0"/>
        <v>6</v>
      </c>
      <c r="E6" s="1" t="s">
        <v>865</v>
      </c>
    </row>
    <row r="7" spans="1:7" ht="43.2" x14ac:dyDescent="0.3">
      <c r="A7" s="1" t="s">
        <v>811</v>
      </c>
      <c r="B7" s="1">
        <v>1</v>
      </c>
      <c r="C7" s="126">
        <f t="shared" si="0"/>
        <v>6</v>
      </c>
      <c r="E7" s="1" t="s">
        <v>866</v>
      </c>
    </row>
    <row r="8" spans="1:7" ht="28.8" x14ac:dyDescent="0.3">
      <c r="A8" s="1" t="s">
        <v>812</v>
      </c>
      <c r="B8">
        <v>2</v>
      </c>
      <c r="C8" s="126">
        <f t="shared" si="0"/>
        <v>5</v>
      </c>
      <c r="E8" s="1" t="s">
        <v>867</v>
      </c>
    </row>
    <row r="9" spans="1:7" ht="28.8" x14ac:dyDescent="0.3">
      <c r="A9" s="1" t="s">
        <v>813</v>
      </c>
      <c r="B9">
        <v>2</v>
      </c>
      <c r="C9" s="126">
        <f t="shared" si="0"/>
        <v>5</v>
      </c>
      <c r="E9" s="1" t="s">
        <v>868</v>
      </c>
    </row>
    <row r="10" spans="1:7" ht="28.8" x14ac:dyDescent="0.3">
      <c r="A10" s="1" t="s">
        <v>814</v>
      </c>
      <c r="B10">
        <v>2</v>
      </c>
      <c r="C10" s="126">
        <f t="shared" si="0"/>
        <v>5</v>
      </c>
    </row>
    <row r="11" spans="1:7" ht="28.8" x14ac:dyDescent="0.3">
      <c r="A11" s="1" t="s">
        <v>815</v>
      </c>
      <c r="B11">
        <v>2</v>
      </c>
      <c r="C11" s="126">
        <f t="shared" si="0"/>
        <v>5</v>
      </c>
    </row>
    <row r="12" spans="1:7" ht="28.8" x14ac:dyDescent="0.3">
      <c r="A12" s="1" t="s">
        <v>816</v>
      </c>
      <c r="B12">
        <v>2</v>
      </c>
      <c r="C12" s="126">
        <f t="shared" si="0"/>
        <v>5</v>
      </c>
    </row>
    <row r="13" spans="1:7" ht="57.6" x14ac:dyDescent="0.3">
      <c r="A13" s="1" t="s">
        <v>796</v>
      </c>
      <c r="B13">
        <v>3</v>
      </c>
      <c r="C13" s="126">
        <f t="shared" si="0"/>
        <v>1</v>
      </c>
    </row>
    <row r="14" spans="1:7" ht="28.8" x14ac:dyDescent="0.3">
      <c r="A14" s="1" t="s">
        <v>797</v>
      </c>
      <c r="B14">
        <v>4</v>
      </c>
      <c r="C14" s="126">
        <f t="shared" si="0"/>
        <v>1</v>
      </c>
    </row>
    <row r="15" spans="1:7" ht="28.8" x14ac:dyDescent="0.3">
      <c r="A15" s="1" t="s">
        <v>798</v>
      </c>
      <c r="B15">
        <v>5</v>
      </c>
      <c r="C15" s="126">
        <f t="shared" si="0"/>
        <v>1</v>
      </c>
    </row>
    <row r="16" spans="1:7" ht="28.8" x14ac:dyDescent="0.3">
      <c r="A16" s="1" t="s">
        <v>817</v>
      </c>
      <c r="B16">
        <v>6</v>
      </c>
      <c r="C16" s="126">
        <f t="shared" si="0"/>
        <v>5</v>
      </c>
      <c r="D16" t="s">
        <v>805</v>
      </c>
    </row>
    <row r="17" spans="1:4" ht="28.8" x14ac:dyDescent="0.3">
      <c r="A17" s="1" t="s">
        <v>818</v>
      </c>
      <c r="B17">
        <v>6</v>
      </c>
      <c r="C17" s="126">
        <f t="shared" si="0"/>
        <v>5</v>
      </c>
      <c r="D17" t="s">
        <v>805</v>
      </c>
    </row>
    <row r="18" spans="1:4" ht="28.8" x14ac:dyDescent="0.3">
      <c r="A18" s="1" t="s">
        <v>819</v>
      </c>
      <c r="B18">
        <v>6</v>
      </c>
      <c r="C18" s="126">
        <f t="shared" si="0"/>
        <v>5</v>
      </c>
      <c r="D18" t="s">
        <v>805</v>
      </c>
    </row>
    <row r="19" spans="1:4" ht="28.8" x14ac:dyDescent="0.3">
      <c r="A19" s="1" t="s">
        <v>820</v>
      </c>
      <c r="B19">
        <v>6</v>
      </c>
      <c r="C19" s="126">
        <f t="shared" si="0"/>
        <v>5</v>
      </c>
      <c r="D19" t="s">
        <v>805</v>
      </c>
    </row>
    <row r="20" spans="1:4" ht="28.8" x14ac:dyDescent="0.3">
      <c r="A20" s="1" t="s">
        <v>821</v>
      </c>
      <c r="B20">
        <v>6</v>
      </c>
      <c r="C20" s="126">
        <f t="shared" si="0"/>
        <v>5</v>
      </c>
      <c r="D20" t="s">
        <v>805</v>
      </c>
    </row>
    <row r="21" spans="1:4" ht="43.2" x14ac:dyDescent="0.3">
      <c r="A21" s="1" t="s">
        <v>799</v>
      </c>
      <c r="B21">
        <v>7</v>
      </c>
      <c r="C21" s="126">
        <f t="shared" si="0"/>
        <v>1</v>
      </c>
    </row>
    <row r="22" spans="1:4" ht="43.2" x14ac:dyDescent="0.3">
      <c r="A22" s="1" t="s">
        <v>800</v>
      </c>
      <c r="B22">
        <v>8</v>
      </c>
      <c r="C22" s="126">
        <f t="shared" si="0"/>
        <v>1</v>
      </c>
    </row>
    <row r="23" spans="1:4" ht="72" x14ac:dyDescent="0.3">
      <c r="A23" s="1" t="s">
        <v>801</v>
      </c>
      <c r="B23" s="1">
        <v>9</v>
      </c>
      <c r="C23" s="126">
        <f t="shared" si="0"/>
        <v>1</v>
      </c>
    </row>
    <row r="24" spans="1:4" ht="43.2" x14ac:dyDescent="0.3">
      <c r="A24" s="1" t="s">
        <v>802</v>
      </c>
      <c r="B24">
        <v>10</v>
      </c>
      <c r="C24" s="126">
        <f t="shared" si="0"/>
        <v>1</v>
      </c>
    </row>
    <row r="25" spans="1:4" ht="43.2" x14ac:dyDescent="0.3">
      <c r="A25" s="1" t="s">
        <v>803</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869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866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9"/>
  <sheetViews>
    <sheetView workbookViewId="0">
      <pane ySplit="1" topLeftCell="A11" activePane="bottomLeft" state="frozen"/>
      <selection activeCell="I33" sqref="I33"/>
      <selection pane="bottomLeft" activeCell="F17" sqref="F1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598</v>
      </c>
      <c r="B1" s="24" t="s">
        <v>180</v>
      </c>
      <c r="C1" s="24" t="s">
        <v>555</v>
      </c>
      <c r="D1" s="27">
        <f>MAX(D2:D1048576)</f>
        <v>22</v>
      </c>
      <c r="E1" s="83" t="s">
        <v>103</v>
      </c>
      <c r="F1" s="83" t="s">
        <v>104</v>
      </c>
      <c r="G1" s="83" t="s">
        <v>105</v>
      </c>
      <c r="H1" s="83" t="s">
        <v>106</v>
      </c>
      <c r="I1" s="83"/>
      <c r="J1" s="23" t="s">
        <v>308</v>
      </c>
      <c r="K1" s="23">
        <f>COUNTIF(K2:K51,"x")</f>
        <v>0</v>
      </c>
      <c r="L1" s="23" t="s">
        <v>127</v>
      </c>
      <c r="M1" s="27" t="s">
        <v>136</v>
      </c>
      <c r="N1" s="27" t="s">
        <v>225</v>
      </c>
      <c r="O1" s="24" t="s">
        <v>146</v>
      </c>
    </row>
    <row r="2" spans="1:22" s="62" customFormat="1" x14ac:dyDescent="0.3">
      <c r="A2" s="24"/>
      <c r="B2" s="24"/>
      <c r="C2" s="24"/>
      <c r="D2" s="27"/>
      <c r="E2" s="84">
        <f t="shared" ref="E2" si="0">D2</f>
        <v>0</v>
      </c>
      <c r="F2" s="85" t="s">
        <v>135</v>
      </c>
      <c r="G2" s="86">
        <v>44016</v>
      </c>
      <c r="H2" s="84" t="s">
        <v>108</v>
      </c>
      <c r="I2" s="84"/>
      <c r="J2" s="25"/>
      <c r="K2" s="62">
        <f t="shared" ref="K2" si="1">D2</f>
        <v>0</v>
      </c>
      <c r="L2" s="27">
        <v>271285313</v>
      </c>
      <c r="M2" s="28">
        <v>28333</v>
      </c>
      <c r="N2" s="27" t="s">
        <v>226</v>
      </c>
      <c r="O2" s="24"/>
      <c r="P2" s="48" t="s">
        <v>313</v>
      </c>
      <c r="Q2" s="48" t="s">
        <v>314</v>
      </c>
      <c r="R2" s="48" t="s">
        <v>315</v>
      </c>
      <c r="S2" s="48">
        <v>2</v>
      </c>
      <c r="T2" s="48" t="s">
        <v>316</v>
      </c>
      <c r="U2" s="48" t="s">
        <v>317</v>
      </c>
      <c r="V2" s="48" t="s">
        <v>323</v>
      </c>
    </row>
    <row r="3" spans="1:22" x14ac:dyDescent="0.3">
      <c r="A3" s="24" t="s">
        <v>108</v>
      </c>
      <c r="B3" s="24" t="s">
        <v>126</v>
      </c>
      <c r="C3" s="24">
        <v>2019</v>
      </c>
      <c r="D3" s="27">
        <f>COUNTIF($B$1:B3,"x")</f>
        <v>1</v>
      </c>
      <c r="E3" s="84">
        <f t="shared" ref="E3:E34" si="2">D3</f>
        <v>1</v>
      </c>
      <c r="F3" s="148" t="s">
        <v>525</v>
      </c>
      <c r="G3" s="150" t="s">
        <v>515</v>
      </c>
      <c r="H3" s="151" t="s">
        <v>108</v>
      </c>
      <c r="I3" s="151"/>
      <c r="K3" s="62">
        <v>1</v>
      </c>
      <c r="L3" s="27">
        <v>212143221</v>
      </c>
      <c r="M3" s="28">
        <v>29696</v>
      </c>
    </row>
    <row r="4" spans="1:22" x14ac:dyDescent="0.3">
      <c r="A4" s="62" t="s">
        <v>479</v>
      </c>
      <c r="C4" s="62">
        <v>2012</v>
      </c>
      <c r="D4" s="27">
        <v>1</v>
      </c>
      <c r="E4" s="84">
        <f t="shared" si="2"/>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 t="shared" si="2"/>
        <v>2</v>
      </c>
      <c r="F5" s="85" t="s">
        <v>519</v>
      </c>
      <c r="G5" s="86" t="s">
        <v>510</v>
      </c>
      <c r="H5" s="84" t="s">
        <v>108</v>
      </c>
      <c r="I5" s="84"/>
      <c r="K5" s="62">
        <v>2</v>
      </c>
      <c r="L5" s="27">
        <v>272696072</v>
      </c>
      <c r="M5" s="28">
        <v>36242</v>
      </c>
    </row>
    <row r="6" spans="1:22" x14ac:dyDescent="0.3">
      <c r="A6" s="24" t="s">
        <v>108</v>
      </c>
      <c r="B6" s="24" t="s">
        <v>126</v>
      </c>
      <c r="C6" s="24">
        <v>2016</v>
      </c>
      <c r="D6" s="27">
        <f>COUNTIF($B$1:B6,"x")</f>
        <v>3</v>
      </c>
      <c r="E6" s="84">
        <f t="shared" si="2"/>
        <v>3</v>
      </c>
      <c r="F6" s="85" t="s">
        <v>312</v>
      </c>
      <c r="G6" s="86" t="s">
        <v>510</v>
      </c>
      <c r="H6" s="84" t="s">
        <v>108</v>
      </c>
      <c r="I6" s="84"/>
      <c r="K6" s="62">
        <v>3</v>
      </c>
      <c r="L6" s="27">
        <v>272396568</v>
      </c>
      <c r="M6" s="28">
        <v>34970</v>
      </c>
    </row>
    <row r="7" spans="1:22" x14ac:dyDescent="0.3">
      <c r="B7" s="62"/>
      <c r="D7" s="27">
        <f>COUNTIF($B$1:B7,"x")</f>
        <v>3</v>
      </c>
      <c r="E7" s="84">
        <f t="shared" si="2"/>
        <v>3</v>
      </c>
      <c r="F7" s="85" t="s">
        <v>114</v>
      </c>
      <c r="G7" s="86">
        <v>44014</v>
      </c>
      <c r="H7" s="84" t="s">
        <v>108</v>
      </c>
      <c r="I7" s="84"/>
      <c r="K7" s="62">
        <f>D7</f>
        <v>3</v>
      </c>
      <c r="L7" s="27" t="s">
        <v>133</v>
      </c>
      <c r="M7" s="27" t="s">
        <v>141</v>
      </c>
      <c r="N7" s="27" t="s">
        <v>226</v>
      </c>
    </row>
    <row r="8" spans="1:22" x14ac:dyDescent="0.3">
      <c r="B8" s="62"/>
      <c r="D8" s="27">
        <f>COUNTIF($B$1:B8,"x")</f>
        <v>3</v>
      </c>
      <c r="E8" s="84">
        <f t="shared" si="2"/>
        <v>3</v>
      </c>
      <c r="F8" s="85" t="s">
        <v>128</v>
      </c>
      <c r="G8" s="86">
        <v>44016</v>
      </c>
      <c r="H8" s="84" t="s">
        <v>108</v>
      </c>
      <c r="I8" s="84"/>
      <c r="K8" s="62">
        <f>D8</f>
        <v>3</v>
      </c>
      <c r="L8" s="27">
        <v>271298968</v>
      </c>
      <c r="M8" s="28">
        <v>28235</v>
      </c>
      <c r="N8" s="27" t="s">
        <v>226</v>
      </c>
      <c r="O8" s="26">
        <v>43103</v>
      </c>
    </row>
    <row r="9" spans="1:22" x14ac:dyDescent="0.3">
      <c r="A9" s="24" t="s">
        <v>108</v>
      </c>
      <c r="B9" s="24" t="s">
        <v>126</v>
      </c>
      <c r="C9" s="24">
        <v>2019</v>
      </c>
      <c r="D9" s="27">
        <f>COUNTIF($B$1:B9,"x")</f>
        <v>4</v>
      </c>
      <c r="E9" s="84">
        <f t="shared" si="2"/>
        <v>4</v>
      </c>
      <c r="F9" s="85" t="s">
        <v>528</v>
      </c>
      <c r="G9" s="86" t="s">
        <v>510</v>
      </c>
      <c r="H9" s="84" t="s">
        <v>108</v>
      </c>
      <c r="I9" s="84"/>
      <c r="K9" s="62">
        <v>1</v>
      </c>
      <c r="L9" s="27">
        <v>272282903</v>
      </c>
      <c r="M9" s="28">
        <v>33816</v>
      </c>
    </row>
    <row r="10" spans="1:22" x14ac:dyDescent="0.3">
      <c r="D10" s="27">
        <f>COUNTIF($B$1:B10,"x")</f>
        <v>4</v>
      </c>
      <c r="E10" s="84">
        <f t="shared" si="2"/>
        <v>4</v>
      </c>
      <c r="F10" s="85" t="s">
        <v>489</v>
      </c>
      <c r="G10" s="86"/>
      <c r="H10" s="84"/>
      <c r="I10" s="84"/>
      <c r="K10" s="62">
        <f>D10</f>
        <v>4</v>
      </c>
    </row>
    <row r="11" spans="1:22" x14ac:dyDescent="0.3">
      <c r="B11" s="62"/>
      <c r="D11" s="27">
        <f>COUNTIF($B$1:B11,"x")</f>
        <v>4</v>
      </c>
      <c r="E11" s="84">
        <f t="shared" si="2"/>
        <v>4</v>
      </c>
      <c r="F11" s="85" t="s">
        <v>109</v>
      </c>
      <c r="G11" s="86">
        <v>44014</v>
      </c>
      <c r="H11" s="84" t="s">
        <v>108</v>
      </c>
      <c r="I11" s="84"/>
      <c r="K11" s="62">
        <f>D11</f>
        <v>4</v>
      </c>
      <c r="L11" s="27" t="s">
        <v>129</v>
      </c>
      <c r="M11" s="27" t="s">
        <v>137</v>
      </c>
      <c r="N11" s="27" t="s">
        <v>226</v>
      </c>
    </row>
    <row r="12" spans="1:22" x14ac:dyDescent="0.3">
      <c r="A12" s="24" t="s">
        <v>108</v>
      </c>
      <c r="B12" s="24" t="s">
        <v>126</v>
      </c>
      <c r="C12" s="24">
        <v>2019</v>
      </c>
      <c r="D12" s="27">
        <f>COUNTIF($B$1:B12,"x")</f>
        <v>5</v>
      </c>
      <c r="E12" s="84">
        <f t="shared" si="2"/>
        <v>5</v>
      </c>
      <c r="F12" s="85" t="s">
        <v>523</v>
      </c>
      <c r="G12" s="86" t="s">
        <v>510</v>
      </c>
      <c r="H12" s="84" t="s">
        <v>108</v>
      </c>
      <c r="I12" s="84"/>
      <c r="K12" s="62">
        <v>2</v>
      </c>
      <c r="L12" s="27">
        <v>272556665</v>
      </c>
      <c r="M12" s="28">
        <v>35580</v>
      </c>
    </row>
    <row r="13" spans="1:22" x14ac:dyDescent="0.3">
      <c r="D13" s="27">
        <f>COUNTIF($B$1:B13,"x")</f>
        <v>5</v>
      </c>
      <c r="E13" s="84">
        <f t="shared" si="2"/>
        <v>5</v>
      </c>
      <c r="F13" s="85" t="s">
        <v>121</v>
      </c>
      <c r="G13" s="86">
        <v>44014</v>
      </c>
      <c r="H13" s="84" t="s">
        <v>108</v>
      </c>
      <c r="I13" s="84"/>
      <c r="K13" s="62">
        <f>D13</f>
        <v>5</v>
      </c>
    </row>
    <row r="14" spans="1:22" x14ac:dyDescent="0.3">
      <c r="D14" s="27">
        <f>COUNTIF($B$1:B14,"x")</f>
        <v>5</v>
      </c>
      <c r="E14" s="84">
        <f t="shared" si="2"/>
        <v>5</v>
      </c>
      <c r="F14" s="85" t="s">
        <v>119</v>
      </c>
      <c r="G14" s="86">
        <v>44014</v>
      </c>
      <c r="H14" s="84" t="s">
        <v>108</v>
      </c>
      <c r="I14" s="84"/>
      <c r="K14" s="62">
        <f>D14</f>
        <v>5</v>
      </c>
    </row>
    <row r="15" spans="1:22" x14ac:dyDescent="0.3">
      <c r="A15" s="24" t="s">
        <v>108</v>
      </c>
      <c r="B15" s="24" t="s">
        <v>126</v>
      </c>
      <c r="C15" s="24">
        <v>2019</v>
      </c>
      <c r="D15" s="27">
        <f>COUNTIF($B$1:B15,"x")</f>
        <v>6</v>
      </c>
      <c r="E15" s="84">
        <f t="shared" si="2"/>
        <v>6</v>
      </c>
      <c r="F15" s="85" t="s">
        <v>524</v>
      </c>
      <c r="G15" s="86" t="s">
        <v>510</v>
      </c>
      <c r="H15" s="84" t="s">
        <v>108</v>
      </c>
      <c r="I15" s="84"/>
      <c r="K15" s="62">
        <v>1</v>
      </c>
      <c r="L15" s="27">
        <v>271285473</v>
      </c>
      <c r="M15" s="28">
        <v>27567</v>
      </c>
    </row>
    <row r="16" spans="1:22" x14ac:dyDescent="0.3">
      <c r="A16" s="24" t="s">
        <v>108</v>
      </c>
      <c r="B16" s="24" t="s">
        <v>126</v>
      </c>
      <c r="C16" s="24">
        <v>2019</v>
      </c>
      <c r="D16" s="27">
        <f>COUNTIF($B$1:B16,"x")</f>
        <v>7</v>
      </c>
      <c r="E16" s="84">
        <f t="shared" si="2"/>
        <v>7</v>
      </c>
      <c r="F16" s="85" t="s">
        <v>518</v>
      </c>
      <c r="G16" s="86" t="s">
        <v>516</v>
      </c>
      <c r="H16" s="84" t="s">
        <v>108</v>
      </c>
      <c r="I16" s="84"/>
      <c r="K16" s="62">
        <v>2</v>
      </c>
      <c r="L16" s="27">
        <v>75200000515</v>
      </c>
      <c r="M16" s="28">
        <v>36767</v>
      </c>
    </row>
    <row r="17" spans="1:15" x14ac:dyDescent="0.3">
      <c r="A17" s="24" t="s">
        <v>108</v>
      </c>
      <c r="B17" s="24" t="s">
        <v>126</v>
      </c>
      <c r="C17" s="24">
        <v>2019</v>
      </c>
      <c r="D17" s="27">
        <f>COUNTIF($B$1:B17,"x")</f>
        <v>8</v>
      </c>
      <c r="E17" s="84">
        <f t="shared" si="2"/>
        <v>8</v>
      </c>
      <c r="F17" s="85" t="s">
        <v>517</v>
      </c>
      <c r="G17" s="86" t="s">
        <v>510</v>
      </c>
      <c r="H17" s="84" t="s">
        <v>108</v>
      </c>
      <c r="I17" s="84"/>
      <c r="K17" s="62">
        <v>3</v>
      </c>
      <c r="L17" s="27">
        <v>272732396</v>
      </c>
      <c r="M17" s="28">
        <v>36804</v>
      </c>
    </row>
    <row r="18" spans="1:15" x14ac:dyDescent="0.3">
      <c r="A18" s="24" t="s">
        <v>108</v>
      </c>
      <c r="B18" s="24" t="s">
        <v>126</v>
      </c>
      <c r="C18" s="24">
        <v>2019</v>
      </c>
      <c r="D18" s="27">
        <f>COUNTIF($B$1:B18,"x")</f>
        <v>9</v>
      </c>
      <c r="E18" s="84">
        <f t="shared" si="2"/>
        <v>9</v>
      </c>
      <c r="F18" s="85" t="s">
        <v>514</v>
      </c>
      <c r="G18" s="86" t="s">
        <v>515</v>
      </c>
      <c r="H18" s="84" t="s">
        <v>108</v>
      </c>
      <c r="I18" s="84"/>
      <c r="K18" s="62">
        <v>4</v>
      </c>
      <c r="L18" s="27">
        <v>271315765</v>
      </c>
      <c r="M18" s="28">
        <v>29205</v>
      </c>
    </row>
    <row r="19" spans="1:15" x14ac:dyDescent="0.3">
      <c r="D19" s="27">
        <f>COUNTIF($B$1:B19,"x")</f>
        <v>9</v>
      </c>
      <c r="E19" s="84">
        <f t="shared" si="2"/>
        <v>9</v>
      </c>
      <c r="F19" s="85" t="s">
        <v>120</v>
      </c>
      <c r="G19" s="86">
        <v>44014</v>
      </c>
      <c r="H19" s="84" t="s">
        <v>108</v>
      </c>
      <c r="I19" s="84"/>
      <c r="K19" s="62">
        <f>D19</f>
        <v>9</v>
      </c>
    </row>
    <row r="20" spans="1:15" x14ac:dyDescent="0.3">
      <c r="D20" s="27">
        <f>COUNTIF($B$1:B20,"x")</f>
        <v>9</v>
      </c>
      <c r="E20" s="84">
        <f t="shared" si="2"/>
        <v>9</v>
      </c>
      <c r="F20" s="85" t="s">
        <v>122</v>
      </c>
      <c r="G20" s="86">
        <v>44014</v>
      </c>
      <c r="H20" s="84" t="s">
        <v>108</v>
      </c>
      <c r="I20" s="84"/>
      <c r="K20" s="62">
        <f>D20</f>
        <v>9</v>
      </c>
    </row>
    <row r="21" spans="1:15" x14ac:dyDescent="0.3">
      <c r="D21" s="27">
        <f>COUNTIF($B$1:B21,"x")</f>
        <v>9</v>
      </c>
      <c r="E21" s="84">
        <f t="shared" si="2"/>
        <v>9</v>
      </c>
      <c r="F21" s="85" t="s">
        <v>151</v>
      </c>
      <c r="G21" s="86">
        <v>44015</v>
      </c>
      <c r="H21" s="84" t="s">
        <v>108</v>
      </c>
      <c r="I21" s="84"/>
      <c r="K21" s="62">
        <f>D21</f>
        <v>9</v>
      </c>
      <c r="O21" s="26">
        <v>43103</v>
      </c>
    </row>
    <row r="22" spans="1:15" x14ac:dyDescent="0.3">
      <c r="A22" s="24" t="s">
        <v>108</v>
      </c>
      <c r="B22" s="24" t="s">
        <v>126</v>
      </c>
      <c r="C22" s="24">
        <v>2019</v>
      </c>
      <c r="D22" s="27">
        <f>COUNTIF($B$1:B22,"x")</f>
        <v>10</v>
      </c>
      <c r="E22" s="84">
        <f t="shared" si="2"/>
        <v>10</v>
      </c>
      <c r="F22" s="85" t="s">
        <v>513</v>
      </c>
      <c r="G22" s="86" t="s">
        <v>510</v>
      </c>
      <c r="H22" s="84" t="s">
        <v>108</v>
      </c>
      <c r="I22" s="84"/>
      <c r="K22" s="62">
        <v>5</v>
      </c>
      <c r="L22" s="27">
        <v>272556713</v>
      </c>
      <c r="M22" s="28">
        <v>35884</v>
      </c>
    </row>
    <row r="23" spans="1:15" x14ac:dyDescent="0.3">
      <c r="A23" s="24" t="s">
        <v>108</v>
      </c>
      <c r="B23" s="24" t="s">
        <v>126</v>
      </c>
      <c r="C23" s="24">
        <v>2019</v>
      </c>
      <c r="D23" s="27">
        <f>COUNTIF($B$1:B23,"x")</f>
        <v>11</v>
      </c>
      <c r="E23" s="84">
        <f t="shared" si="2"/>
        <v>11</v>
      </c>
      <c r="F23" s="85" t="s">
        <v>117</v>
      </c>
      <c r="G23" s="86" t="s">
        <v>510</v>
      </c>
      <c r="H23" s="84" t="s">
        <v>108</v>
      </c>
      <c r="I23" s="84"/>
      <c r="K23" s="62">
        <v>6</v>
      </c>
      <c r="L23" s="27">
        <v>271728653</v>
      </c>
      <c r="M23" s="28">
        <v>31088</v>
      </c>
    </row>
    <row r="24" spans="1:15" x14ac:dyDescent="0.3">
      <c r="D24" s="27">
        <f>COUNTIF($B$1:B24,"x")</f>
        <v>11</v>
      </c>
      <c r="E24" s="84">
        <f t="shared" si="2"/>
        <v>11</v>
      </c>
      <c r="F24" s="85" t="s">
        <v>116</v>
      </c>
      <c r="G24" s="86">
        <v>44016</v>
      </c>
      <c r="H24" s="84" t="s">
        <v>108</v>
      </c>
      <c r="I24" s="84"/>
      <c r="K24" s="62">
        <f>D24</f>
        <v>11</v>
      </c>
    </row>
    <row r="25" spans="1:15" x14ac:dyDescent="0.3">
      <c r="A25" s="24" t="s">
        <v>108</v>
      </c>
      <c r="B25" s="24" t="s">
        <v>126</v>
      </c>
      <c r="C25" s="24">
        <v>2019</v>
      </c>
      <c r="D25" s="27">
        <f>COUNTIF($B$1:B25,"x")</f>
        <v>12</v>
      </c>
      <c r="E25" s="84">
        <f t="shared" si="2"/>
        <v>12</v>
      </c>
      <c r="F25" s="85" t="s">
        <v>527</v>
      </c>
      <c r="G25" s="86" t="s">
        <v>510</v>
      </c>
      <c r="H25" s="84" t="s">
        <v>108</v>
      </c>
      <c r="I25" s="84"/>
      <c r="K25" s="62">
        <v>1</v>
      </c>
      <c r="L25" s="27">
        <v>272960603</v>
      </c>
      <c r="M25" s="28">
        <v>37008</v>
      </c>
    </row>
    <row r="26" spans="1:15" x14ac:dyDescent="0.3">
      <c r="A26" s="24" t="s">
        <v>108</v>
      </c>
      <c r="B26" s="24" t="s">
        <v>126</v>
      </c>
      <c r="C26" s="24">
        <v>2019</v>
      </c>
      <c r="D26" s="27">
        <f>COUNTIF($B$1:B26,"x")</f>
        <v>13</v>
      </c>
      <c r="E26" s="84">
        <f t="shared" si="2"/>
        <v>13</v>
      </c>
      <c r="F26" s="85" t="s">
        <v>526</v>
      </c>
      <c r="G26" s="86" t="s">
        <v>510</v>
      </c>
      <c r="H26" s="84" t="s">
        <v>108</v>
      </c>
      <c r="I26" s="84"/>
      <c r="K26" s="62">
        <v>2</v>
      </c>
      <c r="L26" s="27">
        <v>271688082</v>
      </c>
      <c r="M26" s="28">
        <v>31416</v>
      </c>
    </row>
    <row r="27" spans="1:15" x14ac:dyDescent="0.3">
      <c r="B27" s="62"/>
      <c r="D27" s="27">
        <f>COUNTIF($B$1:B27,"x")</f>
        <v>13</v>
      </c>
      <c r="E27" s="84">
        <f t="shared" si="2"/>
        <v>13</v>
      </c>
      <c r="F27" s="85" t="s">
        <v>115</v>
      </c>
      <c r="G27" s="86">
        <v>44014</v>
      </c>
      <c r="H27" s="84" t="s">
        <v>108</v>
      </c>
      <c r="I27" s="84"/>
      <c r="K27" s="62">
        <f>D27</f>
        <v>13</v>
      </c>
      <c r="L27" s="27" t="s">
        <v>134</v>
      </c>
      <c r="M27" s="27" t="s">
        <v>142</v>
      </c>
      <c r="N27" s="51" t="s">
        <v>227</v>
      </c>
    </row>
    <row r="28" spans="1:15" x14ac:dyDescent="0.3">
      <c r="D28" s="27">
        <f>COUNTIF($B$1:B28,"x")</f>
        <v>13</v>
      </c>
      <c r="E28" s="84">
        <f t="shared" si="2"/>
        <v>13</v>
      </c>
      <c r="F28" s="85" t="s">
        <v>486</v>
      </c>
      <c r="G28" s="86"/>
      <c r="H28" s="84"/>
      <c r="I28" s="84"/>
      <c r="K28" s="62">
        <f>D28</f>
        <v>13</v>
      </c>
    </row>
    <row r="29" spans="1:15" x14ac:dyDescent="0.3">
      <c r="B29" s="62"/>
      <c r="D29" s="27">
        <f>COUNTIF($B$1:B29,"x")</f>
        <v>13</v>
      </c>
      <c r="E29" s="84">
        <f t="shared" si="2"/>
        <v>13</v>
      </c>
      <c r="F29" s="85" t="s">
        <v>113</v>
      </c>
      <c r="G29" s="86">
        <v>44014</v>
      </c>
      <c r="H29" s="84" t="s">
        <v>108</v>
      </c>
      <c r="I29" s="84"/>
      <c r="K29" s="62">
        <f>D29</f>
        <v>13</v>
      </c>
      <c r="L29" s="27" t="s">
        <v>132</v>
      </c>
      <c r="M29" s="27" t="s">
        <v>140</v>
      </c>
      <c r="N29" s="27" t="s">
        <v>226</v>
      </c>
    </row>
    <row r="30" spans="1:15" x14ac:dyDescent="0.3">
      <c r="D30" s="27">
        <f>COUNTIF($B$1:B30,"x")</f>
        <v>13</v>
      </c>
      <c r="E30" s="84">
        <f t="shared" si="2"/>
        <v>13</v>
      </c>
      <c r="F30" s="85" t="s">
        <v>490</v>
      </c>
      <c r="G30" s="86"/>
      <c r="H30" s="84"/>
      <c r="I30" s="84"/>
      <c r="K30" s="62">
        <f>D30</f>
        <v>13</v>
      </c>
    </row>
    <row r="31" spans="1:15" x14ac:dyDescent="0.3">
      <c r="A31" s="24" t="s">
        <v>108</v>
      </c>
      <c r="B31" s="24" t="s">
        <v>126</v>
      </c>
      <c r="C31" s="24">
        <v>2019</v>
      </c>
      <c r="D31" s="27">
        <f>COUNTIF($B$1:B31,"x")</f>
        <v>14</v>
      </c>
      <c r="E31" s="84">
        <f t="shared" si="2"/>
        <v>14</v>
      </c>
      <c r="F31" s="85" t="s">
        <v>521</v>
      </c>
      <c r="G31" s="86" t="s">
        <v>510</v>
      </c>
      <c r="H31" s="84" t="s">
        <v>108</v>
      </c>
      <c r="I31" s="84"/>
      <c r="K31" s="62">
        <v>3</v>
      </c>
      <c r="L31" s="27">
        <v>272397442</v>
      </c>
      <c r="M31" s="28">
        <v>34041</v>
      </c>
    </row>
    <row r="32" spans="1:15" x14ac:dyDescent="0.3">
      <c r="D32" s="27">
        <f>COUNTIF($B$1:B32,"x")</f>
        <v>14</v>
      </c>
      <c r="E32" s="84">
        <f t="shared" si="2"/>
        <v>14</v>
      </c>
      <c r="F32" s="85" t="s">
        <v>491</v>
      </c>
      <c r="G32" s="86">
        <v>44015</v>
      </c>
      <c r="H32" s="84" t="s">
        <v>108</v>
      </c>
      <c r="I32" s="84"/>
      <c r="K32" s="62">
        <f>D32</f>
        <v>14</v>
      </c>
    </row>
    <row r="33" spans="1:15" x14ac:dyDescent="0.3">
      <c r="A33" s="24" t="s">
        <v>108</v>
      </c>
      <c r="B33" s="24" t="s">
        <v>126</v>
      </c>
      <c r="C33" s="24">
        <v>2019</v>
      </c>
      <c r="D33" s="27">
        <f>COUNTIF($B$1:B33,"x")</f>
        <v>15</v>
      </c>
      <c r="E33" s="84">
        <f t="shared" si="2"/>
        <v>15</v>
      </c>
      <c r="F33" s="85" t="s">
        <v>529</v>
      </c>
      <c r="G33" s="86" t="s">
        <v>510</v>
      </c>
      <c r="H33" s="84" t="s">
        <v>108</v>
      </c>
      <c r="I33" s="84"/>
      <c r="K33" s="62">
        <v>4</v>
      </c>
      <c r="L33" s="27">
        <v>272653927</v>
      </c>
      <c r="M33" s="28">
        <v>35555</v>
      </c>
    </row>
    <row r="34" spans="1:15" x14ac:dyDescent="0.3">
      <c r="B34" s="62"/>
      <c r="D34" s="27">
        <f>COUNTIF($B$1:B34,"x")</f>
        <v>15</v>
      </c>
      <c r="E34" s="84">
        <f t="shared" si="2"/>
        <v>15</v>
      </c>
      <c r="F34" s="85" t="s">
        <v>311</v>
      </c>
      <c r="G34" s="86">
        <v>44015</v>
      </c>
      <c r="H34" s="84" t="s">
        <v>108</v>
      </c>
      <c r="I34" s="84"/>
      <c r="K34" s="62">
        <f>D34</f>
        <v>15</v>
      </c>
      <c r="L34" s="27">
        <v>271294536</v>
      </c>
      <c r="M34" s="64">
        <v>29587</v>
      </c>
    </row>
    <row r="35" spans="1:15" x14ac:dyDescent="0.3">
      <c r="A35" s="24" t="s">
        <v>108</v>
      </c>
      <c r="B35" s="24" t="s">
        <v>126</v>
      </c>
      <c r="C35" s="24">
        <v>2019</v>
      </c>
      <c r="D35" s="27">
        <f>COUNTIF($B$1:B35,"x")</f>
        <v>16</v>
      </c>
      <c r="E35" s="84">
        <f t="shared" ref="E35:E51" si="3">D35</f>
        <v>16</v>
      </c>
      <c r="F35" s="85" t="s">
        <v>507</v>
      </c>
      <c r="G35" s="86" t="s">
        <v>510</v>
      </c>
      <c r="H35" s="84" t="s">
        <v>108</v>
      </c>
      <c r="I35" s="84"/>
      <c r="K35" s="62">
        <v>5</v>
      </c>
      <c r="L35" s="27">
        <v>272556764</v>
      </c>
      <c r="M35" s="28">
        <v>34976</v>
      </c>
    </row>
    <row r="36" spans="1:15" x14ac:dyDescent="0.3">
      <c r="B36" s="62"/>
      <c r="D36" s="27">
        <f>COUNTIF($B$1:B36,"x")</f>
        <v>16</v>
      </c>
      <c r="E36" s="84">
        <f t="shared" si="3"/>
        <v>16</v>
      </c>
      <c r="F36" s="85" t="s">
        <v>107</v>
      </c>
      <c r="G36" s="86">
        <v>44014</v>
      </c>
      <c r="H36" s="84" t="s">
        <v>108</v>
      </c>
      <c r="I36" s="84"/>
      <c r="K36" s="62">
        <f>D36</f>
        <v>16</v>
      </c>
      <c r="L36" s="27" t="s">
        <v>378</v>
      </c>
      <c r="M36" s="28">
        <v>28956</v>
      </c>
      <c r="N36" s="27" t="s">
        <v>226</v>
      </c>
    </row>
    <row r="37" spans="1:15" x14ac:dyDescent="0.3">
      <c r="B37" s="62"/>
      <c r="D37" s="27">
        <f>COUNTIF($B$1:B37,"x")</f>
        <v>16</v>
      </c>
      <c r="E37" s="84">
        <f t="shared" si="3"/>
        <v>16</v>
      </c>
      <c r="F37" s="85" t="s">
        <v>377</v>
      </c>
      <c r="G37" s="86">
        <v>44014</v>
      </c>
      <c r="H37" s="84" t="s">
        <v>108</v>
      </c>
      <c r="I37" s="84"/>
      <c r="K37" s="62">
        <f>D37</f>
        <v>16</v>
      </c>
      <c r="L37" s="27" t="s">
        <v>143</v>
      </c>
      <c r="M37" s="28" t="s">
        <v>144</v>
      </c>
      <c r="N37" s="27" t="s">
        <v>226</v>
      </c>
    </row>
    <row r="38" spans="1:15" x14ac:dyDescent="0.3">
      <c r="B38" s="62"/>
      <c r="D38" s="27">
        <f>COUNTIF($B$1:B38,"x")</f>
        <v>16</v>
      </c>
      <c r="E38" s="84">
        <f t="shared" si="3"/>
        <v>16</v>
      </c>
      <c r="F38" s="85" t="s">
        <v>112</v>
      </c>
      <c r="G38" s="86">
        <v>44014</v>
      </c>
      <c r="H38" s="84" t="s">
        <v>108</v>
      </c>
      <c r="I38" s="84"/>
      <c r="K38" s="62">
        <f>D38</f>
        <v>16</v>
      </c>
      <c r="L38" s="27" t="s">
        <v>131</v>
      </c>
      <c r="M38" s="27" t="s">
        <v>139</v>
      </c>
      <c r="N38" s="27" t="s">
        <v>226</v>
      </c>
    </row>
    <row r="39" spans="1:15" x14ac:dyDescent="0.3">
      <c r="A39" s="24" t="s">
        <v>108</v>
      </c>
      <c r="B39" s="24" t="s">
        <v>126</v>
      </c>
      <c r="C39" s="24">
        <v>2019</v>
      </c>
      <c r="D39" s="27">
        <f>COUNTIF($B$1:B39,"x")</f>
        <v>17</v>
      </c>
      <c r="E39" s="84">
        <f t="shared" si="3"/>
        <v>17</v>
      </c>
      <c r="F39" s="85" t="s">
        <v>123</v>
      </c>
      <c r="G39" s="86" t="s">
        <v>510</v>
      </c>
      <c r="H39" s="84" t="s">
        <v>108</v>
      </c>
      <c r="I39" s="84"/>
      <c r="K39" s="62">
        <v>6</v>
      </c>
      <c r="L39" s="27">
        <v>271586657</v>
      </c>
      <c r="M39" s="28">
        <v>29221</v>
      </c>
    </row>
    <row r="40" spans="1:15" x14ac:dyDescent="0.3">
      <c r="A40" s="24" t="s">
        <v>108</v>
      </c>
      <c r="B40" s="24" t="s">
        <v>126</v>
      </c>
      <c r="C40" s="24">
        <v>2019</v>
      </c>
      <c r="D40" s="27">
        <f>COUNTIF($B$1:B40,"x")</f>
        <v>18</v>
      </c>
      <c r="E40" s="84">
        <f t="shared" si="3"/>
        <v>18</v>
      </c>
      <c r="F40" s="85" t="s">
        <v>310</v>
      </c>
      <c r="G40" s="86" t="s">
        <v>515</v>
      </c>
      <c r="H40" s="84" t="s">
        <v>108</v>
      </c>
      <c r="I40" s="84"/>
      <c r="K40" s="62">
        <v>7</v>
      </c>
      <c r="L40" s="27">
        <v>271449542</v>
      </c>
      <c r="M40" s="28">
        <v>30027</v>
      </c>
    </row>
    <row r="41" spans="1:15" x14ac:dyDescent="0.3">
      <c r="D41" s="27">
        <f>COUNTIF($B$1:B41,"x")</f>
        <v>18</v>
      </c>
      <c r="E41" s="84">
        <f t="shared" si="3"/>
        <v>18</v>
      </c>
      <c r="F41" s="85" t="s">
        <v>124</v>
      </c>
      <c r="G41" s="86">
        <v>44014</v>
      </c>
      <c r="H41" s="84" t="s">
        <v>108</v>
      </c>
      <c r="I41" s="84"/>
      <c r="K41" s="62">
        <f>D41</f>
        <v>18</v>
      </c>
    </row>
    <row r="42" spans="1:15" x14ac:dyDescent="0.3">
      <c r="A42" s="24" t="s">
        <v>108</v>
      </c>
      <c r="D42" s="27">
        <f>COUNTIF($B$1:B42,"x")</f>
        <v>18</v>
      </c>
      <c r="E42" s="84">
        <f t="shared" si="3"/>
        <v>18</v>
      </c>
      <c r="F42" s="85" t="s">
        <v>150</v>
      </c>
      <c r="G42" s="86">
        <v>44014</v>
      </c>
      <c r="H42" s="84" t="s">
        <v>108</v>
      </c>
      <c r="I42" s="84" t="s">
        <v>126</v>
      </c>
      <c r="K42" s="62">
        <f>D42</f>
        <v>18</v>
      </c>
      <c r="M42" s="28">
        <v>30303</v>
      </c>
      <c r="O42" s="26">
        <v>43103</v>
      </c>
    </row>
    <row r="43" spans="1:15" x14ac:dyDescent="0.3">
      <c r="B43" s="62"/>
      <c r="D43" s="27">
        <f>COUNTIF($B$1:B43,"x")</f>
        <v>18</v>
      </c>
      <c r="E43" s="84">
        <f t="shared" si="3"/>
        <v>18</v>
      </c>
      <c r="F43" s="85" t="s">
        <v>110</v>
      </c>
      <c r="G43" s="86">
        <v>44014</v>
      </c>
      <c r="H43" s="84" t="s">
        <v>108</v>
      </c>
      <c r="I43" s="84"/>
      <c r="K43" s="62">
        <f>D43</f>
        <v>18</v>
      </c>
      <c r="L43" s="27" t="s">
        <v>130</v>
      </c>
      <c r="M43" s="27" t="s">
        <v>138</v>
      </c>
      <c r="N43" s="27" t="s">
        <v>226</v>
      </c>
    </row>
    <row r="44" spans="1:15" x14ac:dyDescent="0.3">
      <c r="A44" s="24" t="s">
        <v>108</v>
      </c>
      <c r="B44" s="24" t="s">
        <v>126</v>
      </c>
      <c r="C44" s="24">
        <v>2019</v>
      </c>
      <c r="D44" s="27">
        <f>COUNTIF($B$1:B44,"x")</f>
        <v>19</v>
      </c>
      <c r="E44" s="84">
        <f t="shared" si="3"/>
        <v>19</v>
      </c>
      <c r="F44" s="85" t="s">
        <v>522</v>
      </c>
      <c r="G44" s="86" t="s">
        <v>510</v>
      </c>
      <c r="H44" s="84" t="s">
        <v>108</v>
      </c>
      <c r="I44" s="84"/>
      <c r="K44" s="62">
        <v>1</v>
      </c>
      <c r="L44" s="27">
        <v>272423855</v>
      </c>
      <c r="M44" s="28">
        <v>34974</v>
      </c>
    </row>
    <row r="45" spans="1:15" x14ac:dyDescent="0.3">
      <c r="A45" s="24" t="s">
        <v>108</v>
      </c>
      <c r="B45" s="62"/>
      <c r="D45" s="27">
        <f>COUNTIF($B$1:B45,"x")</f>
        <v>19</v>
      </c>
      <c r="E45" s="84">
        <f t="shared" si="3"/>
        <v>19</v>
      </c>
      <c r="F45" s="85" t="s">
        <v>309</v>
      </c>
      <c r="G45" s="86">
        <v>44014</v>
      </c>
      <c r="H45" s="84" t="s">
        <v>108</v>
      </c>
      <c r="I45" s="84" t="s">
        <v>126</v>
      </c>
      <c r="K45" s="62">
        <f>D45</f>
        <v>19</v>
      </c>
      <c r="L45" s="27">
        <v>271380486</v>
      </c>
      <c r="M45" s="28">
        <v>30730</v>
      </c>
    </row>
    <row r="46" spans="1:15" x14ac:dyDescent="0.3">
      <c r="B46" s="62"/>
      <c r="D46" s="27">
        <f>COUNTIF($B$1:B46,"x")</f>
        <v>19</v>
      </c>
      <c r="E46" s="84">
        <f t="shared" si="3"/>
        <v>19</v>
      </c>
      <c r="F46" s="85" t="s">
        <v>111</v>
      </c>
      <c r="G46" s="86">
        <v>44014</v>
      </c>
      <c r="H46" s="84" t="s">
        <v>108</v>
      </c>
      <c r="I46" s="84"/>
      <c r="K46" s="62">
        <f>D46</f>
        <v>19</v>
      </c>
      <c r="L46" s="27">
        <v>271235673</v>
      </c>
      <c r="M46" s="28">
        <v>26845</v>
      </c>
      <c r="N46" s="27" t="s">
        <v>226</v>
      </c>
    </row>
    <row r="47" spans="1:15" x14ac:dyDescent="0.3">
      <c r="D47" s="27">
        <f>COUNTIF($B$1:B47,"x")</f>
        <v>19</v>
      </c>
      <c r="E47" s="84">
        <f t="shared" si="3"/>
        <v>19</v>
      </c>
      <c r="F47" s="85" t="s">
        <v>118</v>
      </c>
      <c r="G47" s="86">
        <v>44014</v>
      </c>
      <c r="H47" s="84" t="s">
        <v>108</v>
      </c>
      <c r="I47" s="84"/>
      <c r="K47" s="62">
        <f>D47</f>
        <v>19</v>
      </c>
    </row>
    <row r="48" spans="1:15" x14ac:dyDescent="0.3">
      <c r="D48" s="27">
        <f>COUNTIF($B$1:B48,"x")</f>
        <v>19</v>
      </c>
      <c r="E48" s="84">
        <f t="shared" si="3"/>
        <v>19</v>
      </c>
      <c r="F48" s="85" t="s">
        <v>125</v>
      </c>
      <c r="G48" s="86">
        <v>44014</v>
      </c>
      <c r="H48" s="84" t="s">
        <v>108</v>
      </c>
      <c r="I48" s="84"/>
      <c r="K48" s="62">
        <f>D48</f>
        <v>19</v>
      </c>
    </row>
    <row r="49" spans="1:15" x14ac:dyDescent="0.3">
      <c r="A49" s="24" t="s">
        <v>108</v>
      </c>
      <c r="B49" s="24" t="s">
        <v>126</v>
      </c>
      <c r="C49" s="24">
        <v>2019</v>
      </c>
      <c r="D49" s="27">
        <f>COUNTIF($B$1:B49,"x")</f>
        <v>20</v>
      </c>
      <c r="E49" s="84">
        <f t="shared" si="3"/>
        <v>20</v>
      </c>
      <c r="F49" s="85" t="s">
        <v>512</v>
      </c>
      <c r="G49" s="86" t="s">
        <v>510</v>
      </c>
      <c r="H49" s="84" t="s">
        <v>108</v>
      </c>
      <c r="I49" s="84"/>
      <c r="K49" s="62">
        <v>2</v>
      </c>
      <c r="L49" s="27">
        <v>272352958</v>
      </c>
      <c r="M49" s="28">
        <v>34281</v>
      </c>
    </row>
    <row r="50" spans="1:15" x14ac:dyDescent="0.3">
      <c r="A50" s="24" t="s">
        <v>479</v>
      </c>
      <c r="B50" s="24" t="s">
        <v>126</v>
      </c>
      <c r="C50" s="24">
        <v>2016</v>
      </c>
      <c r="E50" s="84">
        <f t="shared" si="3"/>
        <v>0</v>
      </c>
      <c r="F50" s="149" t="s">
        <v>497</v>
      </c>
      <c r="G50" s="149"/>
      <c r="H50" s="149" t="s">
        <v>148</v>
      </c>
      <c r="I50" s="149"/>
      <c r="L50" s="27">
        <v>272236579</v>
      </c>
      <c r="M50" s="28">
        <v>33442</v>
      </c>
    </row>
    <row r="51" spans="1:15" x14ac:dyDescent="0.3">
      <c r="A51" s="24" t="s">
        <v>108</v>
      </c>
      <c r="D51" s="27">
        <f>COUNTIF($B$1:B51,"x")</f>
        <v>21</v>
      </c>
      <c r="E51" s="84">
        <f t="shared" si="3"/>
        <v>21</v>
      </c>
      <c r="F51" s="85" t="s">
        <v>487</v>
      </c>
      <c r="G51" s="86">
        <v>44014</v>
      </c>
      <c r="H51" s="84"/>
      <c r="I51" s="84" t="s">
        <v>126</v>
      </c>
      <c r="K51" s="62">
        <f>D51</f>
        <v>21</v>
      </c>
      <c r="M51" s="28">
        <v>27534</v>
      </c>
    </row>
    <row r="52" spans="1:15" x14ac:dyDescent="0.3">
      <c r="A52" s="24" t="s">
        <v>615</v>
      </c>
      <c r="D52" s="27">
        <f>COUNTIF($B$1:B52,"x")</f>
        <v>21</v>
      </c>
      <c r="E52" s="84"/>
      <c r="F52" s="85" t="s">
        <v>316</v>
      </c>
      <c r="G52" s="86"/>
      <c r="H52" s="84" t="s">
        <v>614</v>
      </c>
      <c r="I52" s="84"/>
      <c r="K52" s="62"/>
      <c r="M52" s="28">
        <v>29541</v>
      </c>
    </row>
    <row r="53" spans="1:15" x14ac:dyDescent="0.3">
      <c r="A53" s="24" t="s">
        <v>479</v>
      </c>
      <c r="B53" s="24" t="s">
        <v>126</v>
      </c>
      <c r="C53" s="24">
        <v>2012</v>
      </c>
      <c r="D53" s="27">
        <v>2</v>
      </c>
      <c r="E53" s="84">
        <f>D53</f>
        <v>2</v>
      </c>
      <c r="F53" s="85" t="s">
        <v>147</v>
      </c>
      <c r="G53" s="86"/>
      <c r="H53" s="84" t="s">
        <v>149</v>
      </c>
      <c r="I53" s="84"/>
      <c r="K53" s="62"/>
      <c r="M53" s="28">
        <v>29692</v>
      </c>
      <c r="N53" s="27" t="s">
        <v>226</v>
      </c>
      <c r="O53" s="26">
        <v>41396</v>
      </c>
    </row>
    <row r="54" spans="1:15" x14ac:dyDescent="0.3">
      <c r="A54" s="24" t="s">
        <v>108</v>
      </c>
      <c r="D54" s="27">
        <f>COUNTIF($B$1:B54,"x")</f>
        <v>22</v>
      </c>
      <c r="E54" s="84">
        <f>D54</f>
        <v>22</v>
      </c>
      <c r="F54" s="85" t="s">
        <v>488</v>
      </c>
      <c r="G54" s="86">
        <v>44014</v>
      </c>
      <c r="H54" s="84"/>
      <c r="I54" s="84" t="s">
        <v>126</v>
      </c>
      <c r="K54" s="62">
        <f>D54</f>
        <v>22</v>
      </c>
      <c r="M54" s="28">
        <v>30596</v>
      </c>
    </row>
    <row r="60" spans="1:15" x14ac:dyDescent="0.3">
      <c r="C60" s="24" t="s">
        <v>312</v>
      </c>
    </row>
    <row r="61" spans="1:15" x14ac:dyDescent="0.3">
      <c r="C61" s="24" t="s">
        <v>123</v>
      </c>
    </row>
    <row r="62" spans="1:15" x14ac:dyDescent="0.3">
      <c r="C62" s="24" t="s">
        <v>310</v>
      </c>
    </row>
    <row r="63" spans="1:15" x14ac:dyDescent="0.3">
      <c r="C63" s="24" t="s">
        <v>525</v>
      </c>
    </row>
    <row r="64" spans="1:15"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V54" xr:uid="{00000000-0009-0000-0000-00000B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874</v>
      </c>
    </row>
    <row r="3" spans="5:7" x14ac:dyDescent="0.3">
      <c r="E3">
        <v>4</v>
      </c>
      <c r="F3" t="s">
        <v>519</v>
      </c>
      <c r="G3" t="s">
        <v>875</v>
      </c>
    </row>
    <row r="4" spans="5:7" x14ac:dyDescent="0.3">
      <c r="E4">
        <v>5</v>
      </c>
      <c r="F4" t="s">
        <v>312</v>
      </c>
      <c r="G4" t="s">
        <v>876</v>
      </c>
    </row>
    <row r="5" spans="5:7" x14ac:dyDescent="0.3">
      <c r="E5">
        <v>6</v>
      </c>
      <c r="F5" t="s">
        <v>528</v>
      </c>
      <c r="G5" t="s">
        <v>877</v>
      </c>
    </row>
    <row r="6" spans="5:7" x14ac:dyDescent="0.3">
      <c r="E6">
        <v>7</v>
      </c>
      <c r="F6" t="s">
        <v>523</v>
      </c>
      <c r="G6" t="s">
        <v>878</v>
      </c>
    </row>
    <row r="7" spans="5:7" x14ac:dyDescent="0.3">
      <c r="E7">
        <v>8</v>
      </c>
      <c r="F7" t="s">
        <v>117</v>
      </c>
      <c r="G7" t="s">
        <v>879</v>
      </c>
    </row>
    <row r="8" spans="5:7" x14ac:dyDescent="0.3">
      <c r="E8">
        <v>9</v>
      </c>
      <c r="F8" t="s">
        <v>526</v>
      </c>
      <c r="G8" t="s">
        <v>880</v>
      </c>
    </row>
    <row r="9" spans="5:7" x14ac:dyDescent="0.3">
      <c r="E9">
        <v>10</v>
      </c>
      <c r="F9" t="s">
        <v>524</v>
      </c>
      <c r="G9" t="s">
        <v>881</v>
      </c>
    </row>
    <row r="10" spans="5:7" x14ac:dyDescent="0.3">
      <c r="E10">
        <v>11</v>
      </c>
      <c r="F10" t="s">
        <v>529</v>
      </c>
      <c r="G10" t="s">
        <v>882</v>
      </c>
    </row>
    <row r="11" spans="5:7" x14ac:dyDescent="0.3">
      <c r="E11">
        <v>12</v>
      </c>
      <c r="F11" t="s">
        <v>517</v>
      </c>
      <c r="G11" t="s">
        <v>883</v>
      </c>
    </row>
    <row r="12" spans="5:7" x14ac:dyDescent="0.3">
      <c r="E12">
        <v>13</v>
      </c>
      <c r="F12" t="s">
        <v>513</v>
      </c>
      <c r="G12" t="s">
        <v>884</v>
      </c>
    </row>
    <row r="13" spans="5:7" x14ac:dyDescent="0.3">
      <c r="E13">
        <v>14</v>
      </c>
      <c r="F13" t="s">
        <v>123</v>
      </c>
      <c r="G13" t="s">
        <v>885</v>
      </c>
    </row>
    <row r="14" spans="5:7" x14ac:dyDescent="0.3">
      <c r="E14">
        <v>15</v>
      </c>
      <c r="F14" t="s">
        <v>310</v>
      </c>
      <c r="G14" t="s">
        <v>886</v>
      </c>
    </row>
    <row r="15" spans="5:7" x14ac:dyDescent="0.3">
      <c r="E15">
        <v>16</v>
      </c>
      <c r="F15" t="s">
        <v>527</v>
      </c>
      <c r="G15" t="s">
        <v>887</v>
      </c>
    </row>
    <row r="16" spans="5:7" x14ac:dyDescent="0.3">
      <c r="E16">
        <v>17</v>
      </c>
      <c r="F16" t="s">
        <v>522</v>
      </c>
      <c r="G16" t="s">
        <v>888</v>
      </c>
    </row>
    <row r="17" spans="5:7" x14ac:dyDescent="0.3">
      <c r="E17">
        <v>18</v>
      </c>
      <c r="F17" t="s">
        <v>512</v>
      </c>
      <c r="G17" t="s">
        <v>889</v>
      </c>
    </row>
    <row r="18" spans="5:7" x14ac:dyDescent="0.3">
      <c r="E18">
        <v>19</v>
      </c>
      <c r="F18" t="s">
        <v>518</v>
      </c>
      <c r="G18" t="s">
        <v>890</v>
      </c>
    </row>
    <row r="19" spans="5:7" x14ac:dyDescent="0.3">
      <c r="E19">
        <v>20</v>
      </c>
      <c r="F19" t="s">
        <v>514</v>
      </c>
      <c r="G19" t="s">
        <v>891</v>
      </c>
    </row>
    <row r="20" spans="5:7" x14ac:dyDescent="0.3">
      <c r="E20">
        <v>21</v>
      </c>
      <c r="F20" t="s">
        <v>521</v>
      </c>
      <c r="G20" t="s">
        <v>892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72" t="s">
        <v>211</v>
      </c>
      <c r="F1" s="172"/>
      <c r="G1" s="69" t="s">
        <v>212</v>
      </c>
      <c r="I1" t="s">
        <v>599</v>
      </c>
      <c r="J1" s="120">
        <v>3500000000</v>
      </c>
    </row>
    <row r="2" spans="2:15" ht="15.6" x14ac:dyDescent="0.3">
      <c r="B2" s="173" t="s">
        <v>213</v>
      </c>
      <c r="C2" s="174" t="s">
        <v>214</v>
      </c>
      <c r="D2" s="70" t="s">
        <v>206</v>
      </c>
      <c r="E2" s="71">
        <v>15088341255</v>
      </c>
      <c r="F2" s="72"/>
      <c r="G2" s="72"/>
      <c r="I2" t="s">
        <v>558</v>
      </c>
      <c r="J2" t="s">
        <v>559</v>
      </c>
    </row>
    <row r="3" spans="2:15" ht="15.6" x14ac:dyDescent="0.3">
      <c r="B3" s="173"/>
      <c r="C3" s="174"/>
      <c r="D3" s="70" t="s">
        <v>207</v>
      </c>
      <c r="E3" s="71">
        <v>12207349547</v>
      </c>
      <c r="F3" s="72"/>
      <c r="G3" s="72"/>
      <c r="I3" t="s">
        <v>563</v>
      </c>
      <c r="J3" s="117" t="s">
        <v>561</v>
      </c>
    </row>
    <row r="4" spans="2:15" ht="15.6" x14ac:dyDescent="0.3">
      <c r="B4" s="173"/>
      <c r="C4" s="174"/>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872</v>
      </c>
      <c r="M9" s="1" t="s">
        <v>873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IFERROR(VLOOKUP(E2,NhanSu!F:K,6,0),0)</f>
        <v>1</v>
      </c>
      <c r="E2" t="s">
        <v>525</v>
      </c>
      <c r="F2" t="s">
        <v>108</v>
      </c>
      <c r="G2">
        <v>212143221</v>
      </c>
      <c r="H2" s="79">
        <v>29696</v>
      </c>
      <c r="I2" t="s">
        <v>108</v>
      </c>
    </row>
    <row r="3" spans="4:9" x14ac:dyDescent="0.3">
      <c r="D3">
        <f>IFERROR(VLOOKUP(E3,NhanSu!F:K,6,0),0)</f>
        <v>2</v>
      </c>
      <c r="E3" t="s">
        <v>519</v>
      </c>
      <c r="F3" t="s">
        <v>108</v>
      </c>
      <c r="G3">
        <v>272696072</v>
      </c>
      <c r="H3" s="79">
        <v>36242</v>
      </c>
      <c r="I3" t="s">
        <v>108</v>
      </c>
    </row>
    <row r="4" spans="4:9" x14ac:dyDescent="0.3">
      <c r="D4">
        <f>IFERROR(VLOOKUP(E4,NhanSu!F:K,6,0),0)</f>
        <v>3</v>
      </c>
      <c r="E4" t="s">
        <v>312</v>
      </c>
      <c r="F4" t="s">
        <v>108</v>
      </c>
      <c r="G4">
        <v>272396568</v>
      </c>
      <c r="H4" s="79">
        <v>34970</v>
      </c>
      <c r="I4" t="s">
        <v>108</v>
      </c>
    </row>
    <row r="5" spans="4:9" x14ac:dyDescent="0.3">
      <c r="D5">
        <f>IFERROR(VLOOKUP(E5,NhanSu!F:K,6,0),0)</f>
        <v>19</v>
      </c>
      <c r="E5" t="s">
        <v>309</v>
      </c>
      <c r="F5" t="s">
        <v>108</v>
      </c>
      <c r="G5">
        <v>271380486</v>
      </c>
      <c r="H5" s="79">
        <v>29587</v>
      </c>
      <c r="I5" t="s">
        <v>108</v>
      </c>
    </row>
    <row r="6" spans="4:9" x14ac:dyDescent="0.3">
      <c r="D6">
        <f>IFERROR(VLOOKUP(E6,NhanSu!F:K,6,0),0)</f>
        <v>13</v>
      </c>
      <c r="E6" t="s">
        <v>113</v>
      </c>
      <c r="F6" t="s">
        <v>108</v>
      </c>
      <c r="G6">
        <v>271430448</v>
      </c>
      <c r="H6" s="79">
        <v>29460</v>
      </c>
      <c r="I6" t="s">
        <v>604</v>
      </c>
    </row>
    <row r="7" spans="4:9" x14ac:dyDescent="0.3">
      <c r="D7">
        <f>IFERROR(VLOOKUP(E7,NhanSu!F:K,6,0),0)</f>
        <v>4</v>
      </c>
      <c r="E7" t="s">
        <v>109</v>
      </c>
      <c r="F7" t="s">
        <v>108</v>
      </c>
      <c r="G7">
        <v>270983407</v>
      </c>
      <c r="H7" s="79">
        <v>26037</v>
      </c>
      <c r="I7" t="s">
        <v>604</v>
      </c>
    </row>
    <row r="8" spans="4:9" x14ac:dyDescent="0.3">
      <c r="D8">
        <f>IFERROR(VLOOKUP(E8,NhanSu!F:K,6,0),0)</f>
        <v>0</v>
      </c>
      <c r="E8" t="s">
        <v>135</v>
      </c>
      <c r="F8" t="s">
        <v>605</v>
      </c>
      <c r="G8">
        <v>271285313</v>
      </c>
      <c r="H8" s="79">
        <v>28333</v>
      </c>
      <c r="I8" t="s">
        <v>606</v>
      </c>
    </row>
    <row r="9" spans="4:9" x14ac:dyDescent="0.3">
      <c r="D9">
        <f>IFERROR(VLOOKUP(E9,NhanSu!F:K,6,0),0)</f>
        <v>0</v>
      </c>
      <c r="E9" t="s">
        <v>499</v>
      </c>
      <c r="F9" t="s">
        <v>605</v>
      </c>
      <c r="G9">
        <v>271485073</v>
      </c>
      <c r="H9" s="79">
        <v>29601</v>
      </c>
      <c r="I9" t="s">
        <v>606</v>
      </c>
    </row>
    <row r="10" spans="4:9" x14ac:dyDescent="0.3">
      <c r="D10">
        <f>IFERROR(VLOOKUP(E10,NhanSu!F:K,6,0),0)</f>
        <v>13</v>
      </c>
      <c r="E10" t="s">
        <v>486</v>
      </c>
      <c r="F10" t="s">
        <v>605</v>
      </c>
      <c r="G10">
        <v>271316993</v>
      </c>
      <c r="H10" s="79">
        <v>29130</v>
      </c>
      <c r="I10" t="s">
        <v>606</v>
      </c>
    </row>
    <row r="11" spans="4:9" x14ac:dyDescent="0.3">
      <c r="D11">
        <f>IFERROR(VLOOKUP(E11,NhanSu!F:K,6,0),0)</f>
        <v>9</v>
      </c>
      <c r="E11" t="s">
        <v>151</v>
      </c>
      <c r="F11" t="s">
        <v>605</v>
      </c>
      <c r="G11">
        <v>271483902</v>
      </c>
      <c r="H11" s="79">
        <v>29749</v>
      </c>
      <c r="I11" t="s">
        <v>606</v>
      </c>
    </row>
    <row r="12" spans="4:9" x14ac:dyDescent="0.3">
      <c r="D12">
        <f>IFERROR(VLOOKUP(E12,NhanSu!F:K,6,0),0)</f>
        <v>1</v>
      </c>
      <c r="E12" t="s">
        <v>528</v>
      </c>
      <c r="F12">
        <v>272282903</v>
      </c>
      <c r="G12" s="79">
        <v>33816</v>
      </c>
      <c r="H12" t="s">
        <v>108</v>
      </c>
    </row>
    <row r="13" spans="4:9" x14ac:dyDescent="0.3">
      <c r="D13">
        <f>IFERROR(VLOOKUP(E13,NhanSu!F:K,6,0),0)</f>
        <v>2</v>
      </c>
      <c r="E13" t="s">
        <v>523</v>
      </c>
      <c r="F13" t="s">
        <v>108</v>
      </c>
      <c r="G13">
        <v>272556665</v>
      </c>
      <c r="H13" s="79">
        <v>35580</v>
      </c>
      <c r="I13" t="s">
        <v>108</v>
      </c>
    </row>
    <row r="14" spans="4:9" x14ac:dyDescent="0.3">
      <c r="D14">
        <f>IFERROR(VLOOKUP(E14,NhanSu!F:K,6,0),0)</f>
        <v>5</v>
      </c>
      <c r="E14" t="s">
        <v>513</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377</v>
      </c>
      <c r="F16" t="s">
        <v>108</v>
      </c>
      <c r="G16">
        <v>271475064</v>
      </c>
      <c r="H16" s="79">
        <v>30193</v>
      </c>
      <c r="I16" t="s">
        <v>108</v>
      </c>
    </row>
    <row r="17" spans="4:10" x14ac:dyDescent="0.3">
      <c r="D17">
        <f>IFERROR(VLOOKUP(E17,NhanSu!F:K,6,0),0)</f>
        <v>13</v>
      </c>
      <c r="E17" t="s">
        <v>115</v>
      </c>
      <c r="F17" t="s">
        <v>108</v>
      </c>
      <c r="G17">
        <v>271772123</v>
      </c>
      <c r="H17" s="79">
        <v>32228</v>
      </c>
      <c r="I17" t="s">
        <v>604</v>
      </c>
    </row>
    <row r="18" spans="4:10" x14ac:dyDescent="0.3">
      <c r="D18">
        <f>IFERROR(VLOOKUP(E18,NhanSu!F:K,6,0),0)</f>
        <v>3</v>
      </c>
      <c r="E18" t="s">
        <v>114</v>
      </c>
      <c r="F18" t="s">
        <v>108</v>
      </c>
      <c r="G18">
        <v>271149270</v>
      </c>
      <c r="H18" s="79">
        <v>27706</v>
      </c>
      <c r="I18" t="s">
        <v>604</v>
      </c>
    </row>
    <row r="19" spans="4:10" x14ac:dyDescent="0.3">
      <c r="D19">
        <f>IFERROR(VLOOKUP(E19,NhanSu!F:K,6,0),0)</f>
        <v>16</v>
      </c>
      <c r="E19" t="s">
        <v>112</v>
      </c>
      <c r="F19" t="s">
        <v>108</v>
      </c>
      <c r="G19">
        <v>271577771</v>
      </c>
      <c r="H19" s="79">
        <v>30671</v>
      </c>
      <c r="I19" t="s">
        <v>604</v>
      </c>
    </row>
    <row r="20" spans="4:10" x14ac:dyDescent="0.3">
      <c r="D20">
        <f>IFERROR(VLOOKUP(E20,NhanSu!F:K,6,0),0)</f>
        <v>22</v>
      </c>
      <c r="E20" t="s">
        <v>488</v>
      </c>
      <c r="F20" t="s">
        <v>605</v>
      </c>
      <c r="G20">
        <v>214523467</v>
      </c>
      <c r="H20" s="79">
        <v>30596</v>
      </c>
      <c r="I20" t="s">
        <v>606</v>
      </c>
    </row>
    <row r="21" spans="4:10" x14ac:dyDescent="0.3">
      <c r="D21">
        <f>IFERROR(VLOOKUP(E21,NhanSu!F:K,6,0),0)</f>
        <v>21</v>
      </c>
      <c r="E21" t="s">
        <v>487</v>
      </c>
      <c r="F21" t="s">
        <v>605</v>
      </c>
      <c r="G21">
        <v>271172296</v>
      </c>
      <c r="H21" s="79">
        <v>27534</v>
      </c>
      <c r="I21" t="s">
        <v>606</v>
      </c>
    </row>
    <row r="22" spans="4:10" x14ac:dyDescent="0.3">
      <c r="D22">
        <f>IFERROR(VLOOKUP(E22,NhanSu!F:K,6,0),0)</f>
        <v>1</v>
      </c>
      <c r="E22" t="s">
        <v>524</v>
      </c>
      <c r="F22" t="s">
        <v>108</v>
      </c>
      <c r="G22">
        <v>271285473</v>
      </c>
      <c r="H22" s="79">
        <v>27567</v>
      </c>
      <c r="I22" s="79" t="s">
        <v>108</v>
      </c>
      <c r="J22" t="s">
        <v>108</v>
      </c>
    </row>
    <row r="23" spans="4:10" x14ac:dyDescent="0.3">
      <c r="D23">
        <f>IFERROR(VLOOKUP(E23,NhanSu!F:K,6,0),0)</f>
        <v>2</v>
      </c>
      <c r="E23" t="s">
        <v>518</v>
      </c>
      <c r="F23" t="s">
        <v>108</v>
      </c>
      <c r="G23">
        <v>75200000515</v>
      </c>
      <c r="H23" s="79">
        <v>36767</v>
      </c>
      <c r="I23" s="79" t="s">
        <v>108</v>
      </c>
      <c r="J23" t="s">
        <v>108</v>
      </c>
    </row>
    <row r="24" spans="4:10" x14ac:dyDescent="0.3">
      <c r="D24">
        <f>IFERROR(VLOOKUP(E24,NhanSu!F:K,6,0),0)</f>
        <v>3</v>
      </c>
      <c r="E24" t="s">
        <v>517</v>
      </c>
      <c r="F24" t="s">
        <v>108</v>
      </c>
      <c r="G24">
        <v>272732396</v>
      </c>
      <c r="H24" s="79">
        <v>36804</v>
      </c>
      <c r="I24" s="79" t="s">
        <v>108</v>
      </c>
      <c r="J24" t="s">
        <v>108</v>
      </c>
    </row>
    <row r="25" spans="4:10" x14ac:dyDescent="0.3">
      <c r="D25">
        <f>IFERROR(VLOOKUP(E25,NhanSu!F:K,6,0),0)</f>
        <v>4</v>
      </c>
      <c r="E25" t="s">
        <v>514</v>
      </c>
      <c r="F25" t="s">
        <v>108</v>
      </c>
      <c r="G25">
        <v>271315765</v>
      </c>
      <c r="H25" s="79">
        <v>29205</v>
      </c>
      <c r="I25" s="79" t="s">
        <v>108</v>
      </c>
      <c r="J25" t="s">
        <v>108</v>
      </c>
    </row>
    <row r="26" spans="4:10" x14ac:dyDescent="0.3">
      <c r="D26">
        <f>IFERROR(VLOOKUP(E26,NhanSu!F:K,6,0),0)</f>
        <v>5</v>
      </c>
      <c r="E26" t="s">
        <v>507</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310</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604</v>
      </c>
      <c r="J29" t="s">
        <v>604</v>
      </c>
    </row>
    <row r="30" spans="4:10" x14ac:dyDescent="0.3">
      <c r="D30">
        <f>IFERROR(VLOOKUP(E30,NhanSu!F:K,6,0),0)</f>
        <v>18</v>
      </c>
      <c r="E30" t="s">
        <v>110</v>
      </c>
      <c r="F30" t="s">
        <v>108</v>
      </c>
      <c r="G30">
        <v>271577813</v>
      </c>
      <c r="H30" s="79">
        <v>30730</v>
      </c>
      <c r="I30" s="79" t="s">
        <v>604</v>
      </c>
      <c r="J30" t="s">
        <v>604</v>
      </c>
    </row>
    <row r="31" spans="4:10" x14ac:dyDescent="0.3">
      <c r="D31">
        <f>IFERROR(VLOOKUP(E31,NhanSu!F:K,6,0),0)</f>
        <v>16</v>
      </c>
      <c r="E31" t="s">
        <v>107</v>
      </c>
      <c r="F31" t="s">
        <v>108</v>
      </c>
      <c r="G31">
        <v>271480301</v>
      </c>
      <c r="H31" s="79">
        <v>30193</v>
      </c>
      <c r="I31" s="79" t="s">
        <v>604</v>
      </c>
      <c r="J31" t="s">
        <v>604</v>
      </c>
    </row>
    <row r="32" spans="4:10" x14ac:dyDescent="0.3">
      <c r="D32">
        <f>IFERROR(VLOOKUP(E32,NhanSu!F:K,6,0),0)</f>
        <v>1</v>
      </c>
      <c r="E32" t="s">
        <v>527</v>
      </c>
      <c r="F32" t="s">
        <v>108</v>
      </c>
      <c r="G32">
        <v>272960603</v>
      </c>
      <c r="H32" s="79">
        <v>37008</v>
      </c>
      <c r="I32" t="s">
        <v>108</v>
      </c>
    </row>
    <row r="33" spans="4:9" x14ac:dyDescent="0.3">
      <c r="D33">
        <f>IFERROR(VLOOKUP(E33,NhanSu!F:K,6,0),0)</f>
        <v>2</v>
      </c>
      <c r="E33" t="s">
        <v>526</v>
      </c>
      <c r="F33" t="s">
        <v>108</v>
      </c>
      <c r="G33">
        <v>271688082</v>
      </c>
      <c r="H33" s="79">
        <v>31416</v>
      </c>
      <c r="I33" t="s">
        <v>108</v>
      </c>
    </row>
    <row r="34" spans="4:9" x14ac:dyDescent="0.3">
      <c r="D34">
        <f>IFERROR(VLOOKUP(E34,NhanSu!F:K,6,0),0)</f>
        <v>3</v>
      </c>
      <c r="E34" t="s">
        <v>521</v>
      </c>
      <c r="F34" t="s">
        <v>108</v>
      </c>
      <c r="G34">
        <v>272397442</v>
      </c>
      <c r="H34" s="79">
        <v>34041</v>
      </c>
      <c r="I34" t="s">
        <v>108</v>
      </c>
    </row>
    <row r="35" spans="4:9" x14ac:dyDescent="0.3">
      <c r="D35">
        <f>IFERROR(VLOOKUP(E35,NhanSu!F:K,6,0),0)</f>
        <v>4</v>
      </c>
      <c r="E35" t="s">
        <v>529</v>
      </c>
      <c r="F35" t="s">
        <v>108</v>
      </c>
      <c r="G35">
        <v>272653927</v>
      </c>
      <c r="H35" s="79">
        <v>35555</v>
      </c>
      <c r="I35" t="s">
        <v>108</v>
      </c>
    </row>
    <row r="36" spans="4:9" x14ac:dyDescent="0.3">
      <c r="D36">
        <f>IFERROR(VLOOKUP(E36,NhanSu!F:K,6,0),0)</f>
        <v>2</v>
      </c>
      <c r="E36" t="s">
        <v>512</v>
      </c>
      <c r="F36" t="s">
        <v>108</v>
      </c>
      <c r="G36">
        <v>272352958</v>
      </c>
      <c r="H36" s="79">
        <v>34281</v>
      </c>
      <c r="I36" t="s">
        <v>108</v>
      </c>
    </row>
    <row r="37" spans="4:9" x14ac:dyDescent="0.3">
      <c r="D37">
        <f>IFERROR(VLOOKUP(E37,NhanSu!F:K,6,0),0)</f>
        <v>15</v>
      </c>
      <c r="E37" t="s">
        <v>311</v>
      </c>
      <c r="F37" t="s">
        <v>108</v>
      </c>
      <c r="G37">
        <v>271294536</v>
      </c>
      <c r="H37" s="79">
        <v>29587</v>
      </c>
      <c r="I37" t="s">
        <v>108</v>
      </c>
    </row>
    <row r="38" spans="4:9" x14ac:dyDescent="0.3">
      <c r="D38">
        <f>IFERROR(VLOOKUP(E38,NhanSu!F:K,6,0),0)</f>
        <v>13</v>
      </c>
      <c r="E38" t="s">
        <v>490</v>
      </c>
      <c r="F38" t="s">
        <v>605</v>
      </c>
      <c r="G38">
        <v>271229202</v>
      </c>
      <c r="H38" s="79">
        <v>28052</v>
      </c>
      <c r="I38" t="s">
        <v>606</v>
      </c>
    </row>
    <row r="39" spans="4:9" x14ac:dyDescent="0.3">
      <c r="D39">
        <f>IFERROR(VLOOKUP(E39,NhanSu!F:K,6,0),0)</f>
        <v>14</v>
      </c>
      <c r="E39" t="s">
        <v>491</v>
      </c>
      <c r="F39" t="s">
        <v>605</v>
      </c>
      <c r="G39">
        <v>272526412</v>
      </c>
      <c r="H39" t="s">
        <v>607</v>
      </c>
      <c r="I39" t="s">
        <v>606</v>
      </c>
    </row>
    <row r="40" spans="4:9" x14ac:dyDescent="0.3">
      <c r="D40">
        <f>IFERROR(VLOOKUP(E40,NhanSu!F:K,6,0),0)</f>
        <v>18</v>
      </c>
      <c r="E40" t="s">
        <v>498</v>
      </c>
      <c r="F40" t="s">
        <v>605</v>
      </c>
      <c r="G40">
        <v>271601608</v>
      </c>
      <c r="H40" s="79">
        <v>30303</v>
      </c>
      <c r="I40" t="s">
        <v>606</v>
      </c>
    </row>
    <row r="41" spans="4:9" x14ac:dyDescent="0.3">
      <c r="D41">
        <f>IFERROR(VLOOKUP(E41,NhanSu!F:K,6,0),0)</f>
        <v>3</v>
      </c>
      <c r="E41" t="s">
        <v>128</v>
      </c>
      <c r="F41" t="s">
        <v>605</v>
      </c>
      <c r="G41">
        <v>271298968</v>
      </c>
      <c r="H41" s="79">
        <v>28217</v>
      </c>
      <c r="I41" t="s">
        <v>606</v>
      </c>
    </row>
    <row r="42" spans="4:9" x14ac:dyDescent="0.3">
      <c r="D42">
        <f>IFERROR(VLOOKUP(E42,NhanSu!F:K,6,0),0)</f>
        <v>1</v>
      </c>
      <c r="E42" t="s">
        <v>522</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627</v>
      </c>
      <c r="E1" t="s">
        <v>430</v>
      </c>
      <c r="F1" t="s">
        <v>628</v>
      </c>
    </row>
    <row r="2" spans="3:6" hidden="1" x14ac:dyDescent="0.3">
      <c r="C2" t="s">
        <v>629</v>
      </c>
      <c r="D2" t="s">
        <v>630</v>
      </c>
    </row>
    <row r="3" spans="3:6" hidden="1" x14ac:dyDescent="0.3">
      <c r="D3" t="s">
        <v>631</v>
      </c>
      <c r="E3" t="s">
        <v>632</v>
      </c>
      <c r="F3">
        <v>30</v>
      </c>
    </row>
    <row r="4" spans="3:6" hidden="1" x14ac:dyDescent="0.3">
      <c r="D4" t="s">
        <v>633</v>
      </c>
    </row>
    <row r="5" spans="3:6" hidden="1" x14ac:dyDescent="0.3">
      <c r="D5" t="s">
        <v>634</v>
      </c>
      <c r="E5" t="s">
        <v>635</v>
      </c>
      <c r="F5" t="s">
        <v>636</v>
      </c>
    </row>
    <row r="6" spans="3:6" hidden="1" x14ac:dyDescent="0.3">
      <c r="D6" t="s">
        <v>637</v>
      </c>
      <c r="E6" t="s">
        <v>638</v>
      </c>
      <c r="F6" t="s">
        <v>636</v>
      </c>
    </row>
    <row r="7" spans="3:6" hidden="1" x14ac:dyDescent="0.3">
      <c r="D7" t="s">
        <v>639</v>
      </c>
      <c r="E7" t="s">
        <v>632</v>
      </c>
      <c r="F7">
        <v>6</v>
      </c>
    </row>
    <row r="8" spans="3:6" hidden="1" x14ac:dyDescent="0.3">
      <c r="D8" t="s">
        <v>633</v>
      </c>
    </row>
    <row r="9" spans="3:6" hidden="1" x14ac:dyDescent="0.3">
      <c r="D9" t="s">
        <v>640</v>
      </c>
      <c r="E9" t="s">
        <v>638</v>
      </c>
      <c r="F9" s="122">
        <v>1368</v>
      </c>
    </row>
    <row r="10" spans="3:6" hidden="1" x14ac:dyDescent="0.3">
      <c r="D10" t="s">
        <v>641</v>
      </c>
      <c r="E10" t="s">
        <v>642</v>
      </c>
      <c r="F10" t="s">
        <v>643</v>
      </c>
    </row>
    <row r="11" spans="3:6" hidden="1" x14ac:dyDescent="0.3">
      <c r="D11" t="s">
        <v>644</v>
      </c>
      <c r="E11" t="s">
        <v>638</v>
      </c>
      <c r="F11" t="s">
        <v>645</v>
      </c>
    </row>
    <row r="12" spans="3:6" hidden="1" x14ac:dyDescent="0.3">
      <c r="D12" t="s">
        <v>646</v>
      </c>
      <c r="E12" t="s">
        <v>638</v>
      </c>
      <c r="F12" s="122">
        <v>1207</v>
      </c>
    </row>
    <row r="13" spans="3:6" hidden="1" x14ac:dyDescent="0.3">
      <c r="D13" t="s">
        <v>647</v>
      </c>
      <c r="E13" t="s">
        <v>648</v>
      </c>
      <c r="F13">
        <v>1</v>
      </c>
    </row>
    <row r="14" spans="3:6" hidden="1" x14ac:dyDescent="0.3">
      <c r="D14" t="s">
        <v>649</v>
      </c>
      <c r="E14" t="s">
        <v>648</v>
      </c>
      <c r="F14">
        <v>1</v>
      </c>
    </row>
    <row r="15" spans="3:6" hidden="1" x14ac:dyDescent="0.3">
      <c r="D15" t="s">
        <v>650</v>
      </c>
      <c r="E15" t="s">
        <v>648</v>
      </c>
      <c r="F15">
        <v>1</v>
      </c>
    </row>
    <row r="16" spans="3:6" hidden="1" x14ac:dyDescent="0.3">
      <c r="D16" t="s">
        <v>651</v>
      </c>
      <c r="E16" t="s">
        <v>648</v>
      </c>
    </row>
    <row r="17" spans="4:6" hidden="1" x14ac:dyDescent="0.3">
      <c r="D17" t="s">
        <v>652</v>
      </c>
      <c r="E17" t="s">
        <v>642</v>
      </c>
      <c r="F17" t="s">
        <v>653</v>
      </c>
    </row>
    <row r="18" spans="4:6" hidden="1" x14ac:dyDescent="0.3">
      <c r="D18" t="s">
        <v>654</v>
      </c>
      <c r="E18" t="s">
        <v>638</v>
      </c>
      <c r="F18" t="s">
        <v>655</v>
      </c>
    </row>
    <row r="19" spans="4:6" hidden="1" x14ac:dyDescent="0.3">
      <c r="D19" t="s">
        <v>656</v>
      </c>
      <c r="E19" t="s">
        <v>638</v>
      </c>
      <c r="F19" t="s">
        <v>657</v>
      </c>
    </row>
    <row r="20" spans="4:6" hidden="1" x14ac:dyDescent="0.3">
      <c r="D20" t="s">
        <v>658</v>
      </c>
      <c r="E20" t="s">
        <v>638</v>
      </c>
      <c r="F20" t="s">
        <v>659</v>
      </c>
    </row>
    <row r="21" spans="4:6" hidden="1" x14ac:dyDescent="0.3">
      <c r="D21" t="s">
        <v>660</v>
      </c>
      <c r="E21" t="s">
        <v>648</v>
      </c>
      <c r="F21" s="122">
        <v>4480</v>
      </c>
    </row>
    <row r="22" spans="4:6" hidden="1" x14ac:dyDescent="0.3">
      <c r="D22" t="s">
        <v>661</v>
      </c>
      <c r="E22" t="s">
        <v>635</v>
      </c>
      <c r="F22" s="122">
        <v>2220</v>
      </c>
    </row>
    <row r="23" spans="4:6" hidden="1" x14ac:dyDescent="0.3">
      <c r="D23" t="s">
        <v>637</v>
      </c>
      <c r="E23" t="s">
        <v>638</v>
      </c>
      <c r="F23" t="s">
        <v>662</v>
      </c>
    </row>
    <row r="24" spans="4:6" hidden="1" x14ac:dyDescent="0.3">
      <c r="D24" t="s">
        <v>663</v>
      </c>
      <c r="E24" t="s">
        <v>638</v>
      </c>
      <c r="F24" s="122">
        <v>1368</v>
      </c>
    </row>
    <row r="25" spans="4:6" hidden="1" x14ac:dyDescent="0.3">
      <c r="D25" t="s">
        <v>664</v>
      </c>
      <c r="E25" t="s">
        <v>665</v>
      </c>
      <c r="F25">
        <v>5</v>
      </c>
    </row>
    <row r="26" spans="4:6" hidden="1" x14ac:dyDescent="0.3">
      <c r="D26" t="s">
        <v>666</v>
      </c>
    </row>
    <row r="27" spans="4:6" hidden="1" x14ac:dyDescent="0.3">
      <c r="D27" t="s">
        <v>667</v>
      </c>
      <c r="E27" t="s">
        <v>642</v>
      </c>
      <c r="F27" s="122">
        <v>2912</v>
      </c>
    </row>
    <row r="28" spans="4:6" hidden="1" x14ac:dyDescent="0.3">
      <c r="D28" t="s">
        <v>668</v>
      </c>
      <c r="E28" t="s">
        <v>669</v>
      </c>
      <c r="F28">
        <v>2</v>
      </c>
    </row>
    <row r="29" spans="4:6" hidden="1" x14ac:dyDescent="0.3">
      <c r="D29" t="s">
        <v>670</v>
      </c>
      <c r="E29" t="s">
        <v>648</v>
      </c>
      <c r="F29">
        <v>2</v>
      </c>
    </row>
    <row r="30" spans="4:6" hidden="1" x14ac:dyDescent="0.3">
      <c r="D30" t="s">
        <v>671</v>
      </c>
      <c r="E30" t="s">
        <v>672</v>
      </c>
      <c r="F30">
        <v>2</v>
      </c>
    </row>
    <row r="31" spans="4:6" hidden="1" x14ac:dyDescent="0.3">
      <c r="D31" t="s">
        <v>673</v>
      </c>
      <c r="E31" t="s">
        <v>672</v>
      </c>
      <c r="F31">
        <v>2</v>
      </c>
    </row>
    <row r="32" spans="4:6" hidden="1" x14ac:dyDescent="0.3">
      <c r="D32" t="s">
        <v>674</v>
      </c>
      <c r="E32" t="s">
        <v>648</v>
      </c>
      <c r="F32" t="s">
        <v>675</v>
      </c>
    </row>
    <row r="33" spans="3:6" hidden="1" x14ac:dyDescent="0.3">
      <c r="D33" t="s">
        <v>676</v>
      </c>
      <c r="E33" t="s">
        <v>638</v>
      </c>
      <c r="F33" t="s">
        <v>675</v>
      </c>
    </row>
    <row r="34" spans="3:6" hidden="1" x14ac:dyDescent="0.3">
      <c r="D34" t="s">
        <v>677</v>
      </c>
      <c r="E34" t="s">
        <v>642</v>
      </c>
      <c r="F34" s="122">
        <v>2912</v>
      </c>
    </row>
    <row r="35" spans="3:6" hidden="1" x14ac:dyDescent="0.3">
      <c r="D35" t="s">
        <v>678</v>
      </c>
      <c r="E35" t="s">
        <v>669</v>
      </c>
      <c r="F35">
        <v>2</v>
      </c>
    </row>
    <row r="36" spans="3:6" hidden="1" x14ac:dyDescent="0.3">
      <c r="D36" t="s">
        <v>679</v>
      </c>
      <c r="E36" t="s">
        <v>665</v>
      </c>
      <c r="F36">
        <v>2</v>
      </c>
    </row>
    <row r="37" spans="3:6" hidden="1" x14ac:dyDescent="0.3">
      <c r="D37" t="s">
        <v>666</v>
      </c>
    </row>
    <row r="38" spans="3:6" hidden="1" x14ac:dyDescent="0.3">
      <c r="D38" t="s">
        <v>31</v>
      </c>
      <c r="E38" t="s">
        <v>642</v>
      </c>
      <c r="F38" s="122">
        <v>6720</v>
      </c>
    </row>
    <row r="39" spans="3:6" hidden="1" x14ac:dyDescent="0.3">
      <c r="D39" t="s">
        <v>668</v>
      </c>
      <c r="E39" t="s">
        <v>669</v>
      </c>
      <c r="F39">
        <v>6</v>
      </c>
    </row>
    <row r="40" spans="3:6" hidden="1" x14ac:dyDescent="0.3">
      <c r="D40" t="s">
        <v>670</v>
      </c>
      <c r="E40" t="s">
        <v>648</v>
      </c>
      <c r="F40">
        <v>6</v>
      </c>
    </row>
    <row r="41" spans="3:6" hidden="1" x14ac:dyDescent="0.3">
      <c r="D41" t="s">
        <v>673</v>
      </c>
      <c r="E41" t="s">
        <v>672</v>
      </c>
      <c r="F41">
        <v>6</v>
      </c>
    </row>
    <row r="42" spans="3:6" hidden="1" x14ac:dyDescent="0.3">
      <c r="D42" t="s">
        <v>680</v>
      </c>
      <c r="E42" t="s">
        <v>648</v>
      </c>
      <c r="F42" s="122">
        <v>1550</v>
      </c>
    </row>
    <row r="43" spans="3:6" hidden="1" x14ac:dyDescent="0.3">
      <c r="D43" t="s">
        <v>676</v>
      </c>
      <c r="E43" t="s">
        <v>638</v>
      </c>
      <c r="F43" s="122">
        <v>1550</v>
      </c>
    </row>
    <row r="44" spans="3:6" hidden="1" x14ac:dyDescent="0.3">
      <c r="D44" t="s">
        <v>677</v>
      </c>
      <c r="E44" t="s">
        <v>642</v>
      </c>
      <c r="F44" s="122">
        <v>6720</v>
      </c>
    </row>
    <row r="45" spans="3:6" hidden="1" x14ac:dyDescent="0.3">
      <c r="D45" t="s">
        <v>678</v>
      </c>
      <c r="E45" t="s">
        <v>669</v>
      </c>
      <c r="F45">
        <v>6</v>
      </c>
    </row>
    <row r="46" spans="3:6" hidden="1" x14ac:dyDescent="0.3">
      <c r="C46" t="s">
        <v>681</v>
      </c>
      <c r="D46" t="s">
        <v>682</v>
      </c>
      <c r="E46" t="s">
        <v>683</v>
      </c>
    </row>
    <row r="47" spans="3:6" hidden="1" x14ac:dyDescent="0.3">
      <c r="D47" t="s">
        <v>684</v>
      </c>
      <c r="E47" t="s">
        <v>685</v>
      </c>
      <c r="F47">
        <v>42</v>
      </c>
    </row>
    <row r="48" spans="3:6" hidden="1" x14ac:dyDescent="0.3">
      <c r="D48" t="s">
        <v>666</v>
      </c>
    </row>
    <row r="49" spans="3:6" hidden="1" x14ac:dyDescent="0.3">
      <c r="D49" t="s">
        <v>686</v>
      </c>
      <c r="E49" t="s">
        <v>687</v>
      </c>
      <c r="F49">
        <v>1</v>
      </c>
    </row>
    <row r="50" spans="3:6" hidden="1" x14ac:dyDescent="0.3">
      <c r="D50" t="s">
        <v>688</v>
      </c>
      <c r="E50" t="s">
        <v>687</v>
      </c>
      <c r="F50">
        <v>1</v>
      </c>
    </row>
    <row r="51" spans="3:6" hidden="1" x14ac:dyDescent="0.3">
      <c r="C51" t="s">
        <v>689</v>
      </c>
      <c r="D51" t="s">
        <v>690</v>
      </c>
    </row>
    <row r="52" spans="3:6" hidden="1" x14ac:dyDescent="0.3">
      <c r="D52" t="s">
        <v>691</v>
      </c>
      <c r="E52" t="s">
        <v>665</v>
      </c>
      <c r="F52">
        <v>1</v>
      </c>
    </row>
    <row r="53" spans="3:6" hidden="1" x14ac:dyDescent="0.3">
      <c r="D53" t="s">
        <v>666</v>
      </c>
    </row>
    <row r="54" spans="3:6" hidden="1" x14ac:dyDescent="0.3">
      <c r="D54" t="s">
        <v>692</v>
      </c>
      <c r="E54" t="s">
        <v>672</v>
      </c>
      <c r="F54">
        <v>1</v>
      </c>
    </row>
    <row r="55" spans="3:6" hidden="1" x14ac:dyDescent="0.3">
      <c r="D55" t="s">
        <v>693</v>
      </c>
      <c r="E55" t="s">
        <v>672</v>
      </c>
      <c r="F55">
        <v>2</v>
      </c>
    </row>
    <row r="56" spans="3:6" hidden="1" x14ac:dyDescent="0.3">
      <c r="D56" t="s">
        <v>694</v>
      </c>
      <c r="E56" t="s">
        <v>665</v>
      </c>
      <c r="F56">
        <v>3</v>
      </c>
    </row>
    <row r="57" spans="3:6" hidden="1" x14ac:dyDescent="0.3">
      <c r="D57" t="s">
        <v>695</v>
      </c>
      <c r="E57" t="s">
        <v>648</v>
      </c>
      <c r="F57">
        <v>1</v>
      </c>
    </row>
    <row r="58" spans="3:6" hidden="1" x14ac:dyDescent="0.3">
      <c r="D58" t="s">
        <v>696</v>
      </c>
      <c r="E58" t="s">
        <v>648</v>
      </c>
      <c r="F58">
        <v>1</v>
      </c>
    </row>
    <row r="59" spans="3:6" hidden="1" x14ac:dyDescent="0.3">
      <c r="D59" t="s">
        <v>697</v>
      </c>
      <c r="E59" t="s">
        <v>648</v>
      </c>
      <c r="F59">
        <v>2</v>
      </c>
    </row>
    <row r="60" spans="3:6" hidden="1" x14ac:dyDescent="0.3">
      <c r="D60" t="s">
        <v>698</v>
      </c>
      <c r="E60" t="s">
        <v>648</v>
      </c>
      <c r="F60">
        <v>1</v>
      </c>
    </row>
    <row r="61" spans="3:6" hidden="1" x14ac:dyDescent="0.3">
      <c r="D61" t="s">
        <v>699</v>
      </c>
      <c r="E61" t="s">
        <v>665</v>
      </c>
      <c r="F61">
        <v>1</v>
      </c>
    </row>
    <row r="62" spans="3:6" hidden="1" x14ac:dyDescent="0.3">
      <c r="D62" t="s">
        <v>666</v>
      </c>
    </row>
    <row r="63" spans="3:6" hidden="1" x14ac:dyDescent="0.3">
      <c r="D63" t="s">
        <v>692</v>
      </c>
      <c r="E63" t="s">
        <v>672</v>
      </c>
      <c r="F63">
        <v>1</v>
      </c>
    </row>
    <row r="64" spans="3:6" hidden="1" x14ac:dyDescent="0.3">
      <c r="D64" t="s">
        <v>693</v>
      </c>
      <c r="E64" t="s">
        <v>672</v>
      </c>
      <c r="F64">
        <v>2</v>
      </c>
    </row>
    <row r="65" spans="4:6" hidden="1" x14ac:dyDescent="0.3">
      <c r="D65" t="s">
        <v>694</v>
      </c>
      <c r="E65" t="s">
        <v>665</v>
      </c>
      <c r="F65">
        <v>3</v>
      </c>
    </row>
    <row r="66" spans="4:6" hidden="1" x14ac:dyDescent="0.3">
      <c r="D66" t="s">
        <v>700</v>
      </c>
      <c r="E66" t="s">
        <v>648</v>
      </c>
      <c r="F66">
        <v>2</v>
      </c>
    </row>
    <row r="67" spans="4:6" hidden="1" x14ac:dyDescent="0.3">
      <c r="D67" t="s">
        <v>697</v>
      </c>
      <c r="E67" t="s">
        <v>648</v>
      </c>
      <c r="F67">
        <v>2</v>
      </c>
    </row>
    <row r="68" spans="4:6" hidden="1" x14ac:dyDescent="0.3">
      <c r="D68" t="s">
        <v>698</v>
      </c>
      <c r="E68" t="s">
        <v>648</v>
      </c>
      <c r="F68">
        <v>1</v>
      </c>
    </row>
    <row r="69" spans="4:6" hidden="1" x14ac:dyDescent="0.3">
      <c r="D69" t="s">
        <v>701</v>
      </c>
      <c r="E69" t="s">
        <v>665</v>
      </c>
      <c r="F69">
        <v>21</v>
      </c>
    </row>
    <row r="70" spans="4:6" hidden="1" x14ac:dyDescent="0.3">
      <c r="D70" t="s">
        <v>666</v>
      </c>
    </row>
    <row r="71" spans="4:6" hidden="1" x14ac:dyDescent="0.3">
      <c r="D71" t="s">
        <v>702</v>
      </c>
      <c r="E71" t="s">
        <v>672</v>
      </c>
      <c r="F71">
        <v>1</v>
      </c>
    </row>
    <row r="72" spans="4:6" hidden="1" x14ac:dyDescent="0.3">
      <c r="D72" t="s">
        <v>703</v>
      </c>
      <c r="E72" t="s">
        <v>672</v>
      </c>
      <c r="F72">
        <v>1</v>
      </c>
    </row>
    <row r="73" spans="4:6" hidden="1" x14ac:dyDescent="0.3">
      <c r="D73" t="s">
        <v>704</v>
      </c>
      <c r="E73" t="s">
        <v>648</v>
      </c>
      <c r="F73">
        <v>2</v>
      </c>
    </row>
    <row r="74" spans="4:6" hidden="1" x14ac:dyDescent="0.3">
      <c r="D74" t="s">
        <v>705</v>
      </c>
      <c r="E74" t="s">
        <v>648</v>
      </c>
      <c r="F74">
        <v>1</v>
      </c>
    </row>
    <row r="75" spans="4:6" hidden="1" x14ac:dyDescent="0.3">
      <c r="D75" t="s">
        <v>706</v>
      </c>
      <c r="E75" t="s">
        <v>648</v>
      </c>
      <c r="F75">
        <v>1</v>
      </c>
    </row>
    <row r="76" spans="4:6" hidden="1" x14ac:dyDescent="0.3">
      <c r="D76" t="s">
        <v>707</v>
      </c>
      <c r="E76" t="s">
        <v>665</v>
      </c>
      <c r="F76">
        <v>8</v>
      </c>
    </row>
    <row r="77" spans="4:6" hidden="1" x14ac:dyDescent="0.3">
      <c r="D77" t="s">
        <v>666</v>
      </c>
    </row>
    <row r="78" spans="4:6" hidden="1" x14ac:dyDescent="0.3">
      <c r="D78" t="s">
        <v>702</v>
      </c>
      <c r="E78" t="s">
        <v>672</v>
      </c>
      <c r="F78">
        <v>2</v>
      </c>
    </row>
    <row r="79" spans="4:6" hidden="1" x14ac:dyDescent="0.3">
      <c r="D79" t="s">
        <v>703</v>
      </c>
      <c r="E79" t="s">
        <v>672</v>
      </c>
      <c r="F79">
        <v>2</v>
      </c>
    </row>
    <row r="80" spans="4:6" hidden="1" x14ac:dyDescent="0.3">
      <c r="D80" t="s">
        <v>708</v>
      </c>
      <c r="E80" t="s">
        <v>648</v>
      </c>
      <c r="F80">
        <v>3</v>
      </c>
    </row>
    <row r="81" spans="4:6" hidden="1" x14ac:dyDescent="0.3">
      <c r="D81" t="s">
        <v>696</v>
      </c>
      <c r="E81" t="s">
        <v>648</v>
      </c>
      <c r="F81">
        <v>1</v>
      </c>
    </row>
    <row r="82" spans="4:6" hidden="1" x14ac:dyDescent="0.3">
      <c r="D82" t="s">
        <v>704</v>
      </c>
      <c r="E82" t="s">
        <v>648</v>
      </c>
      <c r="F82">
        <v>1</v>
      </c>
    </row>
    <row r="83" spans="4:6" hidden="1" x14ac:dyDescent="0.3">
      <c r="D83" t="s">
        <v>709</v>
      </c>
      <c r="E83" t="s">
        <v>648</v>
      </c>
      <c r="F83">
        <v>1</v>
      </c>
    </row>
    <row r="84" spans="4:6" hidden="1" x14ac:dyDescent="0.3">
      <c r="D84" t="s">
        <v>710</v>
      </c>
      <c r="E84" t="s">
        <v>665</v>
      </c>
      <c r="F84">
        <v>7</v>
      </c>
    </row>
    <row r="85" spans="4:6" hidden="1" x14ac:dyDescent="0.3">
      <c r="D85" t="s">
        <v>666</v>
      </c>
    </row>
    <row r="86" spans="4:6" hidden="1" x14ac:dyDescent="0.3">
      <c r="D86" t="s">
        <v>711</v>
      </c>
      <c r="E86" t="s">
        <v>672</v>
      </c>
      <c r="F86">
        <v>2</v>
      </c>
    </row>
    <row r="87" spans="4:6" hidden="1" x14ac:dyDescent="0.3">
      <c r="D87" t="s">
        <v>712</v>
      </c>
      <c r="E87" t="s">
        <v>672</v>
      </c>
      <c r="F87">
        <v>4</v>
      </c>
    </row>
    <row r="88" spans="4:6" hidden="1" x14ac:dyDescent="0.3">
      <c r="D88" t="s">
        <v>696</v>
      </c>
      <c r="E88" t="s">
        <v>648</v>
      </c>
      <c r="F88">
        <v>2</v>
      </c>
    </row>
    <row r="89" spans="4:6" hidden="1" x14ac:dyDescent="0.3">
      <c r="D89" t="s">
        <v>708</v>
      </c>
      <c r="E89" t="s">
        <v>648</v>
      </c>
      <c r="F89">
        <v>2</v>
      </c>
    </row>
    <row r="90" spans="4:6" hidden="1" x14ac:dyDescent="0.3">
      <c r="D90" t="s">
        <v>705</v>
      </c>
      <c r="E90" t="s">
        <v>648</v>
      </c>
      <c r="F90">
        <v>4</v>
      </c>
    </row>
    <row r="91" spans="4:6" hidden="1" x14ac:dyDescent="0.3">
      <c r="D91" t="s">
        <v>713</v>
      </c>
      <c r="E91" t="s">
        <v>648</v>
      </c>
      <c r="F91">
        <v>1</v>
      </c>
    </row>
    <row r="92" spans="4:6" hidden="1" x14ac:dyDescent="0.3">
      <c r="D92" t="s">
        <v>714</v>
      </c>
      <c r="E92" t="s">
        <v>665</v>
      </c>
      <c r="F92">
        <v>3</v>
      </c>
    </row>
    <row r="93" spans="4:6" hidden="1" x14ac:dyDescent="0.3">
      <c r="D93" t="s">
        <v>666</v>
      </c>
    </row>
    <row r="94" spans="4:6" hidden="1" x14ac:dyDescent="0.3">
      <c r="D94" t="s">
        <v>711</v>
      </c>
      <c r="E94" t="s">
        <v>672</v>
      </c>
      <c r="F94">
        <v>2</v>
      </c>
    </row>
    <row r="95" spans="4:6" hidden="1" x14ac:dyDescent="0.3">
      <c r="D95" t="s">
        <v>712</v>
      </c>
      <c r="E95" t="s">
        <v>672</v>
      </c>
      <c r="F95">
        <v>4</v>
      </c>
    </row>
    <row r="96" spans="4:6" hidden="1" x14ac:dyDescent="0.3">
      <c r="D96" t="s">
        <v>715</v>
      </c>
      <c r="E96" t="s">
        <v>648</v>
      </c>
      <c r="F96">
        <v>2</v>
      </c>
    </row>
    <row r="97" spans="4:6" hidden="1" x14ac:dyDescent="0.3">
      <c r="D97" t="s">
        <v>700</v>
      </c>
      <c r="E97" t="s">
        <v>648</v>
      </c>
      <c r="F97">
        <v>4</v>
      </c>
    </row>
    <row r="98" spans="4:6" hidden="1" x14ac:dyDescent="0.3">
      <c r="D98" t="s">
        <v>705</v>
      </c>
      <c r="E98" t="s">
        <v>648</v>
      </c>
      <c r="F98">
        <v>4</v>
      </c>
    </row>
    <row r="99" spans="4:6" hidden="1" x14ac:dyDescent="0.3">
      <c r="D99" t="s">
        <v>713</v>
      </c>
      <c r="E99" t="s">
        <v>648</v>
      </c>
      <c r="F99">
        <v>1</v>
      </c>
    </row>
    <row r="100" spans="4:6" hidden="1" x14ac:dyDescent="0.3">
      <c r="D100" t="s">
        <v>716</v>
      </c>
      <c r="E100" t="s">
        <v>665</v>
      </c>
      <c r="F100">
        <v>10</v>
      </c>
    </row>
    <row r="101" spans="4:6" hidden="1" x14ac:dyDescent="0.3">
      <c r="D101" t="s">
        <v>666</v>
      </c>
    </row>
    <row r="102" spans="4:6" hidden="1" x14ac:dyDescent="0.3">
      <c r="D102" t="s">
        <v>717</v>
      </c>
      <c r="E102" t="s">
        <v>648</v>
      </c>
      <c r="F102">
        <v>1</v>
      </c>
    </row>
    <row r="103" spans="4:6" hidden="1" x14ac:dyDescent="0.3">
      <c r="D103" t="s">
        <v>718</v>
      </c>
      <c r="E103" t="s">
        <v>672</v>
      </c>
      <c r="F103">
        <v>1</v>
      </c>
    </row>
    <row r="104" spans="4:6" hidden="1" x14ac:dyDescent="0.3">
      <c r="D104" t="s">
        <v>719</v>
      </c>
      <c r="E104" t="s">
        <v>672</v>
      </c>
      <c r="F104">
        <v>8</v>
      </c>
    </row>
    <row r="105" spans="4:6" hidden="1" x14ac:dyDescent="0.3">
      <c r="D105" t="s">
        <v>720</v>
      </c>
      <c r="E105" t="s">
        <v>721</v>
      </c>
      <c r="F105" t="s">
        <v>722</v>
      </c>
    </row>
    <row r="106" spans="4:6" hidden="1" x14ac:dyDescent="0.3">
      <c r="D106" t="s">
        <v>56</v>
      </c>
      <c r="E106" t="s">
        <v>672</v>
      </c>
      <c r="F106">
        <v>2</v>
      </c>
    </row>
    <row r="107" spans="4:6" hidden="1" x14ac:dyDescent="0.3">
      <c r="D107" t="s">
        <v>723</v>
      </c>
      <c r="E107" t="s">
        <v>672</v>
      </c>
      <c r="F107">
        <v>1</v>
      </c>
    </row>
    <row r="108" spans="4:6" hidden="1" x14ac:dyDescent="0.3">
      <c r="D108" t="s">
        <v>724</v>
      </c>
      <c r="E108" t="s">
        <v>648</v>
      </c>
      <c r="F108">
        <v>1</v>
      </c>
    </row>
    <row r="109" spans="4:6" hidden="1" x14ac:dyDescent="0.3">
      <c r="D109" t="s">
        <v>725</v>
      </c>
      <c r="E109" t="s">
        <v>665</v>
      </c>
      <c r="F109">
        <v>2</v>
      </c>
    </row>
    <row r="110" spans="4:6" hidden="1" x14ac:dyDescent="0.3">
      <c r="D110" t="s">
        <v>666</v>
      </c>
    </row>
    <row r="111" spans="4:6" hidden="1" x14ac:dyDescent="0.3">
      <c r="D111" t="s">
        <v>717</v>
      </c>
      <c r="E111" t="s">
        <v>648</v>
      </c>
      <c r="F111">
        <v>1</v>
      </c>
    </row>
    <row r="112" spans="4:6" hidden="1" x14ac:dyDescent="0.3">
      <c r="D112" t="s">
        <v>718</v>
      </c>
      <c r="E112" t="s">
        <v>672</v>
      </c>
      <c r="F112">
        <v>1</v>
      </c>
    </row>
    <row r="113" spans="4:6" hidden="1" x14ac:dyDescent="0.3">
      <c r="D113" t="s">
        <v>719</v>
      </c>
      <c r="E113" t="s">
        <v>672</v>
      </c>
      <c r="F113">
        <v>8</v>
      </c>
    </row>
    <row r="114" spans="4:6" hidden="1" x14ac:dyDescent="0.3">
      <c r="D114" t="s">
        <v>726</v>
      </c>
      <c r="E114" t="s">
        <v>721</v>
      </c>
      <c r="F114" t="s">
        <v>727</v>
      </c>
    </row>
    <row r="115" spans="4:6" hidden="1" x14ac:dyDescent="0.3">
      <c r="D115" t="s">
        <v>728</v>
      </c>
      <c r="E115" t="s">
        <v>648</v>
      </c>
      <c r="F115">
        <v>1</v>
      </c>
    </row>
    <row r="116" spans="4:6" hidden="1" x14ac:dyDescent="0.3">
      <c r="D116" t="s">
        <v>56</v>
      </c>
      <c r="E116" t="s">
        <v>672</v>
      </c>
      <c r="F116">
        <v>2</v>
      </c>
    </row>
    <row r="117" spans="4:6" hidden="1" x14ac:dyDescent="0.3">
      <c r="D117" t="s">
        <v>723</v>
      </c>
      <c r="E117" t="s">
        <v>672</v>
      </c>
      <c r="F117">
        <v>1</v>
      </c>
    </row>
    <row r="118" spans="4:6" hidden="1" x14ac:dyDescent="0.3">
      <c r="D118" t="s">
        <v>729</v>
      </c>
      <c r="E118" t="s">
        <v>648</v>
      </c>
      <c r="F118">
        <v>1</v>
      </c>
    </row>
    <row r="119" spans="4:6" hidden="1" x14ac:dyDescent="0.3">
      <c r="D119" t="s">
        <v>730</v>
      </c>
      <c r="E119" t="s">
        <v>665</v>
      </c>
      <c r="F119">
        <v>10</v>
      </c>
    </row>
    <row r="120" spans="4:6" hidden="1" x14ac:dyDescent="0.3">
      <c r="D120" t="s">
        <v>666</v>
      </c>
    </row>
    <row r="121" spans="4:6" hidden="1" x14ac:dyDescent="0.3">
      <c r="D121" t="s">
        <v>731</v>
      </c>
      <c r="E121" t="s">
        <v>672</v>
      </c>
      <c r="F121">
        <v>1</v>
      </c>
    </row>
    <row r="122" sp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
        <v>734</v>
      </c>
    </row>
    <row r="125" spans="4:6" hidden="1" x14ac:dyDescent="0.3">
      <c r="D125" t="s">
        <v>735</v>
      </c>
      <c r="E125" t="s">
        <v>665</v>
      </c>
      <c r="F125">
        <v>2</v>
      </c>
    </row>
    <row r="126" spans="4:6" hidden="1" x14ac:dyDescent="0.3">
      <c r="D126" t="s">
        <v>666</v>
      </c>
    </row>
    <row r="127" spans="4:6" hidden="1" x14ac:dyDescent="0.3">
      <c r="D127" t="s">
        <v>731</v>
      </c>
      <c r="E127" t="s">
        <v>672</v>
      </c>
      <c r="F127">
        <v>1</v>
      </c>
    </row>
    <row r="128" spans="4:6" hidden="1" x14ac:dyDescent="0.3">
      <c r="D128" t="s">
        <v>732</v>
      </c>
      <c r="E128" t="s">
        <v>672</v>
      </c>
      <c r="F128">
        <v>1</v>
      </c>
    </row>
    <row r="129" spans="4:6" hidden="1" x14ac:dyDescent="0.3">
      <c r="D129" t="s">
        <v>736</v>
      </c>
      <c r="E129" t="s">
        <v>648</v>
      </c>
      <c r="F129" t="s">
        <v>636</v>
      </c>
    </row>
    <row r="130" spans="4:6" hidden="1" x14ac:dyDescent="0.3">
      <c r="D130" t="s">
        <v>637</v>
      </c>
      <c r="E130" t="s">
        <v>638</v>
      </c>
      <c r="F130" t="s">
        <v>636</v>
      </c>
    </row>
    <row r="131" spans="4:6" hidden="1" x14ac:dyDescent="0.3">
      <c r="D131" t="s">
        <v>737</v>
      </c>
      <c r="E131" t="s">
        <v>648</v>
      </c>
      <c r="F131">
        <v>26</v>
      </c>
    </row>
    <row r="132" spans="4:6" hidden="1" x14ac:dyDescent="0.3">
      <c r="D132" t="s">
        <v>666</v>
      </c>
    </row>
    <row r="133" spans="4:6" hidden="1" x14ac:dyDescent="0.3">
      <c r="D133" t="s">
        <v>738</v>
      </c>
      <c r="E133" t="s">
        <v>648</v>
      </c>
      <c r="F133">
        <v>1</v>
      </c>
    </row>
    <row r="134" spans="4:6" hidden="1" x14ac:dyDescent="0.3">
      <c r="D134" t="s">
        <v>739</v>
      </c>
      <c r="E134" t="s">
        <v>672</v>
      </c>
      <c r="F134">
        <v>1</v>
      </c>
    </row>
    <row r="135" spans="4:6" hidden="1" x14ac:dyDescent="0.3">
      <c r="D135" t="s">
        <v>704</v>
      </c>
      <c r="E135" t="s">
        <v>648</v>
      </c>
      <c r="F135">
        <v>1</v>
      </c>
    </row>
    <row r="136" spans="4:6" hidden="1" x14ac:dyDescent="0.3">
      <c r="D136" t="s">
        <v>740</v>
      </c>
      <c r="E136" t="s">
        <v>648</v>
      </c>
      <c r="F136">
        <v>5</v>
      </c>
    </row>
    <row r="137" spans="4:6" hidden="1" x14ac:dyDescent="0.3">
      <c r="D137" t="s">
        <v>666</v>
      </c>
    </row>
    <row r="138" spans="4:6" hidden="1" x14ac:dyDescent="0.3">
      <c r="D138" t="s">
        <v>738</v>
      </c>
      <c r="E138" t="s">
        <v>648</v>
      </c>
      <c r="F138">
        <v>1</v>
      </c>
    </row>
    <row r="139" spans="4:6" hidden="1" x14ac:dyDescent="0.3">
      <c r="D139" t="s">
        <v>739</v>
      </c>
      <c r="E139" t="s">
        <v>672</v>
      </c>
      <c r="F139">
        <v>1</v>
      </c>
    </row>
    <row r="140" spans="4:6" hidden="1" x14ac:dyDescent="0.3">
      <c r="D140" t="s">
        <v>647</v>
      </c>
      <c r="E140" t="s">
        <v>648</v>
      </c>
      <c r="F140">
        <v>1</v>
      </c>
    </row>
    <row r="141" spans="4:6" hidden="1" x14ac:dyDescent="0.3">
      <c r="D141" t="s">
        <v>741</v>
      </c>
      <c r="E141" t="s">
        <v>648</v>
      </c>
      <c r="F141">
        <v>14</v>
      </c>
    </row>
    <row r="142" spans="4:6" hidden="1" x14ac:dyDescent="0.3">
      <c r="D142" t="s">
        <v>666</v>
      </c>
    </row>
    <row r="143" spans="4:6" hidden="1" x14ac:dyDescent="0.3">
      <c r="D143" t="s">
        <v>742</v>
      </c>
      <c r="E143" t="s">
        <v>672</v>
      </c>
      <c r="F143">
        <v>1</v>
      </c>
    </row>
    <row r="144" spans="4:6" hidden="1" x14ac:dyDescent="0.3">
      <c r="D144" t="s">
        <v>743</v>
      </c>
      <c r="E144" t="s">
        <v>648</v>
      </c>
      <c r="F144">
        <v>1</v>
      </c>
    </row>
    <row r="145" spans="3:6" hidden="1" x14ac:dyDescent="0.3">
      <c r="D145" t="s">
        <v>744</v>
      </c>
      <c r="E145" t="s">
        <v>648</v>
      </c>
      <c r="F145">
        <v>136</v>
      </c>
    </row>
    <row r="146" spans="3:6" hidden="1" x14ac:dyDescent="0.3">
      <c r="D146" t="s">
        <v>666</v>
      </c>
    </row>
    <row r="147" spans="3:6" hidden="1" x14ac:dyDescent="0.3">
      <c r="D147" t="s">
        <v>745</v>
      </c>
      <c r="E147" t="s">
        <v>672</v>
      </c>
      <c r="F147">
        <v>1</v>
      </c>
    </row>
    <row r="148" spans="3:6" hidden="1" x14ac:dyDescent="0.3">
      <c r="D148" t="s">
        <v>746</v>
      </c>
      <c r="E148" t="s">
        <v>672</v>
      </c>
      <c r="F148">
        <v>1</v>
      </c>
    </row>
    <row r="149" spans="3:6" hidden="1" x14ac:dyDescent="0.3">
      <c r="D149" t="s">
        <v>747</v>
      </c>
      <c r="E149" t="s">
        <v>648</v>
      </c>
      <c r="F149">
        <v>42</v>
      </c>
    </row>
    <row r="150" spans="3:6" hidden="1" x14ac:dyDescent="0.3">
      <c r="D150" t="s">
        <v>666</v>
      </c>
    </row>
    <row r="151" spans="3:6" hidden="1" x14ac:dyDescent="0.3">
      <c r="D151" t="s">
        <v>96</v>
      </c>
      <c r="E151" t="s">
        <v>748</v>
      </c>
      <c r="F151">
        <v>1</v>
      </c>
    </row>
    <row r="152" spans="3:6" hidden="1" x14ac:dyDescent="0.3">
      <c r="D152" t="s">
        <v>749</v>
      </c>
      <c r="E152" t="s">
        <v>672</v>
      </c>
      <c r="F152">
        <v>2</v>
      </c>
    </row>
    <row r="153" spans="3:6" x14ac:dyDescent="0.3">
      <c r="D153" t="s">
        <v>750</v>
      </c>
      <c r="E153" t="s">
        <v>648</v>
      </c>
      <c r="F153">
        <v>1</v>
      </c>
    </row>
    <row r="154" spans="3:6" hidden="1" x14ac:dyDescent="0.3">
      <c r="C154" t="s">
        <v>751</v>
      </c>
      <c r="D154" t="s">
        <v>752</v>
      </c>
    </row>
    <row r="155" spans="3:6" hidden="1" x14ac:dyDescent="0.3">
      <c r="C155">
        <v>1</v>
      </c>
      <c r="D155" t="s">
        <v>753</v>
      </c>
      <c r="E155" t="s">
        <v>754</v>
      </c>
      <c r="F155">
        <v>1</v>
      </c>
    </row>
    <row r="156" spans="3:6" hidden="1" x14ac:dyDescent="0.3">
      <c r="D156" t="s">
        <v>755</v>
      </c>
      <c r="E156" t="s">
        <v>642</v>
      </c>
      <c r="F156" t="s">
        <v>756</v>
      </c>
    </row>
    <row r="157" spans="3:6" hidden="1" x14ac:dyDescent="0.3">
      <c r="D157" t="s">
        <v>757</v>
      </c>
      <c r="E157" t="s">
        <v>721</v>
      </c>
      <c r="F157" t="s">
        <v>758</v>
      </c>
    </row>
    <row r="158" spans="3:6" hidden="1" x14ac:dyDescent="0.3">
      <c r="D158" t="s">
        <v>759</v>
      </c>
      <c r="E158" t="s">
        <v>721</v>
      </c>
      <c r="F158" t="s">
        <v>760</v>
      </c>
    </row>
    <row r="159" spans="3:6" hidden="1" x14ac:dyDescent="0.3">
      <c r="D159" t="s">
        <v>671</v>
      </c>
      <c r="E159" t="s">
        <v>672</v>
      </c>
      <c r="F159">
        <v>2</v>
      </c>
    </row>
    <row r="160" spans="3:6" hidden="1" x14ac:dyDescent="0.3">
      <c r="D160" t="s">
        <v>761</v>
      </c>
      <c r="E160" t="s">
        <v>672</v>
      </c>
      <c r="F160">
        <v>2</v>
      </c>
    </row>
    <row r="161" spans="4:6" hidden="1" x14ac:dyDescent="0.3">
      <c r="D161" t="s">
        <v>762</v>
      </c>
      <c r="E161" t="s">
        <v>672</v>
      </c>
      <c r="F161">
        <v>15</v>
      </c>
    </row>
    <row r="162" spans="4:6" hidden="1" x14ac:dyDescent="0.3">
      <c r="D162" t="s">
        <v>763</v>
      </c>
      <c r="E162" t="s">
        <v>672</v>
      </c>
      <c r="F162">
        <v>15</v>
      </c>
    </row>
    <row r="163" spans="4:6" hidden="1" x14ac:dyDescent="0.3">
      <c r="D163" t="s">
        <v>764</v>
      </c>
      <c r="E163" t="s">
        <v>672</v>
      </c>
      <c r="F163">
        <v>8</v>
      </c>
    </row>
    <row r="164" spans="4:6" hidden="1" x14ac:dyDescent="0.3">
      <c r="D164" t="s">
        <v>765</v>
      </c>
      <c r="E164" t="s">
        <v>672</v>
      </c>
      <c r="F164" t="s">
        <v>766</v>
      </c>
    </row>
    <row r="165" spans="4:6" hidden="1" x14ac:dyDescent="0.3">
      <c r="D165" t="s">
        <v>767</v>
      </c>
      <c r="E165" t="s">
        <v>768</v>
      </c>
      <c r="F165" t="s">
        <v>769</v>
      </c>
    </row>
    <row r="166" spans="4:6" hidden="1" x14ac:dyDescent="0.3">
      <c r="D166" t="s">
        <v>770</v>
      </c>
      <c r="E166" t="s">
        <v>768</v>
      </c>
      <c r="F166" t="s">
        <v>771</v>
      </c>
    </row>
    <row r="167" spans="4:6" hidden="1" x14ac:dyDescent="0.3">
      <c r="D167" t="s">
        <v>772</v>
      </c>
      <c r="E167" t="s">
        <v>721</v>
      </c>
      <c r="F167" t="s">
        <v>766</v>
      </c>
    </row>
    <row r="168" spans="4:6" hidden="1" x14ac:dyDescent="0.3">
      <c r="D168" t="s">
        <v>773</v>
      </c>
      <c r="E168" t="s">
        <v>642</v>
      </c>
      <c r="F168" t="s">
        <v>774</v>
      </c>
    </row>
    <row r="169" spans="4:6" hidden="1" x14ac:dyDescent="0.3">
      <c r="D169" t="s">
        <v>775</v>
      </c>
      <c r="E169" t="s">
        <v>776</v>
      </c>
      <c r="F169">
        <v>5</v>
      </c>
    </row>
    <row r="170" spans="4:6" hidden="1" x14ac:dyDescent="0.3">
      <c r="D170" t="s">
        <v>777</v>
      </c>
      <c r="E170" t="s">
        <v>648</v>
      </c>
      <c r="F170">
        <v>5</v>
      </c>
    </row>
    <row r="171" spans="4:6" hidden="1" x14ac:dyDescent="0.3">
      <c r="D171" t="s">
        <v>778</v>
      </c>
      <c r="E171" t="s">
        <v>648</v>
      </c>
      <c r="F171">
        <v>5</v>
      </c>
    </row>
    <row r="172" spans="4:6" hidden="1" x14ac:dyDescent="0.3">
      <c r="D172" t="s">
        <v>694</v>
      </c>
      <c r="E172" t="s">
        <v>665</v>
      </c>
      <c r="F172">
        <v>6</v>
      </c>
    </row>
    <row r="173" spans="4:6" hidden="1" x14ac:dyDescent="0.3">
      <c r="D173" t="s">
        <v>779</v>
      </c>
      <c r="E173" t="s">
        <v>780</v>
      </c>
      <c r="F173" t="s">
        <v>781</v>
      </c>
    </row>
    <row r="174" spans="4:6" hidden="1" x14ac:dyDescent="0.3">
      <c r="D174" t="s">
        <v>782</v>
      </c>
      <c r="E174" t="s">
        <v>780</v>
      </c>
      <c r="F174" s="122">
        <v>3717</v>
      </c>
    </row>
    <row r="175" spans="4:6" hidden="1" x14ac:dyDescent="0.3">
      <c r="D175" t="s">
        <v>783</v>
      </c>
    </row>
    <row r="176" spans="4:6" hidden="1" x14ac:dyDescent="0.3">
      <c r="D176" t="s">
        <v>784</v>
      </c>
      <c r="E176" t="s">
        <v>672</v>
      </c>
      <c r="F176">
        <v>5</v>
      </c>
    </row>
    <row r="177" spans="4:6" hidden="1" x14ac:dyDescent="0.3">
      <c r="D177" t="s">
        <v>785</v>
      </c>
      <c r="E177" t="s">
        <v>672</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2020-06-25T15:03:43Z</dcterms:modified>
</cp:coreProperties>
</file>