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4" windowWidth="22980" windowHeight="9552"/>
  </bookViews>
  <sheets>
    <sheet name="Mail" sheetId="1" r:id="rId1"/>
    <sheet name="Data" sheetId="2" r:id="rId2"/>
    <sheet name="07_chicanhan" sheetId="3" r:id="rId3"/>
  </sheets>
  <externalReferences>
    <externalReference r:id="rId4"/>
    <externalReference r:id="rId5"/>
    <externalReference r:id="rId6"/>
  </externalReferences>
  <definedNames>
    <definedName name="_Fill" hidden="1">#REF!</definedName>
    <definedName name="_xlnm._FilterDatabase" localSheetId="2" hidden="1">'07_chicanhan'!$A$12:$IS$112</definedName>
    <definedName name="_xlnm._FilterDatabase" localSheetId="0" hidden="1">Mail!$A$1:$N$2</definedName>
    <definedName name="Cot_thep">[2]Du_lieu!$C$19</definedName>
    <definedName name="HSNC">[2]Du_lieu!$C$6</definedName>
    <definedName name="ThanhXuan110">'[3]KH-Q1,Q2,01'!#REF!</definedName>
    <definedName name="VT">#REF!</definedName>
  </definedName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E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2" i="1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3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H111" i="3"/>
  <c r="M111" i="3" s="1"/>
  <c r="G111" i="3"/>
  <c r="F111" i="3"/>
  <c r="H110" i="3"/>
  <c r="M110" i="3" s="1"/>
  <c r="G110" i="3"/>
  <c r="F110" i="3"/>
  <c r="H109" i="3"/>
  <c r="M109" i="3" s="1"/>
  <c r="G109" i="3"/>
  <c r="F109" i="3"/>
  <c r="H108" i="3"/>
  <c r="M108" i="3" s="1"/>
  <c r="G108" i="3"/>
  <c r="F108" i="3"/>
  <c r="H107" i="3"/>
  <c r="M107" i="3" s="1"/>
  <c r="G107" i="3"/>
  <c r="F107" i="3"/>
  <c r="H106" i="3"/>
  <c r="M106" i="3" s="1"/>
  <c r="G106" i="3"/>
  <c r="F106" i="3"/>
  <c r="H105" i="3"/>
  <c r="M105" i="3" s="1"/>
  <c r="G105" i="3"/>
  <c r="F105" i="3"/>
  <c r="H104" i="3"/>
  <c r="M104" i="3" s="1"/>
  <c r="G104" i="3"/>
  <c r="F104" i="3"/>
  <c r="H103" i="3"/>
  <c r="M103" i="3" s="1"/>
  <c r="G103" i="3"/>
  <c r="F103" i="3"/>
  <c r="H102" i="3"/>
  <c r="M102" i="3" s="1"/>
  <c r="G102" i="3"/>
  <c r="F102" i="3"/>
  <c r="H101" i="3"/>
  <c r="G101" i="3"/>
  <c r="F101" i="3"/>
  <c r="H100" i="3"/>
  <c r="M100" i="3" s="1"/>
  <c r="G100" i="3"/>
  <c r="F100" i="3"/>
  <c r="H99" i="3"/>
  <c r="G99" i="3"/>
  <c r="F99" i="3"/>
  <c r="H98" i="3"/>
  <c r="M98" i="3" s="1"/>
  <c r="G98" i="3"/>
  <c r="F98" i="3"/>
  <c r="H97" i="3"/>
  <c r="G97" i="3"/>
  <c r="F97" i="3"/>
  <c r="H96" i="3"/>
  <c r="M96" i="3" s="1"/>
  <c r="G96" i="3"/>
  <c r="F96" i="3"/>
  <c r="H95" i="3"/>
  <c r="M95" i="3" s="1"/>
  <c r="G95" i="3"/>
  <c r="F95" i="3"/>
  <c r="H94" i="3"/>
  <c r="M94" i="3" s="1"/>
  <c r="G94" i="3"/>
  <c r="F94" i="3"/>
  <c r="H93" i="3"/>
  <c r="G93" i="3"/>
  <c r="F93" i="3"/>
  <c r="H92" i="3"/>
  <c r="M92" i="3" s="1"/>
  <c r="G92" i="3"/>
  <c r="F92" i="3"/>
  <c r="H91" i="3"/>
  <c r="G91" i="3"/>
  <c r="F91" i="3"/>
  <c r="H90" i="3"/>
  <c r="M90" i="3" s="1"/>
  <c r="G90" i="3"/>
  <c r="F90" i="3"/>
  <c r="H89" i="3"/>
  <c r="G89" i="3"/>
  <c r="F89" i="3"/>
  <c r="H88" i="3"/>
  <c r="M88" i="3" s="1"/>
  <c r="G88" i="3"/>
  <c r="F88" i="3"/>
  <c r="H87" i="3"/>
  <c r="M87" i="3" s="1"/>
  <c r="G87" i="3"/>
  <c r="F87" i="3"/>
  <c r="H86" i="3"/>
  <c r="M86" i="3" s="1"/>
  <c r="G86" i="3"/>
  <c r="F86" i="3"/>
  <c r="H85" i="3"/>
  <c r="G85" i="3"/>
  <c r="F85" i="3"/>
  <c r="H84" i="3"/>
  <c r="M84" i="3" s="1"/>
  <c r="G84" i="3"/>
  <c r="F84" i="3"/>
  <c r="H83" i="3"/>
  <c r="G83" i="3"/>
  <c r="F83" i="3"/>
  <c r="H82" i="3"/>
  <c r="M82" i="3" s="1"/>
  <c r="G82" i="3"/>
  <c r="F82" i="3"/>
  <c r="H81" i="3"/>
  <c r="G81" i="3"/>
  <c r="F81" i="3"/>
  <c r="H80" i="3"/>
  <c r="M80" i="3" s="1"/>
  <c r="G80" i="3"/>
  <c r="F80" i="3"/>
  <c r="H79" i="3"/>
  <c r="M79" i="3" s="1"/>
  <c r="G79" i="3"/>
  <c r="F79" i="3"/>
  <c r="H78" i="3"/>
  <c r="M78" i="3" s="1"/>
  <c r="G78" i="3"/>
  <c r="F78" i="3"/>
  <c r="H77" i="3"/>
  <c r="G77" i="3"/>
  <c r="F77" i="3"/>
  <c r="H76" i="3"/>
  <c r="M76" i="3" s="1"/>
  <c r="G76" i="3"/>
  <c r="F76" i="3"/>
  <c r="H75" i="3"/>
  <c r="G75" i="3"/>
  <c r="F75" i="3"/>
  <c r="H74" i="3"/>
  <c r="M74" i="3" s="1"/>
  <c r="G74" i="3"/>
  <c r="F74" i="3"/>
  <c r="H73" i="3"/>
  <c r="G73" i="3"/>
  <c r="F73" i="3"/>
  <c r="H72" i="3"/>
  <c r="M72" i="3" s="1"/>
  <c r="G72" i="3"/>
  <c r="F72" i="3"/>
  <c r="H71" i="3"/>
  <c r="M71" i="3" s="1"/>
  <c r="G71" i="3"/>
  <c r="F71" i="3"/>
  <c r="H70" i="3"/>
  <c r="M70" i="3" s="1"/>
  <c r="G70" i="3"/>
  <c r="F70" i="3"/>
  <c r="H69" i="3"/>
  <c r="G69" i="3"/>
  <c r="F69" i="3"/>
  <c r="H68" i="3"/>
  <c r="M68" i="3" s="1"/>
  <c r="G68" i="3"/>
  <c r="F68" i="3"/>
  <c r="H67" i="3"/>
  <c r="G67" i="3"/>
  <c r="F67" i="3"/>
  <c r="H66" i="3"/>
  <c r="M66" i="3" s="1"/>
  <c r="G66" i="3"/>
  <c r="F66" i="3"/>
  <c r="H65" i="3"/>
  <c r="G65" i="3"/>
  <c r="F65" i="3"/>
  <c r="H64" i="3"/>
  <c r="M64" i="3" s="1"/>
  <c r="G64" i="3"/>
  <c r="F64" i="3"/>
  <c r="H63" i="3"/>
  <c r="M63" i="3" s="1"/>
  <c r="G63" i="3"/>
  <c r="F63" i="3"/>
  <c r="H62" i="3"/>
  <c r="M62" i="3" s="1"/>
  <c r="G62" i="3"/>
  <c r="F62" i="3"/>
  <c r="H61" i="3"/>
  <c r="G61" i="3"/>
  <c r="F61" i="3"/>
  <c r="H60" i="3"/>
  <c r="M60" i="3" s="1"/>
  <c r="G60" i="3"/>
  <c r="F60" i="3"/>
  <c r="H59" i="3"/>
  <c r="G59" i="3"/>
  <c r="F59" i="3"/>
  <c r="H58" i="3"/>
  <c r="M58" i="3" s="1"/>
  <c r="G58" i="3"/>
  <c r="F58" i="3"/>
  <c r="H57" i="3"/>
  <c r="G57" i="3"/>
  <c r="F57" i="3"/>
  <c r="H56" i="3"/>
  <c r="M56" i="3" s="1"/>
  <c r="G56" i="3"/>
  <c r="F56" i="3"/>
  <c r="H55" i="3"/>
  <c r="M55" i="3" s="1"/>
  <c r="G55" i="3"/>
  <c r="F55" i="3"/>
  <c r="H54" i="3"/>
  <c r="M54" i="3" s="1"/>
  <c r="G54" i="3"/>
  <c r="F54" i="3"/>
  <c r="H53" i="3"/>
  <c r="G53" i="3"/>
  <c r="F53" i="3"/>
  <c r="H52" i="3"/>
  <c r="M52" i="3" s="1"/>
  <c r="G52" i="3"/>
  <c r="F52" i="3"/>
  <c r="H51" i="3"/>
  <c r="G51" i="3"/>
  <c r="F51" i="3"/>
  <c r="H50" i="3"/>
  <c r="M50" i="3" s="1"/>
  <c r="G50" i="3"/>
  <c r="F50" i="3"/>
  <c r="H49" i="3"/>
  <c r="G49" i="3"/>
  <c r="F49" i="3"/>
  <c r="H48" i="3"/>
  <c r="M48" i="3" s="1"/>
  <c r="G48" i="3"/>
  <c r="F48" i="3"/>
  <c r="H47" i="3"/>
  <c r="M47" i="3" s="1"/>
  <c r="G47" i="3"/>
  <c r="F47" i="3"/>
  <c r="H46" i="3"/>
  <c r="M46" i="3" s="1"/>
  <c r="G46" i="3"/>
  <c r="F46" i="3"/>
  <c r="H45" i="3"/>
  <c r="G45" i="3"/>
  <c r="F45" i="3"/>
  <c r="H44" i="3"/>
  <c r="M44" i="3" s="1"/>
  <c r="G44" i="3"/>
  <c r="F44" i="3"/>
  <c r="H43" i="3"/>
  <c r="G43" i="3"/>
  <c r="F43" i="3"/>
  <c r="H42" i="3"/>
  <c r="M42" i="3" s="1"/>
  <c r="G42" i="3"/>
  <c r="F42" i="3"/>
  <c r="H41" i="3"/>
  <c r="G41" i="3"/>
  <c r="F41" i="3"/>
  <c r="H40" i="3"/>
  <c r="M40" i="3" s="1"/>
  <c r="G40" i="3"/>
  <c r="F40" i="3"/>
  <c r="H39" i="3"/>
  <c r="M39" i="3" s="1"/>
  <c r="G39" i="3"/>
  <c r="F39" i="3"/>
  <c r="H38" i="3"/>
  <c r="M38" i="3" s="1"/>
  <c r="G38" i="3"/>
  <c r="F38" i="3"/>
  <c r="H37" i="3"/>
  <c r="G37" i="3"/>
  <c r="F37" i="3"/>
  <c r="H36" i="3"/>
  <c r="M36" i="3" s="1"/>
  <c r="G36" i="3"/>
  <c r="F36" i="3"/>
  <c r="H35" i="3"/>
  <c r="G35" i="3"/>
  <c r="F35" i="3"/>
  <c r="H34" i="3"/>
  <c r="M34" i="3" s="1"/>
  <c r="G34" i="3"/>
  <c r="F34" i="3"/>
  <c r="H33" i="3"/>
  <c r="G33" i="3"/>
  <c r="F33" i="3"/>
  <c r="H32" i="3"/>
  <c r="M32" i="3" s="1"/>
  <c r="G32" i="3"/>
  <c r="F32" i="3"/>
  <c r="H31" i="3"/>
  <c r="M31" i="3" s="1"/>
  <c r="G31" i="3"/>
  <c r="F31" i="3"/>
  <c r="H30" i="3"/>
  <c r="M30" i="3" s="1"/>
  <c r="G30" i="3"/>
  <c r="F30" i="3"/>
  <c r="M29" i="3"/>
  <c r="H29" i="3"/>
  <c r="G29" i="3"/>
  <c r="F29" i="3"/>
  <c r="H28" i="3"/>
  <c r="M28" i="3" s="1"/>
  <c r="G28" i="3"/>
  <c r="F28" i="3"/>
  <c r="H27" i="3"/>
  <c r="G27" i="3"/>
  <c r="F27" i="3"/>
  <c r="H26" i="3"/>
  <c r="M26" i="3" s="1"/>
  <c r="G26" i="3"/>
  <c r="F26" i="3"/>
  <c r="H25" i="3"/>
  <c r="G25" i="3"/>
  <c r="F25" i="3"/>
  <c r="H24" i="3"/>
  <c r="M24" i="3" s="1"/>
  <c r="G24" i="3"/>
  <c r="F24" i="3"/>
  <c r="H23" i="3"/>
  <c r="M23" i="3" s="1"/>
  <c r="G23" i="3"/>
  <c r="F23" i="3"/>
  <c r="H22" i="3"/>
  <c r="M22" i="3" s="1"/>
  <c r="G22" i="3"/>
  <c r="F22" i="3"/>
  <c r="M21" i="3"/>
  <c r="H21" i="3"/>
  <c r="G21" i="3"/>
  <c r="F21" i="3"/>
  <c r="H20" i="3"/>
  <c r="M20" i="3" s="1"/>
  <c r="G20" i="3"/>
  <c r="F20" i="3"/>
  <c r="H19" i="3"/>
  <c r="G19" i="3"/>
  <c r="F19" i="3"/>
  <c r="H18" i="3"/>
  <c r="M69" i="3" s="1"/>
  <c r="G18" i="3"/>
  <c r="F18" i="3"/>
  <c r="H17" i="3"/>
  <c r="G17" i="3"/>
  <c r="F17" i="3"/>
  <c r="H16" i="3"/>
  <c r="M16" i="3" s="1"/>
  <c r="G16" i="3"/>
  <c r="F16" i="3"/>
  <c r="H15" i="3"/>
  <c r="M15" i="3" s="1"/>
  <c r="G15" i="3"/>
  <c r="F15" i="3"/>
  <c r="H14" i="3"/>
  <c r="M14" i="3" s="1"/>
  <c r="G14" i="3"/>
  <c r="F14" i="3"/>
  <c r="H13" i="3"/>
  <c r="G13" i="3"/>
  <c r="F13" i="3"/>
  <c r="M61" i="3" l="1"/>
  <c r="M19" i="3"/>
  <c r="M35" i="3"/>
  <c r="M43" i="3"/>
  <c r="M59" i="3"/>
  <c r="M75" i="3"/>
  <c r="M91" i="3"/>
  <c r="M99" i="3"/>
  <c r="M25" i="3"/>
  <c r="M27" i="3"/>
  <c r="M51" i="3"/>
  <c r="M67" i="3"/>
  <c r="M83" i="3"/>
  <c r="M53" i="3"/>
  <c r="M93" i="3"/>
  <c r="M37" i="3"/>
  <c r="M77" i="3"/>
  <c r="M85" i="3"/>
  <c r="M101" i="3"/>
  <c r="M13" i="3"/>
  <c r="M18" i="3"/>
  <c r="M17" i="3"/>
  <c r="M41" i="3"/>
  <c r="M65" i="3"/>
  <c r="M73" i="3"/>
  <c r="M81" i="3"/>
  <c r="M97" i="3"/>
  <c r="M45" i="3"/>
  <c r="M33" i="3"/>
  <c r="M49" i="3"/>
  <c r="M57" i="3"/>
  <c r="M89" i="3"/>
  <c r="M112" i="3" l="1"/>
  <c r="J112" i="3"/>
  <c r="F8" i="3" s="1"/>
</calcChain>
</file>

<file path=xl/comments1.xml><?xml version="1.0" encoding="utf-8"?>
<comments xmlns="http://schemas.openxmlformats.org/spreadsheetml/2006/main">
  <authors>
    <author>THUCSPC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Hướng dẫn:</t>
        </r>
        <r>
          <rPr>
            <sz val="9"/>
            <color indexed="81"/>
            <rFont val="Tahoma"/>
            <family val="2"/>
          </rPr>
          <t xml:space="preserve">
- Không được thay đổi thư tự cột màu vàng.
- Nội dung ID1 và ID2 chỉ dành để Vlookup dữ liệu từ file excel khác.
- Hàng dữ  liệu mẫu ví dụ có thể xóa đi được.
- Nội dung bên cạnh cột màu vàng là tùy ý bạn.
- Bạn có thể để hoặc xóa comment này.
</t>
        </r>
      </text>
    </comment>
  </commentList>
</comments>
</file>

<file path=xl/sharedStrings.xml><?xml version="1.0" encoding="utf-8"?>
<sst xmlns="http://schemas.openxmlformats.org/spreadsheetml/2006/main" count="947" uniqueCount="502">
  <si>
    <t>Email</t>
  </si>
  <si>
    <t>Số tài khoản</t>
  </si>
  <si>
    <t>Trần Đại Thức</t>
  </si>
  <si>
    <t>thucspc@gmail.com</t>
  </si>
  <si>
    <t>Họ và tên</t>
  </si>
  <si>
    <t>Danh xưng</t>
  </si>
  <si>
    <t>Thực lãnh</t>
  </si>
  <si>
    <t>ông</t>
  </si>
  <si>
    <t>ID1</t>
  </si>
  <si>
    <t xml:space="preserve">ID2 </t>
  </si>
  <si>
    <t>P9930</t>
  </si>
  <si>
    <t>H0165</t>
  </si>
  <si>
    <t>H0163</t>
  </si>
  <si>
    <t>H0402</t>
  </si>
  <si>
    <t>H0120</t>
  </si>
  <si>
    <t>H0161</t>
  </si>
  <si>
    <t>H0403</t>
  </si>
  <si>
    <t>H0025</t>
  </si>
  <si>
    <t>H0297</t>
  </si>
  <si>
    <t>H0298</t>
  </si>
  <si>
    <t>H0299</t>
  </si>
  <si>
    <t>H0300</t>
  </si>
  <si>
    <t>H0411</t>
  </si>
  <si>
    <t>P9937</t>
  </si>
  <si>
    <t>Phạm Quang Vĩnh Phú</t>
  </si>
  <si>
    <t>phupqv70@yahoo.com.vn</t>
  </si>
  <si>
    <t>155704070000687</t>
  </si>
  <si>
    <t>Phùng Tiến Nga</t>
  </si>
  <si>
    <t>tiennga.dnpc@gmail.com</t>
  </si>
  <si>
    <t>155704070008061</t>
  </si>
  <si>
    <t>Nguyễn Trọng Nghĩa</t>
  </si>
  <si>
    <t>tnghiacndxl@gmail.com</t>
  </si>
  <si>
    <t>155704070000439</t>
  </si>
  <si>
    <t>Hồ Văn Sơn</t>
  </si>
  <si>
    <t>sonhv2012@yahoo.com.vn</t>
  </si>
  <si>
    <t>155704070000666</t>
  </si>
  <si>
    <t>Lê Minh Tâm</t>
  </si>
  <si>
    <t>tamdlxl@gmail.com</t>
  </si>
  <si>
    <t>155704070000662</t>
  </si>
  <si>
    <t>Mai Ngọc Chương</t>
  </si>
  <si>
    <t>chuonglk@gmail.com</t>
  </si>
  <si>
    <t>152704070004955</t>
  </si>
  <si>
    <t>Bùi Tuấn</t>
  </si>
  <si>
    <t>tuanb1974@yahoo.com.vn</t>
  </si>
  <si>
    <t>155704070000688</t>
  </si>
  <si>
    <t>Nguyễn Anh Phong</t>
  </si>
  <si>
    <t>phongna735@gmail.com</t>
  </si>
  <si>
    <t>155704070000385</t>
  </si>
  <si>
    <t>Nguyễn Quốc Hiếu</t>
  </si>
  <si>
    <t>hieunguyen.dlxl@gmail.com</t>
  </si>
  <si>
    <t>155704070000440</t>
  </si>
  <si>
    <t>Trần Quốc Việt</t>
  </si>
  <si>
    <t>quocvietvn04@yahoo.com</t>
  </si>
  <si>
    <t>155704070001169</t>
  </si>
  <si>
    <t>Nguyễn Hải Phước Anh</t>
  </si>
  <si>
    <t>Saohomvan@gmail.com</t>
  </si>
  <si>
    <t>153704070003254</t>
  </si>
  <si>
    <t>Nguyễn Thống Nhất</t>
  </si>
  <si>
    <t>thongnhatanh82@gmail.com</t>
  </si>
  <si>
    <t>155704070000682</t>
  </si>
  <si>
    <t>Đào Công Liêu</t>
  </si>
  <si>
    <t>conglieudlxl@gmail.com</t>
  </si>
  <si>
    <t>155704070000661</t>
  </si>
  <si>
    <t>Nguyễn Tuấn</t>
  </si>
  <si>
    <t>tuanbom0000@gmail.com</t>
  </si>
  <si>
    <t>155704070000663</t>
  </si>
  <si>
    <t>Đào Minh Nhật</t>
  </si>
  <si>
    <t>daominhnhat1981@gmail.com</t>
  </si>
  <si>
    <t>155704070000969</t>
  </si>
  <si>
    <t>Nguyễn Thái Minh Duy</t>
  </si>
  <si>
    <t>minhduydlxl@gmail.com</t>
  </si>
  <si>
    <t>155704070000384</t>
  </si>
  <si>
    <t>Võ Ngọc Cẩn</t>
  </si>
  <si>
    <t>tudoi2424@gmail.com</t>
  </si>
  <si>
    <t>155704070000317</t>
  </si>
  <si>
    <t>Trương Viết Tiến</t>
  </si>
  <si>
    <t>truongviettiendlxl0000@gmail.com</t>
  </si>
  <si>
    <t>155704070000516</t>
  </si>
  <si>
    <t>Nguyễn Tiến Dũng.</t>
  </si>
  <si>
    <t>dungnt0882@gmail.com</t>
  </si>
  <si>
    <t>155704070000675</t>
  </si>
  <si>
    <t>Nguyễn Ngọc An Khoa</t>
  </si>
  <si>
    <t>ankhoa1982@gmail.com</t>
  </si>
  <si>
    <t>155704070000667</t>
  </si>
  <si>
    <t>Phạm Đình Duy</t>
  </si>
  <si>
    <t>dinhduydlxl_dn@gmail.com</t>
  </si>
  <si>
    <t>155704070000695</t>
  </si>
  <si>
    <t>Nguyễn Đức Thịnh</t>
  </si>
  <si>
    <t>thinhdiemvuong@gmail.com</t>
  </si>
  <si>
    <t>155704070001461</t>
  </si>
  <si>
    <t>Nguyễn Quang Hiếu</t>
  </si>
  <si>
    <t>nguyenquanghieu0000@gmail.com</t>
  </si>
  <si>
    <t>155704070001489</t>
  </si>
  <si>
    <t>Nguyễn Anh Tuấn</t>
  </si>
  <si>
    <t>tuantanh69@gmail.com</t>
  </si>
  <si>
    <t>155704070000704</t>
  </si>
  <si>
    <t>Dương Đức Quốc</t>
  </si>
  <si>
    <t>quockd1975@gmail.com</t>
  </si>
  <si>
    <t>155704070000433</t>
  </si>
  <si>
    <t>Nguyễn Công Linh</t>
  </si>
  <si>
    <t>linhnc1979@gmail.com</t>
  </si>
  <si>
    <t>155704070000681</t>
  </si>
  <si>
    <t>Lê Thành Công</t>
  </si>
  <si>
    <t>thanhcongthanh82@gmail.com</t>
  </si>
  <si>
    <t>155704070000448</t>
  </si>
  <si>
    <t>Nguyễn Thanh Nhàn</t>
  </si>
  <si>
    <t>nhannt081@gmail.com</t>
  </si>
  <si>
    <t>155704070000694</t>
  </si>
  <si>
    <t>Huỳnh Văn Hạnh</t>
  </si>
  <si>
    <t>vanhanhhuynhdlxl@gmail.com</t>
  </si>
  <si>
    <t>155704070000432</t>
  </si>
  <si>
    <t>Lê Cường Tráng</t>
  </si>
  <si>
    <t>cuongtrangledlxl@gmail.com</t>
  </si>
  <si>
    <t>155704070000431</t>
  </si>
  <si>
    <t>Đỗ Hoàng Đạo</t>
  </si>
  <si>
    <t>hoangdaododlxl@gmail.com</t>
  </si>
  <si>
    <t>155704070000673</t>
  </si>
  <si>
    <t>Lê Khoa Nam</t>
  </si>
  <si>
    <t>Khoanamledlxl@gmail.com</t>
  </si>
  <si>
    <t>155704070000679</t>
  </si>
  <si>
    <t>Đỗ Thiện Nhã</t>
  </si>
  <si>
    <t>thiennha85@gmail.com</t>
  </si>
  <si>
    <t>155704070000434</t>
  </si>
  <si>
    <t>Phạm Hoàng Dũng</t>
  </si>
  <si>
    <t>hoangdung18101983@gmail.com</t>
  </si>
  <si>
    <t>155704070000686</t>
  </si>
  <si>
    <t>Trịnh Duy Bảo</t>
  </si>
  <si>
    <t>trinhduybao1108@gmail.com</t>
  </si>
  <si>
    <t>155704070000275</t>
  </si>
  <si>
    <t>Nguyễn Hoàng Anh</t>
  </si>
  <si>
    <t>hoanganhnguyendlxl@gmail.com</t>
  </si>
  <si>
    <t>155704070000973</t>
  </si>
  <si>
    <t>Nguyễn Thanh Tuấn</t>
  </si>
  <si>
    <t>tuannguyen.201282@gmail.com</t>
  </si>
  <si>
    <t>155704070000977</t>
  </si>
  <si>
    <t>Lê Quốc Tuấn</t>
  </si>
  <si>
    <t>Quoctuandlxl@gmail.com</t>
  </si>
  <si>
    <t>155704070007974</t>
  </si>
  <si>
    <t>Nguyễn Hữu Chung</t>
  </si>
  <si>
    <t>chungnh888@gmail.com</t>
  </si>
  <si>
    <t>155704070001490</t>
  </si>
  <si>
    <t>H0019</t>
  </si>
  <si>
    <t>Lê Trọng Hiếu</t>
  </si>
  <si>
    <t>hieult525@gmail.com</t>
  </si>
  <si>
    <t>155704070000692</t>
  </si>
  <si>
    <t>Lê Quốc Sủng</t>
  </si>
  <si>
    <t>quocsungle155@gmail.com</t>
  </si>
  <si>
    <t>155704070000691</t>
  </si>
  <si>
    <t>Trần Thị Thanh Hương</t>
  </si>
  <si>
    <t>huongdlxl@gmail.com</t>
  </si>
  <si>
    <t>155704070000441</t>
  </si>
  <si>
    <t>Đậu Bá Trường</t>
  </si>
  <si>
    <t>batruongdlxl@gmail.com</t>
  </si>
  <si>
    <t>155704070000689</t>
  </si>
  <si>
    <t>Lê Văn Lượng</t>
  </si>
  <si>
    <t>zakumiforever@gmail.com</t>
  </si>
  <si>
    <t>155704070007505</t>
  </si>
  <si>
    <t>P9402</t>
  </si>
  <si>
    <t>Nguyễn Đình Tâm</t>
  </si>
  <si>
    <t>tambinguyen70@gmail.com</t>
  </si>
  <si>
    <t>155704070000684</t>
  </si>
  <si>
    <t>Nguyễn Thành Đạt</t>
  </si>
  <si>
    <t>nguyenthanhdatdlxl@gmail.com</t>
  </si>
  <si>
    <t>155704070000505</t>
  </si>
  <si>
    <t>H0119</t>
  </si>
  <si>
    <t>Nguyễn Đình Trường</t>
  </si>
  <si>
    <t>truonggia1972@gmail.com</t>
  </si>
  <si>
    <t>155704070000605</t>
  </si>
  <si>
    <t>P9914</t>
  </si>
  <si>
    <t>Võ Long Trung</t>
  </si>
  <si>
    <t>trungvolong@gmail.com</t>
  </si>
  <si>
    <t>155704070000438</t>
  </si>
  <si>
    <t>Cồ Ngọc Ân</t>
  </si>
  <si>
    <t>ngocan8383@gmail.com</t>
  </si>
  <si>
    <t>155704070000435</t>
  </si>
  <si>
    <t>Nguyễn Khắc Hoàng</t>
  </si>
  <si>
    <t>hoangnk123456@yahoo.com.vn</t>
  </si>
  <si>
    <t>155704070000674</t>
  </si>
  <si>
    <t>Trần Thị Ngọc Hà</t>
  </si>
  <si>
    <t>tranngocha3001@gmail.com</t>
  </si>
  <si>
    <t>155704070000446</t>
  </si>
  <si>
    <t>Trần Thị Thanh Thư</t>
  </si>
  <si>
    <t>tranthithanhthu2605@gmail.com</t>
  </si>
  <si>
    <t>155704070000417</t>
  </si>
  <si>
    <t>Trịnh Quốc Công</t>
  </si>
  <si>
    <t>congatxl@gmail.com</t>
  </si>
  <si>
    <t>155704070000660</t>
  </si>
  <si>
    <t>Trần Quang Hoàng</t>
  </si>
  <si>
    <t>hoanganh030488@gmail.com</t>
  </si>
  <si>
    <t>155704070000648</t>
  </si>
  <si>
    <t>Nguyễn Đình Thuận</t>
  </si>
  <si>
    <t>thuannd.dlxl@pcdongnai.vn</t>
  </si>
  <si>
    <t>155704070000639</t>
  </si>
  <si>
    <t>Vũ Thành Hiếu</t>
  </si>
  <si>
    <t>hieuevn2012@gmail.com</t>
  </si>
  <si>
    <t>155704070000411</t>
  </si>
  <si>
    <t>Trần Anh Tuấn</t>
  </si>
  <si>
    <t>tuanddxl2612@gmail.com</t>
  </si>
  <si>
    <t>155704070000414</t>
  </si>
  <si>
    <t>Nguyễn Quang Hân</t>
  </si>
  <si>
    <t>handlxl123@gmail.com</t>
  </si>
  <si>
    <t>155704070000890</t>
  </si>
  <si>
    <t>Hồ Ngọc Đài</t>
  </si>
  <si>
    <t>daidieudo@gmail.com</t>
  </si>
  <si>
    <t>155704070000889</t>
  </si>
  <si>
    <t>Trần Văn Hà</t>
  </si>
  <si>
    <t>ha81dlxl@gmail.com</t>
  </si>
  <si>
    <t>155704070000658</t>
  </si>
  <si>
    <t>Ngô Công Kiếm</t>
  </si>
  <si>
    <t>ngokiem5068@gmail.com</t>
  </si>
  <si>
    <t>155704070000654</t>
  </si>
  <si>
    <t>Nguyễn Vĩnh Khánh</t>
  </si>
  <si>
    <t>khanhnguyen11983@yahoo.com</t>
  </si>
  <si>
    <t>155704070000647</t>
  </si>
  <si>
    <t>Lê Xuân Hãi</t>
  </si>
  <si>
    <t>hai6819@yahoo.com</t>
  </si>
  <si>
    <t>155704070000659</t>
  </si>
  <si>
    <t>Phạm Quốc Hưng</t>
  </si>
  <si>
    <t>hungpq.dlxl@gmail.com</t>
  </si>
  <si>
    <t>155704070001321</t>
  </si>
  <si>
    <t>Nguyễn Văn Chí</t>
  </si>
  <si>
    <t>nguyenvanchi271@yahoo.com</t>
  </si>
  <si>
    <t>155704070000499</t>
  </si>
  <si>
    <t>Phạm Văn Mạnh</t>
  </si>
  <si>
    <t>manhdlxl@yahoo.com</t>
  </si>
  <si>
    <t>155704070000655</t>
  </si>
  <si>
    <t>Trần Thanh Hảo</t>
  </si>
  <si>
    <t>haothanhvnnt@yahoo.com</t>
  </si>
  <si>
    <t>155704070000644</t>
  </si>
  <si>
    <t>Nguyễn Hoài Việt</t>
  </si>
  <si>
    <t>hoaiviet.spkt@gmail.com</t>
  </si>
  <si>
    <t>155704070004920</t>
  </si>
  <si>
    <t>Lê Đức Thông</t>
  </si>
  <si>
    <t>thongld.xl@gmail.com</t>
  </si>
  <si>
    <t>155704070005444</t>
  </si>
  <si>
    <t>Nguyễn Trãi</t>
  </si>
  <si>
    <t>traidkc@gmail.com</t>
  </si>
  <si>
    <t>155704070005443</t>
  </si>
  <si>
    <t>P9916</t>
  </si>
  <si>
    <t>Đinh Văn Nhờ</t>
  </si>
  <si>
    <t>ctythuloc@gmail.com</t>
  </si>
  <si>
    <t>155704070000643</t>
  </si>
  <si>
    <t>Nguyễn Minh Hiếu</t>
  </si>
  <si>
    <t>hieunm.dlxl@gmail.com</t>
  </si>
  <si>
    <t>155704070000645</t>
  </si>
  <si>
    <t>Nguyễn Thị Thơi</t>
  </si>
  <si>
    <t>thoi.dlxl@gmail.com</t>
  </si>
  <si>
    <t>155704070000646</t>
  </si>
  <si>
    <t>Trần Duy Khánh</t>
  </si>
  <si>
    <t>khanhtd.dlxl@gmail.com</t>
  </si>
  <si>
    <t>155704070000413</t>
  </si>
  <si>
    <t>Đinh Văn Vinh</t>
  </si>
  <si>
    <t>vinhdinhvan74@gmail.com</t>
  </si>
  <si>
    <t>155704070000638</t>
  </si>
  <si>
    <t>Trần Xuân Hải</t>
  </si>
  <si>
    <t>tuanhaidlxl@gmail.com</t>
  </si>
  <si>
    <t>155704070000636</t>
  </si>
  <si>
    <t>Đoàn Huân</t>
  </si>
  <si>
    <t>doanhuanhepc@gmail.com</t>
  </si>
  <si>
    <t>155704070001471</t>
  </si>
  <si>
    <t>Trần Kim Lâm</t>
  </si>
  <si>
    <t>lamtkdlxl@gmail.com</t>
  </si>
  <si>
    <t>155704070000651</t>
  </si>
  <si>
    <t>Nguyễn Hữu Hạnh</t>
  </si>
  <si>
    <t>nguyenhuuhanh1975.dlxl@gmail.com</t>
  </si>
  <si>
    <t>155704070000971</t>
  </si>
  <si>
    <t>Hồ Đắc Long</t>
  </si>
  <si>
    <t>hodaclongdlxl@gmail.com</t>
  </si>
  <si>
    <t>155704070000668</t>
  </si>
  <si>
    <t>Nguyễn Văn Phước</t>
  </si>
  <si>
    <t>nguyenvanphuoc1971.dlxl@gmail.com</t>
  </si>
  <si>
    <t>155704070000967</t>
  </si>
  <si>
    <t>Trần Ngọc Đức</t>
  </si>
  <si>
    <t>tranngocducdlxl@gmail.com</t>
  </si>
  <si>
    <t>155704070000332</t>
  </si>
  <si>
    <t>Hoàng Văn Đại</t>
  </si>
  <si>
    <t>hoangvandai1972.dlxl@gmail.com</t>
  </si>
  <si>
    <t>155704070000756</t>
  </si>
  <si>
    <t>Tô Quang Anh</t>
  </si>
  <si>
    <t>toquanganh1970.dlxl@gmail.com</t>
  </si>
  <si>
    <t>155704070000749</t>
  </si>
  <si>
    <t>Lý Văn Phương</t>
  </si>
  <si>
    <t>phuonglv101073@gmail.com</t>
  </si>
  <si>
    <t>155704070000693</t>
  </si>
  <si>
    <t>Trần Minh Tấn</t>
  </si>
  <si>
    <t>tranminhtan1979.dlxl@gmail.com</t>
  </si>
  <si>
    <t>155704070000437</t>
  </si>
  <si>
    <t>Lâm Minh Tuấn</t>
  </si>
  <si>
    <t>lamminhtuan1980.dlxl@gmail.com</t>
  </si>
  <si>
    <t>155704070000748</t>
  </si>
  <si>
    <t>Trương Như Luyện</t>
  </si>
  <si>
    <t>nguyentiendung1979.dlxl@gmail.com</t>
  </si>
  <si>
    <t>155704070000699</t>
  </si>
  <si>
    <t>Đoàn Quốc Chánh</t>
  </si>
  <si>
    <t>doanquocchanh1982.dlxl@gmail.com</t>
  </si>
  <si>
    <t>155704070000979</t>
  </si>
  <si>
    <t>Long Hồng Thái</t>
  </si>
  <si>
    <t>longhongthai1977.dlxl@gmail.com</t>
  </si>
  <si>
    <t>155704070000558</t>
  </si>
  <si>
    <t>Đinh Văn Cường</t>
  </si>
  <si>
    <t>truongnhuluyen1977.dlxl@gmail.com</t>
  </si>
  <si>
    <t>155704070000757</t>
  </si>
  <si>
    <t>Phạm Đình Chinh</t>
  </si>
  <si>
    <t>phamdinhchinh1984.dlxl@gmail.com</t>
  </si>
  <si>
    <t>155704070001272</t>
  </si>
  <si>
    <t>Nguyễn Huy Hiệu</t>
  </si>
  <si>
    <t>nguyenhuyhieu1986.dlxl@gmail.com</t>
  </si>
  <si>
    <t>155704070000701</t>
  </si>
  <si>
    <t>Lê Xuân Hưng</t>
  </si>
  <si>
    <t>hunglepda02@yahoo.com.vn</t>
  </si>
  <si>
    <t>155704070001415</t>
  </si>
  <si>
    <t>Lê Xuân Phước</t>
  </si>
  <si>
    <t>lexuanphuoc12345@gmail.com</t>
  </si>
  <si>
    <t>155704070010129</t>
  </si>
  <si>
    <t>Đoàn Thanh Sơn</t>
  </si>
  <si>
    <t>doanthanhson1973.dlxl@gmail.com</t>
  </si>
  <si>
    <t>155704070000747</t>
  </si>
  <si>
    <t>Phạm Tấn Phước</t>
  </si>
  <si>
    <t>phamtanphuoc1973.dlxl@gmail.com</t>
  </si>
  <si>
    <t>155704070000966</t>
  </si>
  <si>
    <t>Nguyễn Văn Tri</t>
  </si>
  <si>
    <t>nguyenvantri1976.dlxl@gmail.com</t>
  </si>
  <si>
    <t>155704070000649</t>
  </si>
  <si>
    <t>Lê Hoàng Phúc</t>
  </si>
  <si>
    <t>lehoangphuc0303@gmail.com</t>
  </si>
  <si>
    <t>155704070000436</t>
  </si>
  <si>
    <t>Trần Chí Lực</t>
  </si>
  <si>
    <t>tranchiluc1981.dlxl@gmail.com</t>
  </si>
  <si>
    <t>155704070000754</t>
  </si>
  <si>
    <t>Nguyễn Tiến Phi</t>
  </si>
  <si>
    <t>nguyentienphi1981.dlxl@gmail.com</t>
  </si>
  <si>
    <t>155704070000978</t>
  </si>
  <si>
    <t>Nguyễn Duy Khánh</t>
  </si>
  <si>
    <t>khanhnguyenevn@gmail.com</t>
  </si>
  <si>
    <t>155704070000697</t>
  </si>
  <si>
    <t>Nguyễn Hoàng Sơn</t>
  </si>
  <si>
    <t>nguyenhoangson1984.dlxl@gmail.com</t>
  </si>
  <si>
    <t>155704070000642</t>
  </si>
  <si>
    <t>Nguyễn Văn Hội</t>
  </si>
  <si>
    <t>hoi.nvlk@gmail.com</t>
  </si>
  <si>
    <t>155704070000444</t>
  </si>
  <si>
    <t>Nguyễn Đình Hiệu</t>
  </si>
  <si>
    <t>nguyendinhhieu1970.dlxl@gmail.com</t>
  </si>
  <si>
    <t>155704070000759</t>
  </si>
  <si>
    <t>Nguyễn Thanh Phong</t>
  </si>
  <si>
    <t>thanhphong7691@gmail.com</t>
  </si>
  <si>
    <t>155704070000273</t>
  </si>
  <si>
    <t>Hồ Văn Cường</t>
  </si>
  <si>
    <t>cuong.dlxl@gmail.com</t>
  </si>
  <si>
    <t>155704070000635</t>
  </si>
  <si>
    <t>Nguyễn Tiến Dũng</t>
  </si>
  <si>
    <t>dinhvancuong1975.dlxl@gmail.com</t>
  </si>
  <si>
    <t>155704070000698</t>
  </si>
  <si>
    <t>Nguyễn Tiến Long</t>
  </si>
  <si>
    <t>nguyentienlongdd1982@gmail.com</t>
  </si>
  <si>
    <t>155704070000962</t>
  </si>
  <si>
    <t>Nguyễn Thành Công</t>
  </si>
  <si>
    <t>nguyenthanhcong1976.dlxl@gmail.com</t>
  </si>
  <si>
    <t>155704070003074</t>
  </si>
  <si>
    <t>Lê Thanh Việt</t>
  </si>
  <si>
    <t>lethanhviet1984.dlxl@gmail.com</t>
  </si>
  <si>
    <t>155704070000755</t>
  </si>
  <si>
    <t>Lê Thành Sang</t>
  </si>
  <si>
    <t>thanhsang.dlxl@gmail.com</t>
  </si>
  <si>
    <t>155704070009846</t>
  </si>
  <si>
    <t>Hồ Thị Túy Trúc</t>
  </si>
  <si>
    <t>tuytruc.dlxl@gmail.com</t>
  </si>
  <si>
    <t>155704070000601</t>
  </si>
  <si>
    <t>Lê Ngọc Thanh</t>
  </si>
  <si>
    <t>thanhlk1981@gmail.com</t>
  </si>
  <si>
    <t>155704070000975</t>
  </si>
  <si>
    <t>H0114</t>
  </si>
  <si>
    <t>Nguyễn Thị Ngọc Nga</t>
  </si>
  <si>
    <t>nguyenthingocnga.xl@gmail.com</t>
  </si>
  <si>
    <t>155704070000425</t>
  </si>
  <si>
    <t>Trần Thị Vân</t>
  </si>
  <si>
    <t>vandlxl82@gmail.com</t>
  </si>
  <si>
    <t>155704070000424</t>
  </si>
  <si>
    <t>Tô Thị Miên</t>
  </si>
  <si>
    <t>duyquyet370@gmail.com</t>
  </si>
  <si>
    <t>155704070000191</t>
  </si>
  <si>
    <t>155704070000641</t>
  </si>
  <si>
    <t>Nguyễn Minh</t>
  </si>
  <si>
    <t>nguyenminhdlxl@gmail.com</t>
  </si>
  <si>
    <t>155704070000963</t>
  </si>
  <si>
    <t>Lê Lập</t>
  </si>
  <si>
    <t>lelapdlxuanloc@gmail.com</t>
  </si>
  <si>
    <t>155704070000426</t>
  </si>
  <si>
    <t>Nguyễn Đình Thắng</t>
  </si>
  <si>
    <t>thangnguyen120579@gmail.com</t>
  </si>
  <si>
    <t>155704070000422</t>
  </si>
  <si>
    <t>P9403</t>
  </si>
  <si>
    <t>Đoàn Duy Quang</t>
  </si>
  <si>
    <t>duyquang1905@gmail.com</t>
  </si>
  <si>
    <t>155704070000291</t>
  </si>
  <si>
    <t>Đặng Thuận</t>
  </si>
  <si>
    <t>thuandlxl@gmail.com</t>
  </si>
  <si>
    <t>155704070000450</t>
  </si>
  <si>
    <t>Nguyễn Thanh Trí</t>
  </si>
  <si>
    <t>tridlxl@gmail.com</t>
  </si>
  <si>
    <t>155704070000964</t>
  </si>
  <si>
    <t>Nguyễn Lâm Hải</t>
  </si>
  <si>
    <t>doivandep1975@gmail.com</t>
  </si>
  <si>
    <t>155704070000423</t>
  </si>
  <si>
    <t>Lâm Phạm Duy</t>
  </si>
  <si>
    <t>Lamduy360@gmail.com</t>
  </si>
  <si>
    <t>155704070007531</t>
  </si>
  <si>
    <t>Lê Ngọc Nam</t>
  </si>
  <si>
    <t>ngocnamdlxl@gmail.com</t>
  </si>
  <si>
    <t>155704070000892</t>
  </si>
  <si>
    <t>Nguyễn Thị Ngọc Hân</t>
  </si>
  <si>
    <t>ngochandlxl@gmail.com</t>
  </si>
  <si>
    <t>155704070000891</t>
  </si>
  <si>
    <t>Lương Thành Viên</t>
  </si>
  <si>
    <t>vienpcdn@gmail.com</t>
  </si>
  <si>
    <t>155704070000501</t>
  </si>
  <si>
    <t>Thái Thọ Nhơn</t>
  </si>
  <si>
    <t>thaithonhon@gmail.com</t>
  </si>
  <si>
    <t>155704070000486</t>
  </si>
  <si>
    <t>H0115</t>
  </si>
  <si>
    <t>Hồ Duy Mãn</t>
  </si>
  <si>
    <t>man0963405060@gmail.com</t>
  </si>
  <si>
    <t>155704070007709</t>
  </si>
  <si>
    <t>Nguyễn Hoàng Minh</t>
  </si>
  <si>
    <t>nguyenhoangminh7@gmail.com</t>
  </si>
  <si>
    <t>155704070000421</t>
  </si>
  <si>
    <t>Trần Thị Cẩm</t>
  </si>
  <si>
    <t>camtt789@gmail.com</t>
  </si>
  <si>
    <t>155704070000502</t>
  </si>
  <si>
    <t>Nguyễn Đình Mai Anh</t>
  </si>
  <si>
    <t>dinhanh8765@gmail.com</t>
  </si>
  <si>
    <t>155704070000609</t>
  </si>
  <si>
    <t>Nguyễn Thị Tuyết Hồng</t>
  </si>
  <si>
    <t>tuyethongnguyen1901@gmail.com</t>
  </si>
  <si>
    <t>155704070000685</t>
  </si>
  <si>
    <t>bà</t>
  </si>
  <si>
    <t>MSNV</t>
  </si>
  <si>
    <t>CÔNG TY TNHH MỘT THÀNH VIÊN</t>
  </si>
  <si>
    <t>CỘNG HÒA XÃ HỘI CHỦ NGHĨA VIỆT NAM</t>
  </si>
  <si>
    <t>Mẫu 07</t>
  </si>
  <si>
    <t>ĐIỆN LỰC ĐỒNG NAI</t>
  </si>
  <si>
    <t>Độc lập - Tự do - Hạnh phúc</t>
  </si>
  <si>
    <t>ĐIỆN LỰC XUÂN LỘC</t>
  </si>
  <si>
    <r>
      <t>Xuân Lộc, ngày</t>
    </r>
    <r>
      <rPr>
        <i/>
        <sz val="13"/>
        <color indexed="10"/>
        <rFont val="Times New Roman"/>
        <family val="1"/>
      </rPr>
      <t xml:space="preserve"> 30 tháng 10 n</t>
    </r>
    <r>
      <rPr>
        <i/>
        <sz val="13"/>
        <rFont val="Times New Roman"/>
        <family val="1"/>
      </rPr>
      <t>ăm 2019</t>
    </r>
  </si>
  <si>
    <r>
      <t>DANH SÁCH CHI THƯỞNG AN TOÀN ĐIỆN Q</t>
    </r>
    <r>
      <rPr>
        <b/>
        <sz val="16"/>
        <color indexed="10"/>
        <rFont val="Times New Roman"/>
        <family val="1"/>
      </rPr>
      <t>UÝ III</t>
    </r>
    <r>
      <rPr>
        <b/>
        <sz val="16"/>
        <rFont val="Times New Roman"/>
        <family val="1"/>
      </rPr>
      <t xml:space="preserve"> NĂM 2019</t>
    </r>
  </si>
  <si>
    <t>(Theo lương tối thiểu Công ty là 3.246.000 đồng)</t>
  </si>
  <si>
    <r>
      <t xml:space="preserve">Tổng tiền thưởng </t>
    </r>
    <r>
      <rPr>
        <b/>
        <sz val="13"/>
        <color indexed="10"/>
        <rFont val="Times New Roman"/>
        <family val="1"/>
      </rPr>
      <t>quý III</t>
    </r>
  </si>
  <si>
    <t>đồng</t>
  </si>
  <si>
    <t>STT</t>
  </si>
  <si>
    <t>Số tài khoản hoặc MSNV</t>
  </si>
  <si>
    <t>Chức vụ/ chức danh/công việc</t>
  </si>
  <si>
    <t>Đơn vị công tác</t>
  </si>
  <si>
    <t>Hệ số CB 
bình quân</t>
  </si>
  <si>
    <t>Thời gian (tháng)</t>
  </si>
  <si>
    <t xml:space="preserve">ATĐ kế hoạch (đồng) </t>
  </si>
  <si>
    <t xml:space="preserve">Điểm 
cá nhân </t>
  </si>
  <si>
    <t xml:space="preserve">ATĐ thực hiện (đồng) </t>
  </si>
  <si>
    <t>Truy thu</t>
  </si>
  <si>
    <t>Truy lãnh</t>
  </si>
  <si>
    <t>Tổng cộng</t>
  </si>
  <si>
    <t>Ghi chú</t>
  </si>
  <si>
    <t>A</t>
  </si>
  <si>
    <t>B</t>
  </si>
  <si>
    <t>C</t>
  </si>
  <si>
    <t>D</t>
  </si>
  <si>
    <t>E</t>
  </si>
  <si>
    <t>Giám Đốc</t>
  </si>
  <si>
    <t>Ban Giám đốc</t>
  </si>
  <si>
    <t>Phó Giám đốc Kỹ thuật</t>
  </si>
  <si>
    <t>Treo tháo công tơ, đóng cắt điện đòi nợ</t>
  </si>
  <si>
    <t>Phòng Kinh doanh</t>
  </si>
  <si>
    <t>Nguyễn Tiến Dũng1</t>
  </si>
  <si>
    <t>Kiểm tra sử dụng điện, phúc tra ghi chỉ số công tơ</t>
  </si>
  <si>
    <t>Ghi chỉ số công tơ</t>
  </si>
  <si>
    <t xml:space="preserve">Điều hành ghi chỉ số công tơ </t>
  </si>
  <si>
    <t>Khảo sát lắp đặt và di dời công tơ</t>
  </si>
  <si>
    <t>Kiểm tra theo dõi tổn thất điện năng</t>
  </si>
  <si>
    <t>PP. phụ trách kỹ thuật</t>
  </si>
  <si>
    <t>Quản lý và kiểm tra công tơ</t>
  </si>
  <si>
    <t>Phụ trách phòng kỹ thuật</t>
  </si>
  <si>
    <t>Phòng KHKT</t>
  </si>
  <si>
    <t>PTP.phụ trách an toàn</t>
  </si>
  <si>
    <t>PTP.phụ trách kỹ thuật</t>
  </si>
  <si>
    <t>Cán bộ Kỹ thuật &amp; Quản lý lưới</t>
  </si>
  <si>
    <t>NV. Trực quản lý vận hành, xử lý sự cố hệ thống mạng truyền dẫn nội tỉnh, mạng WAN/LAN của đơn vị</t>
  </si>
  <si>
    <t>Điều độ viên</t>
  </si>
  <si>
    <t>Lái xe phục vụ QLVH, thí nghiệm, hiệu chỉnh, sửa chữa lưới điện có cấp điện áp dưới 110kV</t>
  </si>
  <si>
    <t>Phòng tổng hợp</t>
  </si>
  <si>
    <t xml:space="preserve">PT đội.Phó đội trưởng Đội quản lý vận hành </t>
  </si>
  <si>
    <t>Đội QL VHĐD&amp;TBA</t>
  </si>
  <si>
    <t xml:space="preserve">Phó đội trưởng Đội quản lý vận hành </t>
  </si>
  <si>
    <t>Công nhân QLVH hệ thống điện có cấp điện áp dưới 110kV</t>
  </si>
  <si>
    <t>Phạm Văn Trung</t>
  </si>
  <si>
    <t>Nguyễn Tiến Dũng2</t>
  </si>
  <si>
    <t>Nhân viên kỹ thuật, quản lý lưới</t>
  </si>
  <si>
    <t>LẬP BIỂU</t>
  </si>
  <si>
    <t>TP. TỔNG HỢP</t>
  </si>
  <si>
    <t>GIÁM ĐỐC</t>
  </si>
  <si>
    <t>Chú ý: số lượng người hưởng an toàn  phải bằng với số lượng người kế hoạch gửi công ty</t>
  </si>
  <si>
    <t>Khi làm an toàn quý sau phải làm lại bảng này bằng cách kiểm tra số người hưởng ATĐ của kế hoạch</t>
  </si>
  <si>
    <t>phamvantrung1973.dlxl@gmail.com</t>
  </si>
  <si>
    <t>155704070000442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</si>
</sst>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_-* #,##0.00_-;\-* #,##0.00_-;_-* &quot;-&quot;??_-;_-@_-"/>
    <numFmt numFmtId="169" formatCode="_(* #,##0_);_(* \(#,##0\);_(* &quot;-&quot;??_);_(@_)"/>
    <numFmt numFmtId="170" formatCode="0.000"/>
    <numFmt numFmtId="171" formatCode="_(* #,##0.000_);_(* \(#,##0.000\);_(* &quot;-&quot;??_);_(@_)"/>
    <numFmt numFmtId="172" formatCode="_-* #,##0.000\ _F_-;\-* #,##0.000\ _F_-;_-* &quot;-&quot;??\ _F_-;_-@_-"/>
    <numFmt numFmtId="173" formatCode="_-* #,##0.00_-;\-* #,##0.00_-;_-* \-??_-;_-@_-"/>
    <numFmt numFmtId="174" formatCode="0.00_)"/>
    <numFmt numFmtId="175" formatCode="_-* #,##0.0\ _F_-;\-* #,##0.0\ _F_-;_-* &quot;-&quot;?\ _F_-;_-@_-"/>
    <numFmt numFmtId="176" formatCode="_-* #,##0\ _F_-;\-* #,##0\ _F_-;_-* &quot;-&quot;??\ _F_-;_-@_-"/>
    <numFmt numFmtId="177" formatCode="_-* #,##0.0\ _F_-;\-* #,##0.0\ _F_-;_-* &quot;-&quot;??\ _F_-;_-@_-"/>
  </numFmts>
  <fonts count="3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3"/>
      <name val="Times New Roman"/>
      <family val="1"/>
    </font>
    <font>
      <i/>
      <sz val="13"/>
      <color indexed="10"/>
      <name val="Times New Roman"/>
      <family val="1"/>
    </font>
    <font>
      <sz val="13"/>
      <name val="Times New Roman"/>
      <family val="1"/>
    </font>
    <font>
      <b/>
      <sz val="16"/>
      <name val="Times New Roman"/>
      <family val="1"/>
    </font>
    <font>
      <b/>
      <sz val="16"/>
      <color indexed="10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b/>
      <sz val="13"/>
      <color indexed="10"/>
      <name val="Times New Roman"/>
      <family val="1"/>
    </font>
    <font>
      <sz val="14"/>
      <color rgb="FF202127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3"/>
      <color rgb="FFFF0000"/>
      <name val="Times New Roman"/>
      <family val="1"/>
    </font>
    <font>
      <i/>
      <sz val="10"/>
      <name val="Times New Roman"/>
      <family val="1"/>
    </font>
    <font>
      <i/>
      <sz val="10"/>
      <color rgb="FFFF0000"/>
      <name val="Times New Roman"/>
      <family val="1"/>
    </font>
    <font>
      <b/>
      <sz val="13"/>
      <color rgb="FFFF0000"/>
      <name val="Times New Roman"/>
      <family val="1"/>
    </font>
    <font>
      <sz val="12"/>
      <name val=".VnTime"/>
      <family val="2"/>
    </font>
    <font>
      <b/>
      <i/>
      <sz val="16"/>
      <name val="Helv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06">
    <xf numFmtId="0" fontId="0" fillId="0" borderId="0"/>
    <xf numFmtId="0" fontId="1" fillId="0" borderId="0">
      <alignment vertical="top"/>
    </xf>
    <xf numFmtId="164" fontId="1" fillId="0" borderId="0" applyFont="0" applyFill="0" applyBorder="0" applyAlignment="0" applyProtection="0">
      <alignment vertical="top"/>
    </xf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>
      <alignment vertical="top"/>
    </xf>
    <xf numFmtId="164" fontId="7" fillId="0" borderId="0" applyFont="0" applyFill="0" applyBorder="0" applyAlignment="0" applyProtection="0"/>
    <xf numFmtId="0" fontId="7" fillId="0" borderId="0"/>
    <xf numFmtId="0" fontId="8" fillId="0" borderId="0">
      <alignment vertical="top"/>
    </xf>
    <xf numFmtId="43" fontId="11" fillId="0" borderId="0" applyFont="0" applyFill="0" applyBorder="0" applyAlignment="0" applyProtection="0"/>
    <xf numFmtId="0" fontId="7" fillId="0" borderId="0"/>
    <xf numFmtId="3" fontId="7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7" fillId="0" borderId="0" applyFont="0" applyFill="0" applyBorder="0" applyAlignment="0" applyProtection="0"/>
    <xf numFmtId="173" fontId="12" fillId="0" borderId="0" applyFill="0" applyBorder="0" applyAlignment="0" applyProtection="0"/>
    <xf numFmtId="2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74" fontId="32" fillId="0" borderId="0"/>
    <xf numFmtId="0" fontId="11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0" fontId="7" fillId="0" borderId="0" applyFont="0" applyFill="0" applyBorder="0" applyAlignment="0" applyProtection="0"/>
    <xf numFmtId="0" fontId="34" fillId="0" borderId="0"/>
    <xf numFmtId="175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0" fontId="35" fillId="0" borderId="0"/>
  </cellStyleXfs>
  <cellXfs count="129">
    <xf numFmtId="0" fontId="0" fillId="0" borderId="0" xfId="0"/>
    <xf numFmtId="0" fontId="3" fillId="0" borderId="0" xfId="0" applyFont="1" applyAlignment="1" applyProtection="1">
      <alignment horizontal="center" vertical="center" wrapText="1"/>
      <protection locked="0"/>
    </xf>
    <xf numFmtId="0" fontId="4" fillId="0" borderId="1" xfId="1" applyFont="1" applyBorder="1" applyAlignment="1" applyProtection="1">
      <alignment horizontal="left" vertical="center" readingOrder="1"/>
      <protection locked="0"/>
    </xf>
    <xf numFmtId="0" fontId="4" fillId="0" borderId="0" xfId="1" applyNumberFormat="1" applyFont="1" applyAlignment="1" applyProtection="1">
      <alignment vertical="center" readingOrder="1"/>
      <protection locked="0"/>
    </xf>
    <xf numFmtId="0" fontId="5" fillId="0" borderId="0" xfId="0" applyFont="1" applyAlignment="1" applyProtection="1">
      <alignment horizontal="center" vertical="center" readingOrder="1"/>
      <protection locked="0"/>
    </xf>
    <xf numFmtId="0" fontId="4" fillId="0" borderId="0" xfId="1" applyFont="1" applyAlignment="1" applyProtection="1">
      <alignment vertical="center" readingOrder="1"/>
      <protection locked="0"/>
    </xf>
    <xf numFmtId="11" fontId="6" fillId="0" borderId="1" xfId="3" applyNumberFormat="1" applyBorder="1" applyAlignment="1" applyProtection="1">
      <alignment horizontal="left" vertical="center" readingOrder="1"/>
      <protection locked="0"/>
    </xf>
    <xf numFmtId="0" fontId="5" fillId="0" borderId="0" xfId="0" applyFont="1" applyAlignment="1" applyProtection="1">
      <alignment vertical="center" readingOrder="1"/>
      <protection locked="0"/>
    </xf>
    <xf numFmtId="3" fontId="5" fillId="0" borderId="0" xfId="0" applyNumberFormat="1" applyFont="1" applyAlignment="1" applyProtection="1">
      <alignment vertical="center" readingOrder="1"/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2" fillId="2" borderId="0" xfId="1" applyFont="1" applyFill="1" applyAlignment="1" applyProtection="1">
      <alignment horizontal="center" vertical="center" wrapText="1"/>
    </xf>
    <xf numFmtId="0" fontId="2" fillId="0" borderId="0" xfId="1" applyFont="1" applyFill="1" applyAlignment="1" applyProtection="1">
      <alignment horizontal="center" vertical="center" wrapText="1"/>
    </xf>
    <xf numFmtId="0" fontId="12" fillId="0" borderId="0" xfId="0" applyFont="1" applyFill="1"/>
    <xf numFmtId="0" fontId="12" fillId="0" borderId="0" xfId="0" applyFont="1" applyFill="1" applyBorder="1" applyAlignment="1" applyProtection="1">
      <alignment horizontal="center" vertical="top"/>
      <protection hidden="1"/>
    </xf>
    <xf numFmtId="0" fontId="14" fillId="0" borderId="0" xfId="0" applyFont="1" applyFill="1" applyAlignment="1"/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right"/>
    </xf>
    <xf numFmtId="0" fontId="14" fillId="0" borderId="0" xfId="0" applyFont="1" applyFill="1"/>
    <xf numFmtId="0" fontId="14" fillId="0" borderId="0" xfId="0" applyFont="1" applyFill="1" applyBorder="1" applyAlignment="1" applyProtection="1">
      <alignment horizontal="center" vertical="top"/>
      <protection hidden="1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/>
    <xf numFmtId="0" fontId="16" fillId="0" borderId="0" xfId="0" applyFont="1" applyFill="1" applyAlignment="1"/>
    <xf numFmtId="0" fontId="16" fillId="0" borderId="0" xfId="0" applyFont="1" applyFill="1" applyAlignment="1">
      <alignment horizontal="center"/>
    </xf>
    <xf numFmtId="0" fontId="18" fillId="0" borderId="0" xfId="0" applyFont="1" applyFill="1" applyAlignment="1" applyProtection="1">
      <alignment horizontal="center" vertical="top"/>
      <protection hidden="1"/>
    </xf>
    <xf numFmtId="0" fontId="18" fillId="0" borderId="0" xfId="0" applyFont="1" applyFill="1" applyProtection="1">
      <protection hidden="1"/>
    </xf>
    <xf numFmtId="0" fontId="18" fillId="0" borderId="0" xfId="0" applyFont="1" applyFill="1" applyAlignment="1" applyProtection="1">
      <alignment horizontal="center"/>
      <protection hidden="1"/>
    </xf>
    <xf numFmtId="0" fontId="18" fillId="0" borderId="0" xfId="0" applyFont="1" applyFill="1" applyAlignment="1">
      <alignment horizontal="center"/>
    </xf>
    <xf numFmtId="0" fontId="18" fillId="0" borderId="0" xfId="0" applyFont="1" applyFill="1"/>
    <xf numFmtId="0" fontId="19" fillId="0" borderId="0" xfId="0" applyFont="1" applyFill="1" applyBorder="1" applyAlignment="1" applyProtection="1">
      <alignment horizontal="center" vertical="top"/>
      <protection hidden="1"/>
    </xf>
    <xf numFmtId="0" fontId="16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/>
    </xf>
    <xf numFmtId="0" fontId="22" fillId="0" borderId="0" xfId="0" applyFont="1" applyFill="1" applyAlignment="1">
      <alignment horizontal="left" vertical="top"/>
    </xf>
    <xf numFmtId="169" fontId="21" fillId="0" borderId="0" xfId="0" applyNumberFormat="1" applyFont="1" applyFill="1" applyAlignment="1">
      <alignment horizontal="right" vertical="top"/>
    </xf>
    <xf numFmtId="0" fontId="21" fillId="0" borderId="0" xfId="0" applyFont="1" applyFill="1" applyAlignment="1">
      <alignment horizontal="right" vertical="top"/>
    </xf>
    <xf numFmtId="0" fontId="21" fillId="3" borderId="0" xfId="0" applyFont="1" applyFill="1" applyAlignment="1">
      <alignment vertical="top"/>
    </xf>
    <xf numFmtId="3" fontId="24" fillId="0" borderId="0" xfId="0" applyNumberFormat="1" applyFont="1"/>
    <xf numFmtId="0" fontId="22" fillId="0" borderId="0" xfId="0" applyFont="1" applyFill="1"/>
    <xf numFmtId="0" fontId="18" fillId="0" borderId="0" xfId="0" applyFont="1" applyFill="1" applyAlignment="1" applyProtection="1">
      <alignment vertical="top"/>
      <protection hidden="1"/>
    </xf>
    <xf numFmtId="0" fontId="18" fillId="0" borderId="0" xfId="0" applyFont="1" applyFill="1" applyBorder="1" applyProtection="1">
      <protection hidden="1"/>
    </xf>
    <xf numFmtId="169" fontId="18" fillId="0" borderId="0" xfId="8" applyNumberFormat="1" applyFont="1" applyFill="1"/>
    <xf numFmtId="169" fontId="18" fillId="0" borderId="0" xfId="0" applyNumberFormat="1" applyFont="1" applyFill="1"/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4" fontId="25" fillId="0" borderId="1" xfId="0" applyNumberFormat="1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center" vertical="center"/>
    </xf>
    <xf numFmtId="0" fontId="21" fillId="0" borderId="1" xfId="0" applyFont="1" applyFill="1" applyBorder="1" applyAlignment="1" applyProtection="1">
      <alignment horizontal="center" vertical="center"/>
      <protection hidden="1"/>
    </xf>
    <xf numFmtId="0" fontId="21" fillId="0" borderId="1" xfId="0" applyFont="1" applyFill="1" applyBorder="1" applyAlignment="1" applyProtection="1">
      <alignment horizontal="center" vertical="center" wrapText="1"/>
      <protection hidden="1"/>
    </xf>
    <xf numFmtId="0" fontId="21" fillId="0" borderId="0" xfId="0" applyFont="1" applyFill="1" applyAlignment="1">
      <alignment horizontal="center" vertical="center"/>
    </xf>
    <xf numFmtId="0" fontId="18" fillId="0" borderId="1" xfId="0" applyFont="1" applyFill="1" applyBorder="1" applyAlignment="1" applyProtection="1">
      <alignment horizontal="center"/>
      <protection hidden="1"/>
    </xf>
    <xf numFmtId="0" fontId="12" fillId="0" borderId="1" xfId="9" applyNumberFormat="1" applyFont="1" applyBorder="1" applyAlignment="1">
      <alignment horizontal="center"/>
    </xf>
    <xf numFmtId="1" fontId="12" fillId="0" borderId="1" xfId="0" applyNumberFormat="1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170" fontId="12" fillId="0" borderId="1" xfId="0" applyNumberFormat="1" applyFont="1" applyFill="1" applyBorder="1" applyAlignment="1" applyProtection="1">
      <alignment horizontal="right" wrapText="1"/>
      <protection hidden="1"/>
    </xf>
    <xf numFmtId="2" fontId="12" fillId="0" borderId="1" xfId="0" applyNumberFormat="1" applyFont="1" applyFill="1" applyBorder="1" applyAlignment="1" applyProtection="1">
      <alignment horizontal="right" wrapText="1"/>
      <protection hidden="1"/>
    </xf>
    <xf numFmtId="169" fontId="12" fillId="0" borderId="1" xfId="8" applyNumberFormat="1" applyFont="1" applyFill="1" applyBorder="1" applyAlignment="1" applyProtection="1">
      <alignment wrapText="1"/>
      <protection hidden="1"/>
    </xf>
    <xf numFmtId="43" fontId="27" fillId="4" borderId="1" xfId="8" applyNumberFormat="1" applyFont="1" applyFill="1" applyBorder="1" applyAlignment="1">
      <alignment horizontal="right"/>
    </xf>
    <xf numFmtId="169" fontId="12" fillId="4" borderId="1" xfId="8" applyNumberFormat="1" applyFont="1" applyFill="1" applyBorder="1" applyAlignment="1">
      <alignment horizontal="right"/>
    </xf>
    <xf numFmtId="169" fontId="18" fillId="4" borderId="1" xfId="8" applyNumberFormat="1" applyFont="1" applyFill="1" applyBorder="1" applyAlignment="1">
      <alignment horizontal="right" vertical="center"/>
    </xf>
    <xf numFmtId="169" fontId="18" fillId="4" borderId="1" xfId="8" applyNumberFormat="1" applyFont="1" applyFill="1" applyBorder="1" applyAlignment="1">
      <alignment horizontal="right"/>
    </xf>
    <xf numFmtId="0" fontId="28" fillId="0" borderId="1" xfId="0" applyFont="1" applyFill="1" applyBorder="1" applyAlignment="1">
      <alignment vertical="center"/>
    </xf>
    <xf numFmtId="169" fontId="18" fillId="0" borderId="0" xfId="8" applyNumberFormat="1" applyFont="1" applyFill="1" applyAlignment="1">
      <alignment vertical="center"/>
    </xf>
    <xf numFmtId="171" fontId="18" fillId="0" borderId="0" xfId="8" applyNumberFormat="1" applyFont="1" applyFill="1" applyAlignment="1">
      <alignment vertical="center"/>
    </xf>
    <xf numFmtId="169" fontId="18" fillId="0" borderId="0" xfId="0" applyNumberFormat="1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2" fillId="0" borderId="1" xfId="9" quotePrefix="1" applyNumberFormat="1" applyFont="1" applyBorder="1" applyAlignment="1">
      <alignment horizontal="center"/>
    </xf>
    <xf numFmtId="1" fontId="12" fillId="0" borderId="1" xfId="0" applyNumberFormat="1" applyFont="1" applyFill="1" applyBorder="1" applyAlignment="1" applyProtection="1">
      <alignment horizontal="left" wrapText="1"/>
      <protection hidden="1"/>
    </xf>
    <xf numFmtId="0" fontId="5" fillId="0" borderId="1" xfId="9" applyFont="1" applyBorder="1" applyAlignment="1">
      <alignment horizontal="center"/>
    </xf>
    <xf numFmtId="0" fontId="5" fillId="0" borderId="1" xfId="9" applyNumberFormat="1" applyFont="1" applyBorder="1" applyAlignment="1">
      <alignment horizontal="center"/>
    </xf>
    <xf numFmtId="0" fontId="12" fillId="0" borderId="1" xfId="9" applyNumberFormat="1" applyFont="1" applyBorder="1" applyAlignment="1"/>
    <xf numFmtId="0" fontId="12" fillId="0" borderId="1" xfId="9" applyNumberFormat="1" applyFont="1" applyBorder="1" applyAlignment="1">
      <alignment horizontal="center" wrapText="1"/>
    </xf>
    <xf numFmtId="0" fontId="13" fillId="0" borderId="1" xfId="9" applyNumberFormat="1" applyFont="1" applyBorder="1" applyAlignment="1">
      <alignment horizontal="center"/>
    </xf>
    <xf numFmtId="1" fontId="13" fillId="0" borderId="1" xfId="0" applyNumberFormat="1" applyFont="1" applyFill="1" applyBorder="1" applyAlignment="1" applyProtection="1">
      <alignment horizontal="left"/>
      <protection hidden="1"/>
    </xf>
    <xf numFmtId="1" fontId="13" fillId="0" borderId="1" xfId="0" applyNumberFormat="1" applyFont="1" applyFill="1" applyBorder="1" applyAlignment="1" applyProtection="1">
      <alignment horizontal="left" wrapText="1"/>
      <protection hidden="1"/>
    </xf>
    <xf numFmtId="0" fontId="27" fillId="0" borderId="1" xfId="0" applyFont="1" applyFill="1" applyBorder="1" applyAlignment="1">
      <alignment horizontal="left"/>
    </xf>
    <xf numFmtId="170" fontId="13" fillId="0" borderId="1" xfId="0" applyNumberFormat="1" applyFont="1" applyFill="1" applyBorder="1" applyAlignment="1" applyProtection="1">
      <alignment horizontal="right" wrapText="1"/>
      <protection hidden="1"/>
    </xf>
    <xf numFmtId="2" fontId="13" fillId="0" borderId="1" xfId="0" applyNumberFormat="1" applyFont="1" applyFill="1" applyBorder="1" applyAlignment="1" applyProtection="1">
      <alignment horizontal="right" wrapText="1"/>
      <protection hidden="1"/>
    </xf>
    <xf numFmtId="169" fontId="13" fillId="0" borderId="1" xfId="8" applyNumberFormat="1" applyFont="1" applyFill="1" applyBorder="1" applyAlignment="1" applyProtection="1">
      <alignment wrapText="1"/>
      <protection hidden="1"/>
    </xf>
    <xf numFmtId="43" fontId="27" fillId="4" borderId="1" xfId="8" applyFont="1" applyFill="1" applyBorder="1" applyAlignment="1">
      <alignment horizontal="right"/>
    </xf>
    <xf numFmtId="169" fontId="27" fillId="4" borderId="1" xfId="8" applyNumberFormat="1" applyFont="1" applyFill="1" applyBorder="1" applyAlignment="1">
      <alignment horizontal="right" vertical="center"/>
    </xf>
    <xf numFmtId="169" fontId="27" fillId="4" borderId="1" xfId="8" applyNumberFormat="1" applyFont="1" applyFill="1" applyBorder="1" applyAlignment="1">
      <alignment horizontal="right"/>
    </xf>
    <xf numFmtId="0" fontId="29" fillId="0" borderId="1" xfId="0" applyFont="1" applyFill="1" applyBorder="1" applyAlignment="1">
      <alignment vertical="center"/>
    </xf>
    <xf numFmtId="0" fontId="27" fillId="0" borderId="0" xfId="0" applyFont="1" applyFill="1" applyAlignment="1">
      <alignment vertical="center"/>
    </xf>
    <xf numFmtId="43" fontId="18" fillId="4" borderId="1" xfId="8" applyNumberFormat="1" applyFont="1" applyFill="1" applyBorder="1" applyAlignment="1">
      <alignment horizontal="right"/>
    </xf>
    <xf numFmtId="0" fontId="12" fillId="3" borderId="1" xfId="9" applyNumberFormat="1" applyFont="1" applyFill="1" applyBorder="1" applyAlignment="1">
      <alignment horizontal="center"/>
    </xf>
    <xf numFmtId="0" fontId="27" fillId="0" borderId="1" xfId="0" applyFont="1" applyFill="1" applyBorder="1" applyAlignment="1">
      <alignment vertical="center"/>
    </xf>
    <xf numFmtId="0" fontId="12" fillId="0" borderId="1" xfId="0" applyFont="1" applyFill="1" applyBorder="1" applyAlignment="1"/>
    <xf numFmtId="0" fontId="12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 applyProtection="1">
      <alignment horizontal="center" vertical="center" wrapText="1"/>
      <protection hidden="1"/>
    </xf>
    <xf numFmtId="0" fontId="18" fillId="0" borderId="1" xfId="0" applyFont="1" applyFill="1" applyBorder="1" applyAlignment="1">
      <alignment horizontal="left" vertical="center"/>
    </xf>
    <xf numFmtId="4" fontId="22" fillId="0" borderId="1" xfId="0" applyNumberFormat="1" applyFont="1" applyFill="1" applyBorder="1" applyAlignment="1">
      <alignment horizontal="center" vertical="center"/>
    </xf>
    <xf numFmtId="169" fontId="22" fillId="0" borderId="1" xfId="8" applyNumberFormat="1" applyFont="1" applyFill="1" applyBorder="1" applyAlignment="1">
      <alignment vertical="center"/>
    </xf>
    <xf numFmtId="169" fontId="14" fillId="0" borderId="1" xfId="8" applyNumberFormat="1" applyFont="1" applyFill="1" applyBorder="1" applyAlignment="1">
      <alignment vertical="center"/>
    </xf>
    <xf numFmtId="169" fontId="30" fillId="0" borderId="1" xfId="8" applyNumberFormat="1" applyFont="1" applyFill="1" applyBorder="1" applyAlignment="1">
      <alignment vertical="center"/>
    </xf>
    <xf numFmtId="169" fontId="22" fillId="0" borderId="0" xfId="0" applyNumberFormat="1" applyFont="1" applyFill="1" applyAlignment="1">
      <alignment vertical="center"/>
    </xf>
    <xf numFmtId="169" fontId="22" fillId="0" borderId="0" xfId="8" applyNumberFormat="1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top"/>
    </xf>
    <xf numFmtId="0" fontId="18" fillId="0" borderId="0" xfId="0" applyFont="1" applyFill="1" applyAlignment="1">
      <alignment vertical="top"/>
    </xf>
    <xf numFmtId="0" fontId="18" fillId="0" borderId="0" xfId="0" applyFont="1" applyFill="1" applyAlignment="1">
      <alignment vertical="center" wrapText="1"/>
    </xf>
    <xf numFmtId="4" fontId="18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center" vertical="top"/>
    </xf>
    <xf numFmtId="0" fontId="22" fillId="0" borderId="0" xfId="0" applyFont="1" applyFill="1" applyAlignment="1">
      <alignment horizontal="center"/>
    </xf>
    <xf numFmtId="4" fontId="22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center" vertical="top"/>
    </xf>
    <xf numFmtId="0" fontId="22" fillId="0" borderId="0" xfId="0" applyFont="1" applyFill="1" applyAlignment="1">
      <alignment vertical="top"/>
    </xf>
    <xf numFmtId="4" fontId="22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6" fillId="2" borderId="2" xfId="0" applyFont="1" applyFill="1" applyBorder="1" applyAlignment="1">
      <alignment vertical="center"/>
    </xf>
    <xf numFmtId="0" fontId="26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>
      <alignment horizontal="left" vertical="top"/>
    </xf>
    <xf numFmtId="3" fontId="18" fillId="0" borderId="0" xfId="0" applyNumberFormat="1" applyFont="1" applyFill="1" applyAlignment="1">
      <alignment horizontal="center"/>
    </xf>
    <xf numFmtId="43" fontId="5" fillId="0" borderId="0" xfId="8" applyNumberFormat="1" applyFont="1" applyProtection="1">
      <protection locked="0"/>
    </xf>
    <xf numFmtId="169" fontId="5" fillId="0" borderId="0" xfId="8" applyNumberFormat="1" applyFont="1" applyProtection="1">
      <protection locked="0"/>
    </xf>
    <xf numFmtId="43" fontId="18" fillId="4" borderId="1" xfId="8" applyNumberFormat="1" applyFont="1" applyFill="1" applyBorder="1" applyAlignment="1">
      <alignment horizontal="right" vertical="center"/>
    </xf>
    <xf numFmtId="169" fontId="3" fillId="0" borderId="0" xfId="8" applyNumberFormat="1" applyFont="1" applyAlignment="1" applyProtection="1">
      <alignment horizontal="center" vertical="center" wrapText="1"/>
      <protection locked="0"/>
    </xf>
    <xf numFmtId="169" fontId="5" fillId="0" borderId="0" xfId="8" applyNumberFormat="1" applyFont="1" applyAlignment="1" applyProtection="1">
      <alignment vertical="center" readingOrder="1"/>
      <protection locked="0"/>
    </xf>
    <xf numFmtId="43" fontId="3" fillId="0" borderId="0" xfId="8" applyNumberFormat="1" applyFont="1" applyAlignment="1" applyProtection="1">
      <alignment horizontal="center" vertical="center" wrapText="1"/>
      <protection locked="0"/>
    </xf>
    <xf numFmtId="43" fontId="5" fillId="0" borderId="0" xfId="8" applyNumberFormat="1" applyFont="1" applyAlignment="1" applyProtection="1">
      <alignment horizontal="center" vertical="center" readingOrder="1"/>
      <protection locked="0"/>
    </xf>
    <xf numFmtId="169" fontId="5" fillId="0" borderId="0" xfId="8" applyNumberFormat="1" applyFont="1" applyAlignment="1" applyProtection="1">
      <alignment horizontal="center"/>
      <protection locked="0"/>
    </xf>
    <xf numFmtId="169" fontId="5" fillId="0" borderId="0" xfId="0" applyNumberFormat="1" applyFont="1" applyAlignment="1" applyProtection="1">
      <alignment vertical="center" readingOrder="1"/>
      <protection locked="0"/>
    </xf>
    <xf numFmtId="0" fontId="5" fillId="0" borderId="0" xfId="0" applyFont="1" applyAlignment="1" applyProtection="1">
      <alignment horizontal="left" vertical="center" readingOrder="1"/>
      <protection locked="0"/>
    </xf>
  </cellXfs>
  <cellStyles count="406">
    <cellStyle name="Comma" xfId="8" builtinId="3"/>
    <cellStyle name="Comma 2" xfId="2"/>
    <cellStyle name="Comma 2 2" xfId="4"/>
    <cellStyle name="Comma 3" xfId="5"/>
    <cellStyle name="Comma0" xfId="10"/>
    <cellStyle name="Currency0" xfId="11"/>
    <cellStyle name="Date" xfId="12"/>
    <cellStyle name="Excel_BuiltIn_Comma 1" xfId="13"/>
    <cellStyle name="Fixed" xfId="14"/>
    <cellStyle name="Hyperlink" xfId="3" builtinId="8"/>
    <cellStyle name="Hyperlink 10" xfId="15"/>
    <cellStyle name="Hyperlink 100" xfId="16"/>
    <cellStyle name="Hyperlink 101" xfId="17"/>
    <cellStyle name="Hyperlink 102" xfId="18"/>
    <cellStyle name="Hyperlink 103" xfId="19"/>
    <cellStyle name="Hyperlink 104" xfId="20"/>
    <cellStyle name="Hyperlink 105" xfId="21"/>
    <cellStyle name="Hyperlink 106" xfId="22"/>
    <cellStyle name="Hyperlink 107" xfId="23"/>
    <cellStyle name="Hyperlink 108" xfId="24"/>
    <cellStyle name="Hyperlink 109" xfId="25"/>
    <cellStyle name="Hyperlink 11" xfId="26"/>
    <cellStyle name="Hyperlink 110" xfId="27"/>
    <cellStyle name="Hyperlink 111" xfId="28"/>
    <cellStyle name="Hyperlink 112" xfId="29"/>
    <cellStyle name="Hyperlink 113" xfId="30"/>
    <cellStyle name="Hyperlink 114" xfId="31"/>
    <cellStyle name="Hyperlink 115" xfId="32"/>
    <cellStyle name="Hyperlink 116" xfId="33"/>
    <cellStyle name="Hyperlink 117" xfId="34"/>
    <cellStyle name="Hyperlink 118" xfId="35"/>
    <cellStyle name="Hyperlink 119" xfId="36"/>
    <cellStyle name="Hyperlink 12" xfId="37"/>
    <cellStyle name="Hyperlink 120" xfId="38"/>
    <cellStyle name="Hyperlink 121" xfId="39"/>
    <cellStyle name="Hyperlink 122" xfId="40"/>
    <cellStyle name="Hyperlink 123" xfId="41"/>
    <cellStyle name="Hyperlink 124" xfId="42"/>
    <cellStyle name="Hyperlink 125" xfId="43"/>
    <cellStyle name="Hyperlink 126" xfId="44"/>
    <cellStyle name="Hyperlink 127" xfId="45"/>
    <cellStyle name="Hyperlink 128" xfId="46"/>
    <cellStyle name="Hyperlink 129" xfId="47"/>
    <cellStyle name="Hyperlink 13" xfId="48"/>
    <cellStyle name="Hyperlink 130" xfId="49"/>
    <cellStyle name="Hyperlink 131" xfId="50"/>
    <cellStyle name="Hyperlink 132" xfId="51"/>
    <cellStyle name="Hyperlink 133" xfId="52"/>
    <cellStyle name="Hyperlink 134" xfId="53"/>
    <cellStyle name="Hyperlink 135" xfId="54"/>
    <cellStyle name="Hyperlink 136" xfId="55"/>
    <cellStyle name="Hyperlink 137" xfId="56"/>
    <cellStyle name="Hyperlink 138" xfId="57"/>
    <cellStyle name="Hyperlink 139" xfId="58"/>
    <cellStyle name="Hyperlink 14" xfId="59"/>
    <cellStyle name="Hyperlink 140" xfId="60"/>
    <cellStyle name="Hyperlink 141" xfId="61"/>
    <cellStyle name="Hyperlink 142" xfId="62"/>
    <cellStyle name="Hyperlink 143" xfId="63"/>
    <cellStyle name="Hyperlink 144" xfId="64"/>
    <cellStyle name="Hyperlink 145" xfId="65"/>
    <cellStyle name="Hyperlink 146" xfId="66"/>
    <cellStyle name="Hyperlink 147" xfId="67"/>
    <cellStyle name="Hyperlink 148" xfId="68"/>
    <cellStyle name="Hyperlink 149" xfId="69"/>
    <cellStyle name="Hyperlink 15" xfId="70"/>
    <cellStyle name="Hyperlink 150" xfId="71"/>
    <cellStyle name="Hyperlink 151" xfId="72"/>
    <cellStyle name="Hyperlink 152" xfId="73"/>
    <cellStyle name="Hyperlink 153" xfId="74"/>
    <cellStyle name="Hyperlink 154" xfId="75"/>
    <cellStyle name="Hyperlink 155" xfId="76"/>
    <cellStyle name="Hyperlink 156" xfId="77"/>
    <cellStyle name="Hyperlink 157" xfId="78"/>
    <cellStyle name="Hyperlink 158" xfId="79"/>
    <cellStyle name="Hyperlink 159" xfId="80"/>
    <cellStyle name="Hyperlink 16" xfId="81"/>
    <cellStyle name="Hyperlink 160" xfId="82"/>
    <cellStyle name="Hyperlink 161" xfId="83"/>
    <cellStyle name="Hyperlink 162" xfId="84"/>
    <cellStyle name="Hyperlink 163" xfId="85"/>
    <cellStyle name="Hyperlink 164" xfId="86"/>
    <cellStyle name="Hyperlink 165" xfId="87"/>
    <cellStyle name="Hyperlink 166" xfId="88"/>
    <cellStyle name="Hyperlink 167" xfId="89"/>
    <cellStyle name="Hyperlink 168" xfId="90"/>
    <cellStyle name="Hyperlink 169" xfId="91"/>
    <cellStyle name="Hyperlink 17" xfId="92"/>
    <cellStyle name="Hyperlink 170" xfId="93"/>
    <cellStyle name="Hyperlink 171" xfId="94"/>
    <cellStyle name="Hyperlink 172" xfId="95"/>
    <cellStyle name="Hyperlink 173" xfId="96"/>
    <cellStyle name="Hyperlink 174" xfId="97"/>
    <cellStyle name="Hyperlink 175" xfId="98"/>
    <cellStyle name="Hyperlink 176" xfId="99"/>
    <cellStyle name="Hyperlink 177" xfId="100"/>
    <cellStyle name="Hyperlink 178" xfId="101"/>
    <cellStyle name="Hyperlink 179" xfId="102"/>
    <cellStyle name="Hyperlink 18" xfId="103"/>
    <cellStyle name="Hyperlink 180" xfId="104"/>
    <cellStyle name="Hyperlink 181" xfId="105"/>
    <cellStyle name="Hyperlink 182" xfId="106"/>
    <cellStyle name="Hyperlink 183" xfId="107"/>
    <cellStyle name="Hyperlink 184" xfId="108"/>
    <cellStyle name="Hyperlink 185" xfId="109"/>
    <cellStyle name="Hyperlink 186" xfId="110"/>
    <cellStyle name="Hyperlink 187" xfId="111"/>
    <cellStyle name="Hyperlink 188" xfId="112"/>
    <cellStyle name="Hyperlink 189" xfId="113"/>
    <cellStyle name="Hyperlink 19" xfId="114"/>
    <cellStyle name="Hyperlink 190" xfId="115"/>
    <cellStyle name="Hyperlink 191" xfId="116"/>
    <cellStyle name="Hyperlink 192" xfId="117"/>
    <cellStyle name="Hyperlink 193" xfId="118"/>
    <cellStyle name="Hyperlink 194" xfId="119"/>
    <cellStyle name="Hyperlink 195" xfId="120"/>
    <cellStyle name="Hyperlink 196" xfId="121"/>
    <cellStyle name="Hyperlink 197" xfId="122"/>
    <cellStyle name="Hyperlink 198" xfId="123"/>
    <cellStyle name="Hyperlink 199" xfId="124"/>
    <cellStyle name="Hyperlink 2" xfId="125"/>
    <cellStyle name="Hyperlink 20" xfId="126"/>
    <cellStyle name="Hyperlink 200" xfId="127"/>
    <cellStyle name="Hyperlink 201" xfId="128"/>
    <cellStyle name="Hyperlink 202" xfId="129"/>
    <cellStyle name="Hyperlink 203" xfId="130"/>
    <cellStyle name="Hyperlink 204" xfId="131"/>
    <cellStyle name="Hyperlink 205" xfId="132"/>
    <cellStyle name="Hyperlink 206" xfId="133"/>
    <cellStyle name="Hyperlink 207" xfId="134"/>
    <cellStyle name="Hyperlink 208" xfId="135"/>
    <cellStyle name="Hyperlink 209" xfId="136"/>
    <cellStyle name="Hyperlink 21" xfId="137"/>
    <cellStyle name="Hyperlink 210" xfId="138"/>
    <cellStyle name="Hyperlink 211" xfId="139"/>
    <cellStyle name="Hyperlink 212" xfId="140"/>
    <cellStyle name="Hyperlink 213" xfId="141"/>
    <cellStyle name="Hyperlink 214" xfId="142"/>
    <cellStyle name="Hyperlink 215" xfId="143"/>
    <cellStyle name="Hyperlink 216" xfId="144"/>
    <cellStyle name="Hyperlink 217" xfId="145"/>
    <cellStyle name="Hyperlink 218" xfId="146"/>
    <cellStyle name="Hyperlink 219" xfId="147"/>
    <cellStyle name="Hyperlink 22" xfId="148"/>
    <cellStyle name="Hyperlink 220" xfId="149"/>
    <cellStyle name="Hyperlink 221" xfId="150"/>
    <cellStyle name="Hyperlink 222" xfId="151"/>
    <cellStyle name="Hyperlink 223" xfId="152"/>
    <cellStyle name="Hyperlink 224" xfId="153"/>
    <cellStyle name="Hyperlink 225" xfId="154"/>
    <cellStyle name="Hyperlink 226" xfId="155"/>
    <cellStyle name="Hyperlink 227" xfId="156"/>
    <cellStyle name="Hyperlink 228" xfId="157"/>
    <cellStyle name="Hyperlink 229" xfId="158"/>
    <cellStyle name="Hyperlink 23" xfId="159"/>
    <cellStyle name="Hyperlink 230" xfId="160"/>
    <cellStyle name="Hyperlink 231" xfId="161"/>
    <cellStyle name="Hyperlink 232" xfId="162"/>
    <cellStyle name="Hyperlink 233" xfId="163"/>
    <cellStyle name="Hyperlink 234" xfId="164"/>
    <cellStyle name="Hyperlink 235" xfId="165"/>
    <cellStyle name="Hyperlink 236" xfId="166"/>
    <cellStyle name="Hyperlink 237" xfId="167"/>
    <cellStyle name="Hyperlink 238" xfId="168"/>
    <cellStyle name="Hyperlink 239" xfId="169"/>
    <cellStyle name="Hyperlink 24" xfId="170"/>
    <cellStyle name="Hyperlink 240" xfId="171"/>
    <cellStyle name="Hyperlink 241" xfId="172"/>
    <cellStyle name="Hyperlink 242" xfId="173"/>
    <cellStyle name="Hyperlink 243" xfId="174"/>
    <cellStyle name="Hyperlink 244" xfId="175"/>
    <cellStyle name="Hyperlink 245" xfId="176"/>
    <cellStyle name="Hyperlink 246" xfId="177"/>
    <cellStyle name="Hyperlink 247" xfId="178"/>
    <cellStyle name="Hyperlink 248" xfId="179"/>
    <cellStyle name="Hyperlink 249" xfId="180"/>
    <cellStyle name="Hyperlink 25" xfId="181"/>
    <cellStyle name="Hyperlink 250" xfId="182"/>
    <cellStyle name="Hyperlink 251" xfId="183"/>
    <cellStyle name="Hyperlink 252" xfId="184"/>
    <cellStyle name="Hyperlink 253" xfId="185"/>
    <cellStyle name="Hyperlink 254" xfId="186"/>
    <cellStyle name="Hyperlink 255" xfId="187"/>
    <cellStyle name="Hyperlink 256" xfId="188"/>
    <cellStyle name="Hyperlink 257" xfId="189"/>
    <cellStyle name="Hyperlink 258" xfId="190"/>
    <cellStyle name="Hyperlink 259" xfId="191"/>
    <cellStyle name="Hyperlink 26" xfId="192"/>
    <cellStyle name="Hyperlink 260" xfId="193"/>
    <cellStyle name="Hyperlink 261" xfId="194"/>
    <cellStyle name="Hyperlink 262" xfId="195"/>
    <cellStyle name="Hyperlink 263" xfId="196"/>
    <cellStyle name="Hyperlink 264" xfId="197"/>
    <cellStyle name="Hyperlink 265" xfId="198"/>
    <cellStyle name="Hyperlink 266" xfId="199"/>
    <cellStyle name="Hyperlink 267" xfId="200"/>
    <cellStyle name="Hyperlink 268" xfId="201"/>
    <cellStyle name="Hyperlink 269" xfId="202"/>
    <cellStyle name="Hyperlink 27" xfId="203"/>
    <cellStyle name="Hyperlink 270" xfId="204"/>
    <cellStyle name="Hyperlink 271" xfId="205"/>
    <cellStyle name="Hyperlink 272" xfId="206"/>
    <cellStyle name="Hyperlink 273" xfId="207"/>
    <cellStyle name="Hyperlink 274" xfId="208"/>
    <cellStyle name="Hyperlink 275" xfId="209"/>
    <cellStyle name="Hyperlink 276" xfId="210"/>
    <cellStyle name="Hyperlink 277" xfId="211"/>
    <cellStyle name="Hyperlink 278" xfId="212"/>
    <cellStyle name="Hyperlink 279" xfId="213"/>
    <cellStyle name="Hyperlink 28" xfId="214"/>
    <cellStyle name="Hyperlink 280" xfId="215"/>
    <cellStyle name="Hyperlink 281" xfId="216"/>
    <cellStyle name="Hyperlink 282" xfId="217"/>
    <cellStyle name="Hyperlink 283" xfId="218"/>
    <cellStyle name="Hyperlink 284" xfId="219"/>
    <cellStyle name="Hyperlink 285" xfId="220"/>
    <cellStyle name="Hyperlink 286" xfId="221"/>
    <cellStyle name="Hyperlink 287" xfId="222"/>
    <cellStyle name="Hyperlink 288" xfId="223"/>
    <cellStyle name="Hyperlink 289" xfId="224"/>
    <cellStyle name="Hyperlink 29" xfId="225"/>
    <cellStyle name="Hyperlink 290" xfId="226"/>
    <cellStyle name="Hyperlink 291" xfId="227"/>
    <cellStyle name="Hyperlink 292" xfId="228"/>
    <cellStyle name="Hyperlink 293" xfId="229"/>
    <cellStyle name="Hyperlink 294" xfId="230"/>
    <cellStyle name="Hyperlink 295" xfId="231"/>
    <cellStyle name="Hyperlink 296" xfId="232"/>
    <cellStyle name="Hyperlink 297" xfId="233"/>
    <cellStyle name="Hyperlink 298" xfId="234"/>
    <cellStyle name="Hyperlink 299" xfId="235"/>
    <cellStyle name="Hyperlink 3" xfId="236"/>
    <cellStyle name="Hyperlink 30" xfId="237"/>
    <cellStyle name="Hyperlink 300" xfId="238"/>
    <cellStyle name="Hyperlink 301" xfId="239"/>
    <cellStyle name="Hyperlink 302" xfId="240"/>
    <cellStyle name="Hyperlink 303" xfId="241"/>
    <cellStyle name="Hyperlink 304" xfId="242"/>
    <cellStyle name="Hyperlink 305" xfId="243"/>
    <cellStyle name="Hyperlink 306" xfId="244"/>
    <cellStyle name="Hyperlink 307" xfId="245"/>
    <cellStyle name="Hyperlink 308" xfId="246"/>
    <cellStyle name="Hyperlink 309" xfId="247"/>
    <cellStyle name="Hyperlink 31" xfId="248"/>
    <cellStyle name="Hyperlink 310" xfId="249"/>
    <cellStyle name="Hyperlink 311" xfId="250"/>
    <cellStyle name="Hyperlink 312" xfId="251"/>
    <cellStyle name="Hyperlink 313" xfId="252"/>
    <cellStyle name="Hyperlink 314" xfId="253"/>
    <cellStyle name="Hyperlink 315" xfId="254"/>
    <cellStyle name="Hyperlink 316" xfId="255"/>
    <cellStyle name="Hyperlink 317" xfId="256"/>
    <cellStyle name="Hyperlink 318" xfId="257"/>
    <cellStyle name="Hyperlink 319" xfId="258"/>
    <cellStyle name="Hyperlink 32" xfId="259"/>
    <cellStyle name="Hyperlink 320" xfId="260"/>
    <cellStyle name="Hyperlink 321" xfId="261"/>
    <cellStyle name="Hyperlink 322" xfId="262"/>
    <cellStyle name="Hyperlink 323" xfId="263"/>
    <cellStyle name="Hyperlink 324" xfId="264"/>
    <cellStyle name="Hyperlink 325" xfId="265"/>
    <cellStyle name="Hyperlink 326" xfId="266"/>
    <cellStyle name="Hyperlink 327" xfId="267"/>
    <cellStyle name="Hyperlink 328" xfId="268"/>
    <cellStyle name="Hyperlink 329" xfId="269"/>
    <cellStyle name="Hyperlink 33" xfId="270"/>
    <cellStyle name="Hyperlink 330" xfId="271"/>
    <cellStyle name="Hyperlink 331" xfId="272"/>
    <cellStyle name="Hyperlink 332" xfId="273"/>
    <cellStyle name="Hyperlink 333" xfId="274"/>
    <cellStyle name="Hyperlink 334" xfId="275"/>
    <cellStyle name="Hyperlink 335" xfId="276"/>
    <cellStyle name="Hyperlink 336" xfId="277"/>
    <cellStyle name="Hyperlink 337" xfId="278"/>
    <cellStyle name="Hyperlink 338" xfId="279"/>
    <cellStyle name="Hyperlink 339" xfId="280"/>
    <cellStyle name="Hyperlink 34" xfId="281"/>
    <cellStyle name="Hyperlink 340" xfId="282"/>
    <cellStyle name="Hyperlink 341" xfId="283"/>
    <cellStyle name="Hyperlink 342" xfId="284"/>
    <cellStyle name="Hyperlink 343" xfId="285"/>
    <cellStyle name="Hyperlink 344" xfId="286"/>
    <cellStyle name="Hyperlink 345" xfId="287"/>
    <cellStyle name="Hyperlink 346" xfId="288"/>
    <cellStyle name="Hyperlink 347" xfId="289"/>
    <cellStyle name="Hyperlink 348" xfId="290"/>
    <cellStyle name="Hyperlink 349" xfId="291"/>
    <cellStyle name="Hyperlink 35" xfId="292"/>
    <cellStyle name="Hyperlink 350" xfId="293"/>
    <cellStyle name="Hyperlink 351" xfId="294"/>
    <cellStyle name="Hyperlink 352" xfId="295"/>
    <cellStyle name="Hyperlink 353" xfId="296"/>
    <cellStyle name="Hyperlink 354" xfId="297"/>
    <cellStyle name="Hyperlink 355" xfId="298"/>
    <cellStyle name="Hyperlink 356" xfId="299"/>
    <cellStyle name="Hyperlink 357" xfId="300"/>
    <cellStyle name="Hyperlink 358" xfId="301"/>
    <cellStyle name="Hyperlink 359" xfId="302"/>
    <cellStyle name="Hyperlink 36" xfId="303"/>
    <cellStyle name="Hyperlink 360" xfId="304"/>
    <cellStyle name="Hyperlink 361" xfId="305"/>
    <cellStyle name="Hyperlink 362" xfId="306"/>
    <cellStyle name="Hyperlink 363" xfId="307"/>
    <cellStyle name="Hyperlink 364" xfId="308"/>
    <cellStyle name="Hyperlink 365" xfId="309"/>
    <cellStyle name="Hyperlink 366" xfId="310"/>
    <cellStyle name="Hyperlink 367" xfId="311"/>
    <cellStyle name="Hyperlink 368" xfId="312"/>
    <cellStyle name="Hyperlink 369" xfId="313"/>
    <cellStyle name="Hyperlink 37" xfId="314"/>
    <cellStyle name="Hyperlink 370" xfId="315"/>
    <cellStyle name="Hyperlink 371" xfId="316"/>
    <cellStyle name="Hyperlink 372" xfId="317"/>
    <cellStyle name="Hyperlink 373" xfId="318"/>
    <cellStyle name="Hyperlink 374" xfId="319"/>
    <cellStyle name="Hyperlink 375" xfId="320"/>
    <cellStyle name="Hyperlink 376" xfId="321"/>
    <cellStyle name="Hyperlink 377" xfId="322"/>
    <cellStyle name="Hyperlink 378" xfId="323"/>
    <cellStyle name="Hyperlink 379" xfId="324"/>
    <cellStyle name="Hyperlink 38" xfId="325"/>
    <cellStyle name="Hyperlink 39" xfId="326"/>
    <cellStyle name="Hyperlink 4" xfId="327"/>
    <cellStyle name="Hyperlink 40" xfId="328"/>
    <cellStyle name="Hyperlink 41" xfId="329"/>
    <cellStyle name="Hyperlink 42" xfId="330"/>
    <cellStyle name="Hyperlink 43" xfId="331"/>
    <cellStyle name="Hyperlink 44" xfId="332"/>
    <cellStyle name="Hyperlink 45" xfId="333"/>
    <cellStyle name="Hyperlink 46" xfId="334"/>
    <cellStyle name="Hyperlink 47" xfId="335"/>
    <cellStyle name="Hyperlink 48" xfId="336"/>
    <cellStyle name="Hyperlink 49" xfId="337"/>
    <cellStyle name="Hyperlink 5" xfId="338"/>
    <cellStyle name="Hyperlink 50" xfId="339"/>
    <cellStyle name="Hyperlink 51" xfId="340"/>
    <cellStyle name="Hyperlink 52" xfId="341"/>
    <cellStyle name="Hyperlink 53" xfId="342"/>
    <cellStyle name="Hyperlink 54" xfId="343"/>
    <cellStyle name="Hyperlink 55" xfId="344"/>
    <cellStyle name="Hyperlink 56" xfId="345"/>
    <cellStyle name="Hyperlink 57" xfId="346"/>
    <cellStyle name="Hyperlink 58" xfId="347"/>
    <cellStyle name="Hyperlink 59" xfId="348"/>
    <cellStyle name="Hyperlink 6" xfId="349"/>
    <cellStyle name="Hyperlink 60" xfId="350"/>
    <cellStyle name="Hyperlink 61" xfId="351"/>
    <cellStyle name="Hyperlink 62" xfId="352"/>
    <cellStyle name="Hyperlink 63" xfId="353"/>
    <cellStyle name="Hyperlink 64" xfId="354"/>
    <cellStyle name="Hyperlink 65" xfId="355"/>
    <cellStyle name="Hyperlink 66" xfId="356"/>
    <cellStyle name="Hyperlink 67" xfId="357"/>
    <cellStyle name="Hyperlink 68" xfId="358"/>
    <cellStyle name="Hyperlink 69" xfId="359"/>
    <cellStyle name="Hyperlink 7" xfId="360"/>
    <cellStyle name="Hyperlink 70" xfId="361"/>
    <cellStyle name="Hyperlink 71" xfId="362"/>
    <cellStyle name="Hyperlink 72" xfId="363"/>
    <cellStyle name="Hyperlink 73" xfId="364"/>
    <cellStyle name="Hyperlink 74" xfId="365"/>
    <cellStyle name="Hyperlink 75" xfId="366"/>
    <cellStyle name="Hyperlink 76" xfId="367"/>
    <cellStyle name="Hyperlink 77" xfId="368"/>
    <cellStyle name="Hyperlink 78" xfId="369"/>
    <cellStyle name="Hyperlink 79" xfId="370"/>
    <cellStyle name="Hyperlink 8" xfId="371"/>
    <cellStyle name="Hyperlink 80" xfId="372"/>
    <cellStyle name="Hyperlink 81" xfId="373"/>
    <cellStyle name="Hyperlink 82" xfId="374"/>
    <cellStyle name="Hyperlink 83" xfId="375"/>
    <cellStyle name="Hyperlink 84" xfId="376"/>
    <cellStyle name="Hyperlink 85" xfId="377"/>
    <cellStyle name="Hyperlink 86" xfId="378"/>
    <cellStyle name="Hyperlink 87" xfId="379"/>
    <cellStyle name="Hyperlink 88" xfId="380"/>
    <cellStyle name="Hyperlink 89" xfId="381"/>
    <cellStyle name="Hyperlink 9" xfId="382"/>
    <cellStyle name="Hyperlink 90" xfId="383"/>
    <cellStyle name="Hyperlink 91" xfId="384"/>
    <cellStyle name="Hyperlink 92" xfId="385"/>
    <cellStyle name="Hyperlink 93" xfId="386"/>
    <cellStyle name="Hyperlink 94" xfId="387"/>
    <cellStyle name="Hyperlink 95" xfId="388"/>
    <cellStyle name="Hyperlink 96" xfId="389"/>
    <cellStyle name="Hyperlink 97" xfId="390"/>
    <cellStyle name="Hyperlink 98" xfId="391"/>
    <cellStyle name="Hyperlink 99" xfId="392"/>
    <cellStyle name="Normal" xfId="0" builtinId="0"/>
    <cellStyle name="Normal - Style1" xfId="393"/>
    <cellStyle name="Normal 2" xfId="1"/>
    <cellStyle name="Normal 2 2" xfId="9"/>
    <cellStyle name="Normal 2 4" xfId="394"/>
    <cellStyle name="Normal 3" xfId="6"/>
    <cellStyle name="Normal 4" xfId="7"/>
    <cellStyle name="똿뗦먛귟 [0.00]_PRODUCT DETAIL Q1" xfId="395"/>
    <cellStyle name="똿뗦먛귟_PRODUCT DETAIL Q1" xfId="396"/>
    <cellStyle name="믅됞 [0.00]_PRODUCT DETAIL Q1" xfId="397"/>
    <cellStyle name="믅됞_PRODUCT DETAIL Q1" xfId="398"/>
    <cellStyle name="백분율_HOBONG" xfId="399"/>
    <cellStyle name="뷭?_BOOKSHIP" xfId="400"/>
    <cellStyle name="콤마 [0]_1202" xfId="401"/>
    <cellStyle name="콤마_1202" xfId="402"/>
    <cellStyle name="통화 [0]_1202" xfId="403"/>
    <cellStyle name="통화_1202" xfId="404"/>
    <cellStyle name="표준_(정보부문)월별인원계획" xfId="405"/>
  </cellStyles>
  <dxfs count="7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3</xdr:row>
      <xdr:rowOff>38100</xdr:rowOff>
    </xdr:from>
    <xdr:to>
      <xdr:col>2</xdr:col>
      <xdr:colOff>1112520</xdr:colOff>
      <xdr:row>3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394460" y="632460"/>
          <a:ext cx="906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396240</xdr:colOff>
      <xdr:row>2</xdr:row>
      <xdr:rowOff>47625</xdr:rowOff>
    </xdr:from>
    <xdr:to>
      <xdr:col>9</xdr:col>
      <xdr:colOff>302905</xdr:colOff>
      <xdr:row>2</xdr:row>
      <xdr:rowOff>47625</xdr:rowOff>
    </xdr:to>
    <xdr:cxnSp macro="">
      <xdr:nvCxnSpPr>
        <xdr:cNvPr id="3" name="Straight Connector 2"/>
        <xdr:cNvCxnSpPr/>
      </xdr:nvCxnSpPr>
      <xdr:spPr>
        <a:xfrm>
          <a:off x="7985760" y="443865"/>
          <a:ext cx="149924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h&#242;ng%20T&#7893;ng%20H&#7907;p\LUONG%20CHI%20TRA%20NGUOI%20LAO%20DONG\2019\thang%2010\an%20toan%20quy%20II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HOA\LCT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UTOAN\BTHUAN\NDPHUQUY\NDPQSUA\BTHUAN\NDPHUQUY\DUTOAN\Tiengiang\HOICUT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_chitieu_03"/>
      <sheetName val="Chamcong"/>
      <sheetName val="Chamcong Q3"/>
      <sheetName val="Kehoach"/>
      <sheetName val="03_Dienluc"/>
      <sheetName val="07_chicanhan"/>
      <sheetName val="08_chi BS"/>
      <sheetName val="Sheet1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CÔNG TY TNHH MỘT THÀNH VIÊN</v>
          </cell>
        </row>
        <row r="2">
          <cell r="C2" t="str">
            <v>ĐIỆN LỰC ĐỒNG NAI</v>
          </cell>
        </row>
        <row r="3">
          <cell r="C3" t="str">
            <v>ĐIỆN LỰC XUÂN LỘC</v>
          </cell>
        </row>
        <row r="9">
          <cell r="B9" t="str">
            <v>MSNV</v>
          </cell>
          <cell r="C9" t="str">
            <v>HỌ TÊN</v>
          </cell>
          <cell r="D9" t="str">
            <v>Chức vụ/ chức danh
/công việc</v>
          </cell>
          <cell r="E9" t="str">
            <v>Đơn vị công tác</v>
          </cell>
          <cell r="F9" t="str">
            <v>An toàn điện</v>
          </cell>
        </row>
        <row r="10">
          <cell r="F10" t="str">
            <v>Hệ số</v>
          </cell>
          <cell r="G10" t="str">
            <v>Thời gian
hưởng (tháng)</v>
          </cell>
          <cell r="H10" t="str">
            <v>Mức 
hưởng 
(%)</v>
          </cell>
          <cell r="I10" t="str">
            <v>Kế hoạch (đồng)</v>
          </cell>
        </row>
        <row r="11">
          <cell r="B11" t="str">
            <v>B</v>
          </cell>
          <cell r="C11" t="str">
            <v>C</v>
          </cell>
          <cell r="D11" t="str">
            <v>D</v>
          </cell>
          <cell r="E11" t="str">
            <v>E</v>
          </cell>
          <cell r="F11">
            <v>1</v>
          </cell>
          <cell r="G11">
            <v>2</v>
          </cell>
          <cell r="H11">
            <v>3</v>
          </cell>
          <cell r="I11">
            <v>4</v>
          </cell>
        </row>
        <row r="13">
          <cell r="B13">
            <v>15082</v>
          </cell>
          <cell r="C13" t="str">
            <v>Phạm Quang Vĩnh Phú</v>
          </cell>
          <cell r="D13" t="str">
            <v>Giám Đốc</v>
          </cell>
          <cell r="E13" t="str">
            <v>Ban Giám đốc</v>
          </cell>
          <cell r="F13">
            <v>6.78</v>
          </cell>
          <cell r="G13">
            <v>3</v>
          </cell>
          <cell r="H13">
            <v>0.15</v>
          </cell>
          <cell r="I13">
            <v>9903546</v>
          </cell>
        </row>
        <row r="14">
          <cell r="B14">
            <v>17286</v>
          </cell>
          <cell r="C14" t="str">
            <v>Phùng Tiến Nga</v>
          </cell>
          <cell r="D14" t="str">
            <v>Phó Giám đốc Kỹ thuật</v>
          </cell>
          <cell r="E14" t="str">
            <v>Ban Giám đốc</v>
          </cell>
          <cell r="F14">
            <v>5.73</v>
          </cell>
          <cell r="G14">
            <v>3</v>
          </cell>
          <cell r="H14">
            <v>0.15</v>
          </cell>
          <cell r="I14">
            <v>8369811</v>
          </cell>
        </row>
        <row r="15">
          <cell r="B15">
            <v>16333</v>
          </cell>
          <cell r="C15" t="str">
            <v>Đào Công Liêu</v>
          </cell>
          <cell r="D15" t="str">
            <v>Treo tháo công tơ, đóng cắt điện đòi nợ</v>
          </cell>
          <cell r="E15" t="str">
            <v>Phòng Kinh doanh</v>
          </cell>
          <cell r="F15">
            <v>4.2679999999999998</v>
          </cell>
          <cell r="G15">
            <v>3</v>
          </cell>
          <cell r="H15">
            <v>0.15</v>
          </cell>
          <cell r="I15">
            <v>6234268</v>
          </cell>
        </row>
        <row r="16">
          <cell r="B16">
            <v>20412</v>
          </cell>
          <cell r="C16" t="str">
            <v>Nguyễn Tuấn</v>
          </cell>
          <cell r="D16" t="str">
            <v>Treo tháo công tơ, đóng cắt điện đòi nợ</v>
          </cell>
          <cell r="E16" t="str">
            <v>Phòng Kinh doanh</v>
          </cell>
          <cell r="F16">
            <v>3.2269999999999999</v>
          </cell>
          <cell r="G16">
            <v>3</v>
          </cell>
          <cell r="H16">
            <v>0.15</v>
          </cell>
          <cell r="I16">
            <v>4713679</v>
          </cell>
        </row>
        <row r="17">
          <cell r="B17">
            <v>20415</v>
          </cell>
          <cell r="C17" t="str">
            <v>Nguyễn Thái Minh Duy</v>
          </cell>
          <cell r="D17" t="str">
            <v>Treo tháo công tơ, đóng cắt điện đòi nợ</v>
          </cell>
          <cell r="E17" t="str">
            <v>Phòng Kinh doanh</v>
          </cell>
          <cell r="F17">
            <v>3.7110000000000003</v>
          </cell>
          <cell r="G17">
            <v>3</v>
          </cell>
          <cell r="H17">
            <v>0.15</v>
          </cell>
          <cell r="I17">
            <v>5420658</v>
          </cell>
        </row>
        <row r="18">
          <cell r="B18">
            <v>20543</v>
          </cell>
          <cell r="C18" t="str">
            <v>Trương Viết Tiến</v>
          </cell>
          <cell r="D18" t="str">
            <v>Treo tháo công tơ, đóng cắt điện đòi nợ</v>
          </cell>
          <cell r="E18" t="str">
            <v>Phòng Kinh doanh</v>
          </cell>
          <cell r="F18">
            <v>3.7110000000000003</v>
          </cell>
          <cell r="G18">
            <v>3</v>
          </cell>
          <cell r="H18">
            <v>0.15</v>
          </cell>
          <cell r="I18">
            <v>5420658</v>
          </cell>
        </row>
        <row r="19">
          <cell r="B19">
            <v>20545</v>
          </cell>
          <cell r="C19" t="str">
            <v>Nguyễn Tiến Dũng1</v>
          </cell>
          <cell r="D19" t="str">
            <v>Treo tháo công tơ, đóng cắt điện đòi nợ</v>
          </cell>
          <cell r="E19" t="str">
            <v>Phòng Kinh doanh</v>
          </cell>
          <cell r="F19">
            <v>3.7110000000000003</v>
          </cell>
          <cell r="G19">
            <v>3</v>
          </cell>
          <cell r="H19">
            <v>0.15</v>
          </cell>
          <cell r="I19">
            <v>5420658</v>
          </cell>
        </row>
        <row r="20">
          <cell r="B20">
            <v>22113</v>
          </cell>
          <cell r="C20" t="str">
            <v>Nguyễn Quang Hiếu</v>
          </cell>
          <cell r="D20" t="str">
            <v>Treo tháo công tơ, đóng cắt điện đòi nợ</v>
          </cell>
          <cell r="E20" t="str">
            <v>Phòng Kinh doanh</v>
          </cell>
          <cell r="F20">
            <v>2.806</v>
          </cell>
          <cell r="G20">
            <v>3</v>
          </cell>
          <cell r="H20">
            <v>0.15</v>
          </cell>
          <cell r="I20">
            <v>4098724</v>
          </cell>
        </row>
        <row r="21">
          <cell r="B21">
            <v>21849</v>
          </cell>
          <cell r="C21" t="str">
            <v>Phạm Đình Duy</v>
          </cell>
          <cell r="D21" t="str">
            <v>Treo tháo công tơ, đóng cắt điện đòi nợ</v>
          </cell>
          <cell r="E21" t="str">
            <v>Phòng Kinh doanh</v>
          </cell>
          <cell r="F21">
            <v>3.2269999999999999</v>
          </cell>
          <cell r="G21">
            <v>3</v>
          </cell>
          <cell r="H21">
            <v>0.15</v>
          </cell>
          <cell r="I21">
            <v>4713679</v>
          </cell>
        </row>
        <row r="22">
          <cell r="B22">
            <v>20539</v>
          </cell>
          <cell r="C22" t="str">
            <v>Võ Ngọc Cẩn</v>
          </cell>
          <cell r="D22" t="str">
            <v>Treo tháo công tơ, đóng cắt điện đòi nợ</v>
          </cell>
          <cell r="E22" t="str">
            <v>Phòng Kinh doanh</v>
          </cell>
          <cell r="F22">
            <v>3.7110000000000003</v>
          </cell>
          <cell r="G22">
            <v>3</v>
          </cell>
          <cell r="H22">
            <v>0.15</v>
          </cell>
          <cell r="I22">
            <v>5420658</v>
          </cell>
        </row>
        <row r="23">
          <cell r="B23">
            <v>20408</v>
          </cell>
          <cell r="C23" t="str">
            <v>Nguyễn Thống Nhất</v>
          </cell>
          <cell r="D23" t="str">
            <v>Treo tháo công tơ, đóng cắt điện đòi nợ</v>
          </cell>
          <cell r="E23" t="str">
            <v>Phòng Kinh doanh</v>
          </cell>
          <cell r="F23">
            <v>3.6489999999999996</v>
          </cell>
          <cell r="G23">
            <v>2.9545454545454546</v>
          </cell>
          <cell r="H23">
            <v>0.15</v>
          </cell>
          <cell r="I23">
            <v>5249335</v>
          </cell>
        </row>
        <row r="24">
          <cell r="B24">
            <v>22065</v>
          </cell>
          <cell r="C24" t="str">
            <v>Nguyễn Đức Thịnh</v>
          </cell>
          <cell r="D24" t="str">
            <v>Treo tháo công tơ, đóng cắt điện đòi nợ</v>
          </cell>
          <cell r="E24" t="str">
            <v>Phòng Kinh doanh</v>
          </cell>
          <cell r="F24">
            <v>2.806</v>
          </cell>
          <cell r="G24">
            <v>3</v>
          </cell>
          <cell r="H24">
            <v>0.15</v>
          </cell>
          <cell r="I24">
            <v>4098724</v>
          </cell>
        </row>
        <row r="25">
          <cell r="B25">
            <v>20548</v>
          </cell>
          <cell r="C25" t="str">
            <v>Nguyễn Ngọc An Khoa</v>
          </cell>
          <cell r="D25" t="str">
            <v>Treo tháo công tơ, đóng cắt điện đòi nợ</v>
          </cell>
          <cell r="E25" t="str">
            <v>Phòng Kinh doanh</v>
          </cell>
          <cell r="F25">
            <v>3.7110000000000003</v>
          </cell>
          <cell r="G25">
            <v>3</v>
          </cell>
          <cell r="H25">
            <v>0.15</v>
          </cell>
          <cell r="I25">
            <v>5420658</v>
          </cell>
        </row>
        <row r="26">
          <cell r="B26">
            <v>21850</v>
          </cell>
          <cell r="C26" t="str">
            <v>Nguyễn Thanh Tuấn</v>
          </cell>
          <cell r="D26" t="str">
            <v>Kiểm tra sử dụng điện, phúc tra ghi chỉ số công tơ</v>
          </cell>
          <cell r="E26" t="str">
            <v>Phòng Kinh doanh</v>
          </cell>
          <cell r="F26">
            <v>3.2269999999999999</v>
          </cell>
          <cell r="G26">
            <v>3</v>
          </cell>
          <cell r="H26">
            <v>0.15</v>
          </cell>
          <cell r="I26">
            <v>4713679</v>
          </cell>
        </row>
        <row r="27">
          <cell r="B27">
            <v>22379</v>
          </cell>
          <cell r="C27" t="str">
            <v>Lê Văn Lượng</v>
          </cell>
          <cell r="D27" t="str">
            <v>Khảo sát lắp đặt và di dời công tơ</v>
          </cell>
          <cell r="E27" t="str">
            <v>Phòng Kinh doanh</v>
          </cell>
          <cell r="F27">
            <v>2.44</v>
          </cell>
          <cell r="G27">
            <v>3</v>
          </cell>
          <cell r="H27">
            <v>0.15</v>
          </cell>
          <cell r="I27">
            <v>3564108</v>
          </cell>
        </row>
        <row r="28">
          <cell r="B28">
            <v>22059</v>
          </cell>
          <cell r="C28" t="str">
            <v>Lê Quốc Tuấn</v>
          </cell>
          <cell r="D28" t="str">
            <v>Kiểm tra sử dụng điện, phúc tra ghi chỉ số công tơ</v>
          </cell>
          <cell r="E28" t="str">
            <v>Phòng Kinh doanh</v>
          </cell>
          <cell r="F28">
            <v>3.2269999999999999</v>
          </cell>
          <cell r="G28">
            <v>3</v>
          </cell>
          <cell r="H28">
            <v>0.15</v>
          </cell>
          <cell r="I28">
            <v>4713679</v>
          </cell>
        </row>
        <row r="29">
          <cell r="B29">
            <v>22112</v>
          </cell>
          <cell r="C29" t="str">
            <v>Nguyễn Hữu Chung</v>
          </cell>
          <cell r="D29" t="str">
            <v>Kiểm tra sử dụng điện, phúc tra ghi chỉ số công tơ</v>
          </cell>
          <cell r="E29" t="str">
            <v>Phòng Kinh doanh</v>
          </cell>
          <cell r="F29">
            <v>2.806</v>
          </cell>
          <cell r="G29">
            <v>3</v>
          </cell>
          <cell r="H29">
            <v>0.15</v>
          </cell>
          <cell r="I29">
            <v>4098724</v>
          </cell>
        </row>
        <row r="30">
          <cell r="B30" t="str">
            <v>P9930</v>
          </cell>
          <cell r="C30" t="str">
            <v>Đỗ Hoàng Đạo</v>
          </cell>
          <cell r="D30" t="str">
            <v>Kiểm tra sử dụng điện, phúc tra ghi chỉ số công tơ</v>
          </cell>
          <cell r="E30" t="str">
            <v>Phòng Kinh doanh</v>
          </cell>
          <cell r="F30">
            <v>4.2679999999999998</v>
          </cell>
          <cell r="G30">
            <v>2.4545454545454546</v>
          </cell>
          <cell r="H30">
            <v>0.15</v>
          </cell>
          <cell r="I30">
            <v>5100764</v>
          </cell>
        </row>
        <row r="31">
          <cell r="B31">
            <v>21139</v>
          </cell>
          <cell r="C31" t="str">
            <v>Trịnh Duy Bảo</v>
          </cell>
          <cell r="D31" t="str">
            <v>Kiểm tra sử dụng điện, phúc tra ghi chỉ số công tơ</v>
          </cell>
          <cell r="E31" t="str">
            <v>Phòng Kinh doanh</v>
          </cell>
          <cell r="F31">
            <v>3.2269999999999999</v>
          </cell>
          <cell r="G31">
            <v>3</v>
          </cell>
          <cell r="H31">
            <v>0.15</v>
          </cell>
          <cell r="I31">
            <v>4713679</v>
          </cell>
        </row>
        <row r="32">
          <cell r="B32">
            <v>20101</v>
          </cell>
          <cell r="C32" t="str">
            <v>Lê Khoa Nam</v>
          </cell>
          <cell r="D32" t="str">
            <v>Phúc tra ghi chỉ số</v>
          </cell>
          <cell r="E32" t="str">
            <v>Phòng Kinh doanh</v>
          </cell>
          <cell r="F32">
            <v>3.7110000000000003</v>
          </cell>
          <cell r="G32">
            <v>3</v>
          </cell>
          <cell r="H32">
            <v>0.15</v>
          </cell>
          <cell r="I32">
            <v>5420658</v>
          </cell>
        </row>
        <row r="33">
          <cell r="B33">
            <v>21671</v>
          </cell>
          <cell r="C33" t="str">
            <v>Nguyễn Hoàng Anh</v>
          </cell>
          <cell r="D33" t="str">
            <v>Phúc tra ghi chỉ số</v>
          </cell>
          <cell r="E33" t="str">
            <v>Phòng Kinh doanh</v>
          </cell>
          <cell r="F33">
            <v>3.2269999999999999</v>
          </cell>
          <cell r="G33">
            <v>3</v>
          </cell>
          <cell r="H33">
            <v>0.15</v>
          </cell>
          <cell r="I33">
            <v>4713679</v>
          </cell>
        </row>
        <row r="34">
          <cell r="B34">
            <v>20277</v>
          </cell>
          <cell r="C34" t="str">
            <v>Dương Đức Quốc</v>
          </cell>
          <cell r="D34" t="str">
            <v>Kiểm tra sử dụng điện, phúc tra ghi chỉ số công tơ</v>
          </cell>
          <cell r="E34" t="str">
            <v>Phòng Kinh doanh</v>
          </cell>
          <cell r="F34">
            <v>3.6489999999999996</v>
          </cell>
          <cell r="G34">
            <v>3</v>
          </cell>
          <cell r="H34">
            <v>0.15</v>
          </cell>
          <cell r="I34">
            <v>5330094</v>
          </cell>
        </row>
        <row r="35">
          <cell r="B35">
            <v>20409</v>
          </cell>
          <cell r="C35" t="str">
            <v>Lê Thành Công</v>
          </cell>
          <cell r="D35" t="str">
            <v>Kiểm tra sử dụng điện, phúc tra ghi chỉ số công tơ</v>
          </cell>
          <cell r="E35" t="str">
            <v>Phòng Kinh doanh</v>
          </cell>
          <cell r="F35">
            <v>3.2269999999999999</v>
          </cell>
          <cell r="G35">
            <v>3</v>
          </cell>
          <cell r="H35">
            <v>0.15</v>
          </cell>
          <cell r="I35">
            <v>4713679</v>
          </cell>
        </row>
        <row r="36">
          <cell r="B36" t="str">
            <v>H0165</v>
          </cell>
          <cell r="C36" t="str">
            <v>Lê Cường Tráng</v>
          </cell>
          <cell r="D36" t="str">
            <v>Kiểm tra sử dụng điện, phúc tra ghi chỉ số công tơ</v>
          </cell>
          <cell r="E36" t="str">
            <v>Phòng Kinh doanh</v>
          </cell>
          <cell r="F36">
            <v>4.2679999999999998</v>
          </cell>
          <cell r="G36">
            <v>3</v>
          </cell>
          <cell r="H36">
            <v>0.15</v>
          </cell>
          <cell r="I36">
            <v>6234268</v>
          </cell>
        </row>
        <row r="37">
          <cell r="B37" t="str">
            <v>H0163</v>
          </cell>
          <cell r="C37" t="str">
            <v>Huỳnh Văn Hạnh</v>
          </cell>
          <cell r="D37" t="str">
            <v>Kiểm tra sử dụng điện, phúc tra ghi chỉ số công tơ</v>
          </cell>
          <cell r="E37" t="str">
            <v>Phòng Kinh doanh</v>
          </cell>
          <cell r="F37">
            <v>4.2679999999999998</v>
          </cell>
          <cell r="G37">
            <v>3</v>
          </cell>
          <cell r="H37">
            <v>0.15</v>
          </cell>
          <cell r="I37">
            <v>6234268</v>
          </cell>
        </row>
        <row r="38">
          <cell r="B38">
            <v>20279</v>
          </cell>
          <cell r="C38" t="str">
            <v>Nguyễn Công Linh</v>
          </cell>
          <cell r="D38" t="str">
            <v>Kiểm tra sử dụng điện, phúc tra ghi chỉ số công tơ</v>
          </cell>
          <cell r="E38" t="str">
            <v>Phòng Kinh doanh</v>
          </cell>
          <cell r="F38">
            <v>3.7110000000000003</v>
          </cell>
          <cell r="G38">
            <v>3</v>
          </cell>
          <cell r="H38">
            <v>0.15</v>
          </cell>
          <cell r="I38">
            <v>5420658</v>
          </cell>
        </row>
        <row r="39">
          <cell r="B39">
            <v>20954</v>
          </cell>
          <cell r="C39" t="str">
            <v>Đỗ Thiện Nhã</v>
          </cell>
          <cell r="D39" t="str">
            <v>Cắt đóng điện đòi nợ</v>
          </cell>
          <cell r="E39" t="str">
            <v>Phòng Kinh doanh</v>
          </cell>
          <cell r="F39">
            <v>3.7110000000000003</v>
          </cell>
          <cell r="G39">
            <v>3</v>
          </cell>
          <cell r="H39">
            <v>0.15</v>
          </cell>
          <cell r="I39">
            <v>5420658</v>
          </cell>
        </row>
        <row r="40">
          <cell r="B40" t="str">
            <v>H0402</v>
          </cell>
          <cell r="C40" t="str">
            <v>Nguyễn Quốc Hiếu</v>
          </cell>
          <cell r="D40" t="str">
            <v>Phúc tra ghi chỉ số</v>
          </cell>
          <cell r="E40" t="str">
            <v>Phòng Kinh doanh</v>
          </cell>
          <cell r="F40">
            <v>4.2679999999999998</v>
          </cell>
          <cell r="G40">
            <v>3</v>
          </cell>
          <cell r="H40">
            <v>0.15</v>
          </cell>
          <cell r="I40">
            <v>6234268</v>
          </cell>
        </row>
        <row r="41">
          <cell r="B41">
            <v>18181</v>
          </cell>
          <cell r="C41" t="str">
            <v>Bùi Tuấn</v>
          </cell>
          <cell r="D41" t="str">
            <v xml:space="preserve">Điều hành ghi chỉ số công tơ </v>
          </cell>
          <cell r="E41" t="str">
            <v>Phòng Kinh doanh</v>
          </cell>
          <cell r="F41">
            <v>3.7110000000000003</v>
          </cell>
          <cell r="G41">
            <v>3</v>
          </cell>
          <cell r="H41">
            <v>0.15</v>
          </cell>
          <cell r="I41">
            <v>5420658</v>
          </cell>
        </row>
        <row r="42">
          <cell r="B42" t="str">
            <v>H0120</v>
          </cell>
          <cell r="C42" t="str">
            <v>Nguyễn Thanh Nhàn</v>
          </cell>
          <cell r="D42" t="str">
            <v>Kiểm tra sử dụng điện</v>
          </cell>
          <cell r="E42" t="str">
            <v>Phòng Kinh doanh</v>
          </cell>
          <cell r="F42">
            <v>4.2679999999999998</v>
          </cell>
          <cell r="G42">
            <v>3</v>
          </cell>
          <cell r="H42">
            <v>0.15</v>
          </cell>
          <cell r="I42">
            <v>6234268</v>
          </cell>
        </row>
        <row r="43">
          <cell r="B43" t="str">
            <v>H0161</v>
          </cell>
          <cell r="C43" t="str">
            <v>Nguyễn Anh Phong</v>
          </cell>
          <cell r="D43" t="str">
            <v>Phúc tra ghi chỉ số</v>
          </cell>
          <cell r="E43" t="str">
            <v>Phòng Kinh doanh</v>
          </cell>
          <cell r="F43">
            <v>4.2679999999999998</v>
          </cell>
          <cell r="G43">
            <v>3</v>
          </cell>
          <cell r="H43">
            <v>0.15</v>
          </cell>
          <cell r="I43">
            <v>6234268</v>
          </cell>
        </row>
        <row r="44">
          <cell r="B44">
            <v>18178</v>
          </cell>
          <cell r="C44" t="str">
            <v>Lê Quốc Sủng</v>
          </cell>
          <cell r="D44" t="str">
            <v>Phúc tra ghi chỉ số</v>
          </cell>
          <cell r="E44" t="str">
            <v>Phòng Kinh doanh</v>
          </cell>
          <cell r="F44">
            <v>4.2679999999999998</v>
          </cell>
          <cell r="G44">
            <v>3</v>
          </cell>
          <cell r="H44">
            <v>0.15</v>
          </cell>
          <cell r="I44">
            <v>6234268</v>
          </cell>
        </row>
        <row r="45">
          <cell r="B45">
            <v>20679</v>
          </cell>
          <cell r="C45" t="str">
            <v>Nguyễn Khắc Hoàng</v>
          </cell>
          <cell r="D45" t="str">
            <v>Khảo sát lắp đặt và di dời công tơ</v>
          </cell>
          <cell r="E45" t="str">
            <v>Phòng Kinh doanh</v>
          </cell>
          <cell r="F45">
            <v>3.2269999999999999</v>
          </cell>
          <cell r="G45">
            <v>3</v>
          </cell>
          <cell r="H45">
            <v>0.15</v>
          </cell>
          <cell r="I45">
            <v>4713679</v>
          </cell>
        </row>
        <row r="46">
          <cell r="B46">
            <v>21135</v>
          </cell>
          <cell r="C46" t="str">
            <v>Phạm Hoàng Dũng</v>
          </cell>
          <cell r="D46" t="str">
            <v>Kiểm tra theo dõi tổn thất điện năng</v>
          </cell>
          <cell r="E46" t="str">
            <v>Phòng Kinh doanh</v>
          </cell>
          <cell r="F46">
            <v>3.2269999999999999</v>
          </cell>
          <cell r="G46">
            <v>3</v>
          </cell>
          <cell r="H46">
            <v>0.15</v>
          </cell>
          <cell r="I46">
            <v>4713679</v>
          </cell>
        </row>
        <row r="47">
          <cell r="B47">
            <v>22306</v>
          </cell>
          <cell r="C47" t="str">
            <v>Mai Ngọc Chương</v>
          </cell>
          <cell r="D47" t="str">
            <v>PP. phụ trách kỹ thuật</v>
          </cell>
          <cell r="E47" t="str">
            <v>Phòng Kinh doanh</v>
          </cell>
          <cell r="F47">
            <v>3.29</v>
          </cell>
          <cell r="G47">
            <v>3</v>
          </cell>
          <cell r="H47">
            <v>0.15</v>
          </cell>
          <cell r="I47">
            <v>4805703</v>
          </cell>
        </row>
        <row r="48">
          <cell r="B48">
            <v>20414</v>
          </cell>
          <cell r="C48" t="str">
            <v>Đào Minh Nhật</v>
          </cell>
          <cell r="D48" t="str">
            <v>Quản lý và kiểm tra công tơ</v>
          </cell>
          <cell r="E48" t="str">
            <v>Phòng Kinh doanh</v>
          </cell>
          <cell r="F48">
            <v>3.7110000000000003</v>
          </cell>
          <cell r="G48">
            <v>3</v>
          </cell>
          <cell r="H48">
            <v>0.15</v>
          </cell>
          <cell r="I48">
            <v>5420658</v>
          </cell>
        </row>
        <row r="49">
          <cell r="B49" t="str">
            <v>H0403</v>
          </cell>
          <cell r="C49" t="str">
            <v>Nguyễn Anh Tuấn</v>
          </cell>
          <cell r="D49" t="str">
            <v>Kiểm tra sử dụng điện, phúc tra ghi chỉ số công tơ</v>
          </cell>
          <cell r="E49" t="str">
            <v>Phòng Kinh doanh</v>
          </cell>
          <cell r="F49">
            <v>4.2679999999999998</v>
          </cell>
          <cell r="G49">
            <v>3</v>
          </cell>
          <cell r="H49">
            <v>0.15</v>
          </cell>
          <cell r="I49">
            <v>6234268</v>
          </cell>
        </row>
        <row r="50">
          <cell r="B50">
            <v>20073</v>
          </cell>
          <cell r="C50" t="str">
            <v>Trần Quang Hoàng</v>
          </cell>
          <cell r="D50" t="str">
            <v>Phụ trách phòng kỹ thuật</v>
          </cell>
          <cell r="E50" t="str">
            <v>Phòng KHKT</v>
          </cell>
          <cell r="F50">
            <v>4.55</v>
          </cell>
          <cell r="G50">
            <v>3</v>
          </cell>
          <cell r="H50">
            <v>0.15</v>
          </cell>
          <cell r="I50">
            <v>6646185</v>
          </cell>
        </row>
        <row r="51">
          <cell r="B51">
            <v>20019</v>
          </cell>
          <cell r="C51" t="str">
            <v>Trịnh Quốc Công</v>
          </cell>
          <cell r="D51" t="str">
            <v>PTP.phụ trách an toàn</v>
          </cell>
          <cell r="E51" t="str">
            <v>Phòng KHKT</v>
          </cell>
          <cell r="F51">
            <v>4.55</v>
          </cell>
          <cell r="G51">
            <v>3</v>
          </cell>
          <cell r="H51">
            <v>0.15</v>
          </cell>
          <cell r="I51">
            <v>6646185</v>
          </cell>
        </row>
        <row r="52">
          <cell r="B52">
            <v>16998</v>
          </cell>
          <cell r="C52" t="str">
            <v>Nguyễn Đình Thuận</v>
          </cell>
          <cell r="D52" t="str">
            <v>PTP.phụ trách kỹ thuât</v>
          </cell>
          <cell r="E52" t="str">
            <v>Phòng KHKT</v>
          </cell>
          <cell r="F52">
            <v>4.8650000000000002</v>
          </cell>
          <cell r="G52">
            <v>3</v>
          </cell>
          <cell r="H52">
            <v>0.15</v>
          </cell>
          <cell r="I52">
            <v>7106306</v>
          </cell>
        </row>
        <row r="53">
          <cell r="B53">
            <v>14791</v>
          </cell>
          <cell r="C53" t="str">
            <v>Ngô Công Kiếm</v>
          </cell>
          <cell r="D53" t="str">
            <v>Cán bộ Kỹ thuật &amp; Quản lý lưới</v>
          </cell>
          <cell r="E53" t="str">
            <v>Phòng KHKT</v>
          </cell>
          <cell r="F53">
            <v>4.2350000000000003</v>
          </cell>
          <cell r="G53">
            <v>0.72727272727272729</v>
          </cell>
          <cell r="H53">
            <v>0.15</v>
          </cell>
          <cell r="I53">
            <v>1499652</v>
          </cell>
        </row>
        <row r="54">
          <cell r="B54">
            <v>20030</v>
          </cell>
          <cell r="C54" t="str">
            <v xml:space="preserve">Nguyễn Văn Chí </v>
          </cell>
          <cell r="D54" t="str">
            <v>Cán bộ Kỹ thuật &amp; Quản lý lưới</v>
          </cell>
          <cell r="E54" t="str">
            <v>Phòng KHKT</v>
          </cell>
          <cell r="F54">
            <v>3.8410000000000002</v>
          </cell>
          <cell r="G54">
            <v>3</v>
          </cell>
          <cell r="H54">
            <v>0.15</v>
          </cell>
          <cell r="I54">
            <v>5610549</v>
          </cell>
        </row>
        <row r="55">
          <cell r="B55">
            <v>20680</v>
          </cell>
          <cell r="C55" t="str">
            <v>Phạm Văn Mạnh</v>
          </cell>
          <cell r="D55" t="str">
            <v>Cán bộ Kỹ thuật &amp; Quản lý lưới</v>
          </cell>
          <cell r="E55" t="str">
            <v>Phòng KHKT</v>
          </cell>
          <cell r="F55">
            <v>3.4569999999999999</v>
          </cell>
          <cell r="G55">
            <v>3</v>
          </cell>
          <cell r="H55">
            <v>0.15</v>
          </cell>
          <cell r="I55">
            <v>5049640</v>
          </cell>
        </row>
        <row r="56">
          <cell r="B56">
            <v>20848</v>
          </cell>
          <cell r="C56" t="str">
            <v>Trần Thanh Hảo</v>
          </cell>
          <cell r="D56" t="str">
            <v>Cán bộ Kỹ thuật &amp; Quản lý lưới</v>
          </cell>
          <cell r="E56" t="str">
            <v>Phòng KHKT</v>
          </cell>
          <cell r="F56">
            <v>3.92</v>
          </cell>
          <cell r="G56">
            <v>3</v>
          </cell>
          <cell r="H56">
            <v>0.15</v>
          </cell>
          <cell r="I56">
            <v>5725944</v>
          </cell>
        </row>
        <row r="57">
          <cell r="B57">
            <v>21064</v>
          </cell>
          <cell r="C57" t="str">
            <v>Trần Văn Hà</v>
          </cell>
          <cell r="D57" t="str">
            <v>Cán bộ Kỹ thuật &amp; Quản lý lưới</v>
          </cell>
          <cell r="E57" t="str">
            <v>Phòng KHKT</v>
          </cell>
          <cell r="F57">
            <v>3.92</v>
          </cell>
          <cell r="G57">
            <v>0.68181818181818177</v>
          </cell>
          <cell r="H57">
            <v>0.15</v>
          </cell>
          <cell r="I57">
            <v>1301351</v>
          </cell>
        </row>
        <row r="58">
          <cell r="B58">
            <v>22139</v>
          </cell>
          <cell r="C58" t="str">
            <v>Phạm Quốc Hưng</v>
          </cell>
          <cell r="D58" t="str">
            <v>Cán bộ Kỹ thuật &amp; Quản lý lưới</v>
          </cell>
          <cell r="E58" t="str">
            <v>Phòng KHKT</v>
          </cell>
          <cell r="F58">
            <v>3.29</v>
          </cell>
          <cell r="G58">
            <v>0.77272727272727271</v>
          </cell>
          <cell r="H58">
            <v>0.15</v>
          </cell>
          <cell r="I58">
            <v>1237833</v>
          </cell>
        </row>
        <row r="59">
          <cell r="B59">
            <v>21666</v>
          </cell>
          <cell r="C59" t="str">
            <v>Nguyễn Vĩnh Khánh</v>
          </cell>
          <cell r="D59" t="str">
            <v>Cán bộ Kỹ thuật &amp; Quản lý lưới</v>
          </cell>
          <cell r="E59" t="str">
            <v>Phòng KHKT</v>
          </cell>
          <cell r="F59">
            <v>3.605</v>
          </cell>
          <cell r="G59">
            <v>0.72727272727272729</v>
          </cell>
          <cell r="H59">
            <v>0.15</v>
          </cell>
          <cell r="I59">
            <v>1276563</v>
          </cell>
        </row>
        <row r="60">
          <cell r="B60">
            <v>22398</v>
          </cell>
          <cell r="C60" t="str">
            <v>Nguyễn Hoài Việt</v>
          </cell>
          <cell r="D60" t="str">
            <v>NV. Trực quản lý vận hành, xử lý sự cố hệ thống mạng truyền dẫn nội tỉnh, mạng WAN/LAN của đơn vị</v>
          </cell>
          <cell r="E60" t="str">
            <v>Phòng KHKT</v>
          </cell>
          <cell r="F60">
            <v>2.9750000000000001</v>
          </cell>
          <cell r="G60">
            <v>3</v>
          </cell>
          <cell r="H60">
            <v>0.2</v>
          </cell>
          <cell r="I60">
            <v>5794110</v>
          </cell>
        </row>
        <row r="61">
          <cell r="B61">
            <v>21845</v>
          </cell>
          <cell r="C61" t="str">
            <v>Lê Xuân Hãi</v>
          </cell>
          <cell r="D61" t="str">
            <v>Cán bộ Kỹ thuật &amp; Quản lý lưới</v>
          </cell>
          <cell r="E61" t="str">
            <v>Phòng KHKT</v>
          </cell>
          <cell r="F61">
            <v>3.2650000000000001</v>
          </cell>
          <cell r="G61">
            <v>0.77272727272727271</v>
          </cell>
          <cell r="H61">
            <v>0.15</v>
          </cell>
          <cell r="I61">
            <v>1228427</v>
          </cell>
        </row>
        <row r="62">
          <cell r="B62">
            <v>22405</v>
          </cell>
          <cell r="C62" t="str">
            <v>Nguyễn Trãi</v>
          </cell>
          <cell r="D62" t="str">
            <v>Cán bộ Kỹ thuật &amp; Quản lý lưới</v>
          </cell>
          <cell r="E62" t="str">
            <v>Phòng KHKT</v>
          </cell>
          <cell r="F62">
            <v>2.9750000000000001</v>
          </cell>
          <cell r="G62">
            <v>3</v>
          </cell>
          <cell r="H62">
            <v>0.15</v>
          </cell>
          <cell r="I62">
            <v>4345583</v>
          </cell>
        </row>
        <row r="63">
          <cell r="B63">
            <v>22404</v>
          </cell>
          <cell r="C63" t="str">
            <v>Lê Đức Thông</v>
          </cell>
          <cell r="D63" t="str">
            <v>Cán bộ Kỹ thuật &amp; Quản lý lưới</v>
          </cell>
          <cell r="E63" t="str">
            <v>Phòng KHKT</v>
          </cell>
          <cell r="F63">
            <v>2.9750000000000001</v>
          </cell>
          <cell r="G63">
            <v>3</v>
          </cell>
          <cell r="H63">
            <v>0.15</v>
          </cell>
          <cell r="I63">
            <v>4345583</v>
          </cell>
        </row>
        <row r="64">
          <cell r="B64">
            <v>17058</v>
          </cell>
          <cell r="C64" t="str">
            <v>Vũ Thành Hiếu</v>
          </cell>
          <cell r="D64" t="str">
            <v>Điều độ viên</v>
          </cell>
          <cell r="E64" t="str">
            <v>Phòng KHKT</v>
          </cell>
          <cell r="F64">
            <v>3.948</v>
          </cell>
          <cell r="G64">
            <v>3</v>
          </cell>
          <cell r="H64">
            <v>0.15</v>
          </cell>
          <cell r="I64">
            <v>5766844</v>
          </cell>
        </row>
        <row r="65">
          <cell r="B65">
            <v>20551</v>
          </cell>
          <cell r="C65" t="str">
            <v>Trần Anh Tuấn</v>
          </cell>
          <cell r="D65" t="str">
            <v>Điều độ viên</v>
          </cell>
          <cell r="E65" t="str">
            <v>Phòng KHKT</v>
          </cell>
          <cell r="F65">
            <v>3.948</v>
          </cell>
          <cell r="G65">
            <v>3</v>
          </cell>
          <cell r="H65">
            <v>0.15</v>
          </cell>
          <cell r="I65">
            <v>5766844</v>
          </cell>
        </row>
        <row r="66">
          <cell r="B66">
            <v>21902</v>
          </cell>
          <cell r="C66" t="str">
            <v>Nguyễn Quang Hân</v>
          </cell>
          <cell r="D66" t="str">
            <v>Điều độ viên</v>
          </cell>
          <cell r="E66" t="str">
            <v>Phòng KHKT</v>
          </cell>
          <cell r="F66">
            <v>3.6280000000000001</v>
          </cell>
          <cell r="G66">
            <v>3</v>
          </cell>
          <cell r="H66">
            <v>0.15</v>
          </cell>
          <cell r="I66">
            <v>5299420</v>
          </cell>
        </row>
        <row r="67">
          <cell r="B67">
            <v>21903</v>
          </cell>
          <cell r="C67" t="str">
            <v>Hồ Ngọc Đài</v>
          </cell>
          <cell r="D67" t="str">
            <v>Điều độ viên</v>
          </cell>
          <cell r="E67" t="str">
            <v>Phòng KHKT</v>
          </cell>
          <cell r="F67">
            <v>3.6280000000000001</v>
          </cell>
          <cell r="G67">
            <v>3</v>
          </cell>
          <cell r="H67">
            <v>0.15</v>
          </cell>
          <cell r="I67">
            <v>5299420</v>
          </cell>
        </row>
        <row r="68">
          <cell r="B68">
            <v>20079</v>
          </cell>
          <cell r="C68" t="str">
            <v>Đặng Thuận</v>
          </cell>
          <cell r="D68" t="str">
            <v>Lái xe phụ vụ: Quản lý vận hành, sửa chữa lưới điện có cấp điện áp dưới 110 kV</v>
          </cell>
          <cell r="E68" t="str">
            <v>Phòng tổng hợp</v>
          </cell>
          <cell r="F68">
            <v>3.625</v>
          </cell>
          <cell r="G68">
            <v>1.5</v>
          </cell>
          <cell r="H68">
            <v>0.15</v>
          </cell>
          <cell r="I68">
            <v>2647519</v>
          </cell>
        </row>
        <row r="69">
          <cell r="B69">
            <v>21652</v>
          </cell>
          <cell r="C69" t="str">
            <v>Lâm Phạm Duy</v>
          </cell>
          <cell r="D69" t="str">
            <v>Lái xe phụ vụ: Quản lý vận hành, sửa chữa lưới điện có cấp điện áp dưới 110 kV</v>
          </cell>
          <cell r="E69" t="str">
            <v>Phòng tổng hợp</v>
          </cell>
          <cell r="F69">
            <v>2.93</v>
          </cell>
          <cell r="G69">
            <v>0.90909090909090895</v>
          </cell>
          <cell r="H69">
            <v>0.15</v>
          </cell>
          <cell r="I69">
            <v>1296925</v>
          </cell>
        </row>
        <row r="70">
          <cell r="B70">
            <v>21090</v>
          </cell>
          <cell r="C70" t="str">
            <v>Nguyễn Thanh Trí</v>
          </cell>
          <cell r="D70" t="str">
            <v>Lái xe phụ vụ: Quản lý vận hành, sửa chữa lưới điện có cấp điện áp dưới 110 kV</v>
          </cell>
          <cell r="E70" t="str">
            <v>Phòng tổng hợp</v>
          </cell>
          <cell r="F70">
            <v>3.7370000000000001</v>
          </cell>
          <cell r="G70">
            <v>3</v>
          </cell>
          <cell r="H70">
            <v>0.15</v>
          </cell>
          <cell r="I70">
            <v>5458636</v>
          </cell>
        </row>
        <row r="71">
          <cell r="B71">
            <v>21392</v>
          </cell>
          <cell r="C71" t="str">
            <v>Nguyễn Lâm Hải</v>
          </cell>
          <cell r="D71" t="str">
            <v>Lái xe phụ vụ: Quản lý vận hành, sửa chữa lưới điện có cấp điện áp dưới 110 kV</v>
          </cell>
          <cell r="E71" t="str">
            <v>Phòng tổng hợp</v>
          </cell>
          <cell r="F71">
            <v>2.93</v>
          </cell>
          <cell r="G71">
            <v>3</v>
          </cell>
          <cell r="H71">
            <v>0.15</v>
          </cell>
          <cell r="I71">
            <v>4279851</v>
          </cell>
        </row>
        <row r="72">
          <cell r="B72">
            <v>21851</v>
          </cell>
          <cell r="C72" t="str">
            <v>Lê Ngọc Nam</v>
          </cell>
          <cell r="D72" t="str">
            <v>Lái xe phụ vụ: Quản lý vận hành, sửa chữa lưới điện có cấp điện áp dưới 110 kV</v>
          </cell>
          <cell r="E72" t="str">
            <v>Phòng tổng hợp</v>
          </cell>
          <cell r="F72">
            <v>3.1349999999999998</v>
          </cell>
          <cell r="G72">
            <v>1</v>
          </cell>
          <cell r="H72">
            <v>0.15</v>
          </cell>
          <cell r="I72">
            <v>1526432</v>
          </cell>
        </row>
        <row r="73">
          <cell r="B73">
            <v>21063</v>
          </cell>
          <cell r="C73" t="str">
            <v>Trần Duy Khánh</v>
          </cell>
          <cell r="D73" t="str">
            <v xml:space="preserve">PT đội.Phó đội trưởng Đội quản lý vận hành </v>
          </cell>
          <cell r="E73" t="str">
            <v>Đội QL VHĐD&amp;TBA</v>
          </cell>
          <cell r="F73">
            <v>3.92</v>
          </cell>
          <cell r="G73">
            <v>3</v>
          </cell>
          <cell r="H73">
            <v>0.15</v>
          </cell>
          <cell r="I73">
            <v>5725944</v>
          </cell>
        </row>
        <row r="74">
          <cell r="B74">
            <v>21846</v>
          </cell>
          <cell r="C74" t="str">
            <v>Trần Xuân Hải</v>
          </cell>
          <cell r="D74" t="str">
            <v xml:space="preserve">Phó đội trưởng Đội quản lý vận hành </v>
          </cell>
          <cell r="E74" t="str">
            <v>Đội QL VHĐD&amp;TBA</v>
          </cell>
          <cell r="F74">
            <v>3.605</v>
          </cell>
          <cell r="G74">
            <v>3</v>
          </cell>
          <cell r="H74">
            <v>0.15</v>
          </cell>
          <cell r="I74">
            <v>5265824</v>
          </cell>
        </row>
        <row r="75">
          <cell r="B75" t="str">
            <v>H0025</v>
          </cell>
          <cell r="C75" t="str">
            <v>Đinh Văn Vinh</v>
          </cell>
          <cell r="D75" t="str">
            <v xml:space="preserve">Phó đội trưởng Đội quản lý vận hành </v>
          </cell>
          <cell r="E75" t="str">
            <v>Đội QL VHĐD&amp;TBA</v>
          </cell>
          <cell r="F75">
            <v>4.5670000000000002</v>
          </cell>
          <cell r="G75">
            <v>3</v>
          </cell>
          <cell r="H75">
            <v>0.15</v>
          </cell>
          <cell r="I75">
            <v>6671017</v>
          </cell>
        </row>
        <row r="76">
          <cell r="B76">
            <v>13956</v>
          </cell>
          <cell r="C76" t="str">
            <v>Hoàng Văn Đại</v>
          </cell>
          <cell r="D76" t="str">
            <v>Công nhân QLVH hệ thống điện có cấp điện áp dưới 110kV</v>
          </cell>
          <cell r="E76" t="str">
            <v>Đội QL VHĐD&amp;TBA</v>
          </cell>
          <cell r="F76">
            <v>4.5670000000000002</v>
          </cell>
          <cell r="G76">
            <v>3</v>
          </cell>
          <cell r="H76">
            <v>0.15</v>
          </cell>
          <cell r="I76">
            <v>6671017</v>
          </cell>
        </row>
        <row r="77">
          <cell r="B77">
            <v>15292</v>
          </cell>
          <cell r="C77" t="str">
            <v>Tô Quang Anh</v>
          </cell>
          <cell r="D77" t="str">
            <v>Công nhân QLVH hệ thống điện có cấp điện áp dưới 110kV</v>
          </cell>
          <cell r="E77" t="str">
            <v>Đội QL VHĐD&amp;TBA</v>
          </cell>
          <cell r="F77">
            <v>4.5670000000000002</v>
          </cell>
          <cell r="G77">
            <v>3</v>
          </cell>
          <cell r="H77">
            <v>0.15</v>
          </cell>
          <cell r="I77">
            <v>6671017</v>
          </cell>
        </row>
        <row r="78">
          <cell r="B78">
            <v>15905</v>
          </cell>
          <cell r="C78" t="str">
            <v>Nguyễn Đình Hiệu</v>
          </cell>
          <cell r="D78" t="str">
            <v>Công nhân QLVH hệ thống điện có cấp điện áp dưới 110kV</v>
          </cell>
          <cell r="E78" t="str">
            <v>Đội QL VHĐD&amp;TBA</v>
          </cell>
          <cell r="F78">
            <v>4.5670000000000002</v>
          </cell>
          <cell r="G78">
            <v>3</v>
          </cell>
          <cell r="H78">
            <v>0.15</v>
          </cell>
          <cell r="I78">
            <v>6671017</v>
          </cell>
        </row>
        <row r="79">
          <cell r="B79">
            <v>16491</v>
          </cell>
          <cell r="C79" t="str">
            <v>Đoàn Thanh Sơn</v>
          </cell>
          <cell r="D79" t="str">
            <v>Công nhân QLVH hệ thống điện có cấp điện áp dưới 110kV</v>
          </cell>
          <cell r="E79" t="str">
            <v>Đội QL VHĐD&amp;TBA</v>
          </cell>
          <cell r="F79">
            <v>4.5670000000000002</v>
          </cell>
          <cell r="G79">
            <v>3</v>
          </cell>
          <cell r="H79">
            <v>0.15</v>
          </cell>
          <cell r="I79">
            <v>6671017</v>
          </cell>
        </row>
        <row r="80">
          <cell r="B80">
            <v>17198</v>
          </cell>
          <cell r="C80" t="str">
            <v>Nguyễn Văn Hội</v>
          </cell>
          <cell r="D80" t="str">
            <v>Công nhân QLVH hệ thống điện có cấp điện áp dưới 110kV</v>
          </cell>
          <cell r="E80" t="str">
            <v>Đội QL VHĐD&amp;TBA</v>
          </cell>
          <cell r="F80">
            <v>4.5670000000000002</v>
          </cell>
          <cell r="G80">
            <v>3</v>
          </cell>
          <cell r="H80">
            <v>0.15</v>
          </cell>
          <cell r="I80">
            <v>6671017</v>
          </cell>
        </row>
        <row r="81">
          <cell r="B81">
            <v>17531</v>
          </cell>
          <cell r="C81" t="str">
            <v>Phạm Văn Trung</v>
          </cell>
          <cell r="D81" t="str">
            <v>Công nhân QLVH hệ thống điện có cấp điện áp dưới 110kV</v>
          </cell>
          <cell r="E81" t="str">
            <v>Đội QL VHĐD&amp;TBA</v>
          </cell>
          <cell r="F81">
            <v>4.5670000000000002</v>
          </cell>
          <cell r="G81">
            <v>3</v>
          </cell>
          <cell r="H81">
            <v>0.15</v>
          </cell>
          <cell r="I81">
            <v>6671017</v>
          </cell>
        </row>
        <row r="82">
          <cell r="B82">
            <v>20045</v>
          </cell>
          <cell r="C82" t="str">
            <v>Nguyễn Văn Tri</v>
          </cell>
          <cell r="D82" t="str">
            <v>Công nhân QLVH hệ thống điện có cấp điện áp dưới 110kV</v>
          </cell>
          <cell r="E82" t="str">
            <v>Đội QL VHĐD&amp;TBA</v>
          </cell>
          <cell r="F82">
            <v>4.5670000000000002</v>
          </cell>
          <cell r="G82">
            <v>3</v>
          </cell>
          <cell r="H82">
            <v>0.15</v>
          </cell>
          <cell r="I82">
            <v>6671017</v>
          </cell>
        </row>
        <row r="83">
          <cell r="B83">
            <v>20046</v>
          </cell>
          <cell r="C83" t="str">
            <v>Lê Hoàng Phúc</v>
          </cell>
          <cell r="D83" t="str">
            <v>Công nhân QLVH hệ thống điện có cấp điện áp dưới 110kV</v>
          </cell>
          <cell r="E83" t="str">
            <v>Đội QL VHĐD&amp;TBA</v>
          </cell>
          <cell r="F83">
            <v>4.5670000000000002</v>
          </cell>
          <cell r="G83">
            <v>3</v>
          </cell>
          <cell r="H83">
            <v>0.15</v>
          </cell>
          <cell r="I83">
            <v>6671017</v>
          </cell>
        </row>
        <row r="84">
          <cell r="B84">
            <v>20048</v>
          </cell>
          <cell r="C84" t="str">
            <v>Trần Minh Tấn</v>
          </cell>
          <cell r="D84" t="str">
            <v>Công nhân QLVH hệ thống điện có cấp điện áp dưới 110kV</v>
          </cell>
          <cell r="E84" t="str">
            <v>Đội QL VHĐD&amp;TBA</v>
          </cell>
          <cell r="F84">
            <v>4.5670000000000002</v>
          </cell>
          <cell r="G84">
            <v>3</v>
          </cell>
          <cell r="H84">
            <v>0.15</v>
          </cell>
          <cell r="I84">
            <v>6671017</v>
          </cell>
        </row>
        <row r="85">
          <cell r="B85">
            <v>20276</v>
          </cell>
          <cell r="C85" t="str">
            <v>Trần Chí Lực</v>
          </cell>
          <cell r="D85" t="str">
            <v>Công nhân QLVH hệ thống điện có cấp điện áp dưới 110kV</v>
          </cell>
          <cell r="E85" t="str">
            <v>Đội QL VHĐD&amp;TBA</v>
          </cell>
          <cell r="F85">
            <v>4.5670000000000002</v>
          </cell>
          <cell r="G85">
            <v>3</v>
          </cell>
          <cell r="H85">
            <v>0.15</v>
          </cell>
          <cell r="I85">
            <v>6671017</v>
          </cell>
        </row>
        <row r="86">
          <cell r="B86">
            <v>20411</v>
          </cell>
          <cell r="C86" t="str">
            <v>Lâm Minh Tuấn</v>
          </cell>
          <cell r="D86" t="str">
            <v>Công nhân QLVH hệ thống điện có cấp điện áp dưới 110kV</v>
          </cell>
          <cell r="E86" t="str">
            <v>Đội QL VHĐD&amp;TBA</v>
          </cell>
          <cell r="F86">
            <v>3.9710000000000001</v>
          </cell>
          <cell r="G86">
            <v>3</v>
          </cell>
          <cell r="H86">
            <v>0.15</v>
          </cell>
          <cell r="I86">
            <v>5800440</v>
          </cell>
        </row>
        <row r="87">
          <cell r="B87">
            <v>20413</v>
          </cell>
          <cell r="C87" t="str">
            <v>Nguyễn Tiến Dũng2</v>
          </cell>
          <cell r="D87" t="str">
            <v>Công nhân QLVH hệ thống điện có cấp điện áp dưới 110kV</v>
          </cell>
          <cell r="E87" t="str">
            <v>Đội QL VHĐD&amp;TBA</v>
          </cell>
          <cell r="F87">
            <v>3.9710000000000001</v>
          </cell>
          <cell r="G87">
            <v>3</v>
          </cell>
          <cell r="H87">
            <v>0.15</v>
          </cell>
          <cell r="I87">
            <v>5800440</v>
          </cell>
        </row>
        <row r="88">
          <cell r="B88">
            <v>20417</v>
          </cell>
          <cell r="C88" t="str">
            <v>Trương Như Luyện</v>
          </cell>
          <cell r="D88" t="str">
            <v>Công nhân QLVH hệ thống điện có cấp điện áp dưới 110kV</v>
          </cell>
          <cell r="E88" t="str">
            <v>Đội QL VHĐD&amp;TBA</v>
          </cell>
          <cell r="F88">
            <v>3.9710000000000001</v>
          </cell>
          <cell r="G88">
            <v>2.8181818181818183</v>
          </cell>
          <cell r="H88">
            <v>0.15</v>
          </cell>
          <cell r="I88">
            <v>5448898</v>
          </cell>
        </row>
        <row r="89">
          <cell r="B89">
            <v>20449</v>
          </cell>
          <cell r="C89" t="str">
            <v>Đoàn Quốc Chánh</v>
          </cell>
          <cell r="D89" t="str">
            <v>Công nhân QLVH hệ thống điện có cấp điện áp dưới 110kV</v>
          </cell>
          <cell r="E89" t="str">
            <v>Đội QL VHĐD&amp;TBA</v>
          </cell>
          <cell r="F89">
            <v>3.9710000000000001</v>
          </cell>
          <cell r="G89">
            <v>3</v>
          </cell>
          <cell r="H89">
            <v>0.15</v>
          </cell>
          <cell r="I89">
            <v>5800440</v>
          </cell>
        </row>
        <row r="90">
          <cell r="B90">
            <v>20540</v>
          </cell>
          <cell r="C90" t="str">
            <v>Long Hồng Thái</v>
          </cell>
          <cell r="D90" t="str">
            <v>Công nhân QLVH hệ thống điện có cấp điện áp dưới 110kV</v>
          </cell>
          <cell r="E90" t="str">
            <v>Đội QL VHĐD&amp;TBA</v>
          </cell>
          <cell r="F90">
            <v>3.9710000000000001</v>
          </cell>
          <cell r="G90">
            <v>3</v>
          </cell>
          <cell r="H90">
            <v>0.15</v>
          </cell>
          <cell r="I90">
            <v>5800440</v>
          </cell>
        </row>
        <row r="91">
          <cell r="B91">
            <v>20541</v>
          </cell>
          <cell r="C91" t="str">
            <v>Đinh Văn Cường</v>
          </cell>
          <cell r="D91" t="str">
            <v>Công nhân QLVH hệ thống điện có cấp điện áp dưới 110kV</v>
          </cell>
          <cell r="E91" t="str">
            <v>Đội QL VHĐD&amp;TBA</v>
          </cell>
          <cell r="F91">
            <v>3.9710000000000001</v>
          </cell>
          <cell r="G91">
            <v>3</v>
          </cell>
          <cell r="H91">
            <v>0.15</v>
          </cell>
          <cell r="I91">
            <v>5800440</v>
          </cell>
        </row>
        <row r="92">
          <cell r="B92">
            <v>20550</v>
          </cell>
          <cell r="C92" t="str">
            <v>Trần Kim Lâm</v>
          </cell>
          <cell r="D92" t="str">
            <v>Nhân viên kỹ thuật, quản lý lưới</v>
          </cell>
          <cell r="E92" t="str">
            <v>Đội QL VHĐD&amp;TBA</v>
          </cell>
          <cell r="F92">
            <v>3.6489999999999996</v>
          </cell>
          <cell r="G92">
            <v>3</v>
          </cell>
          <cell r="H92">
            <v>0.15</v>
          </cell>
          <cell r="I92">
            <v>5330094</v>
          </cell>
        </row>
        <row r="93">
          <cell r="B93">
            <v>20777</v>
          </cell>
          <cell r="C93" t="str">
            <v>Nguyễn Tiến Phi</v>
          </cell>
          <cell r="D93" t="str">
            <v>Công nhân QLVH hệ thống điện có cấp điện áp dưới 110kV</v>
          </cell>
          <cell r="E93" t="str">
            <v>Đội QL VHĐD&amp;TBA</v>
          </cell>
          <cell r="F93">
            <v>3.4530000000000003</v>
          </cell>
          <cell r="G93">
            <v>3</v>
          </cell>
          <cell r="H93">
            <v>0.15</v>
          </cell>
          <cell r="I93">
            <v>5043797</v>
          </cell>
        </row>
        <row r="94">
          <cell r="B94">
            <v>14105</v>
          </cell>
          <cell r="C94" t="str">
            <v>Đoàn Huân</v>
          </cell>
          <cell r="D94" t="str">
            <v>Nhân viên kỹ thuật, quản lý lưới</v>
          </cell>
          <cell r="E94" t="str">
            <v>Đội QL VHĐD&amp;TBA</v>
          </cell>
          <cell r="F94">
            <v>3.073</v>
          </cell>
          <cell r="G94">
            <v>3</v>
          </cell>
          <cell r="H94">
            <v>0.15</v>
          </cell>
          <cell r="I94">
            <v>4488731</v>
          </cell>
        </row>
        <row r="95">
          <cell r="B95">
            <v>21213</v>
          </cell>
          <cell r="C95" t="str">
            <v>Lê Thanh Việt</v>
          </cell>
          <cell r="D95" t="str">
            <v>Công nhân QLVH hệ thống điện có cấp điện áp dưới 110kV</v>
          </cell>
          <cell r="E95" t="str">
            <v>Đội QL VHĐD&amp;TBA</v>
          </cell>
          <cell r="F95">
            <v>3.4530000000000003</v>
          </cell>
          <cell r="G95">
            <v>3</v>
          </cell>
          <cell r="H95">
            <v>0.15</v>
          </cell>
          <cell r="I95">
            <v>5043797</v>
          </cell>
        </row>
        <row r="96">
          <cell r="B96">
            <v>21215</v>
          </cell>
          <cell r="C96" t="str">
            <v>Nguyễn Huy Hiệu</v>
          </cell>
          <cell r="D96" t="str">
            <v>Công nhân QLVH hệ thống điện có cấp điện áp dưới 110kV</v>
          </cell>
          <cell r="E96" t="str">
            <v>Đội QL VHĐD&amp;TBA</v>
          </cell>
          <cell r="F96">
            <v>3.4530000000000003</v>
          </cell>
          <cell r="G96">
            <v>3</v>
          </cell>
          <cell r="H96">
            <v>0.15</v>
          </cell>
          <cell r="I96">
            <v>5043797</v>
          </cell>
        </row>
        <row r="97">
          <cell r="B97">
            <v>21670</v>
          </cell>
          <cell r="C97" t="str">
            <v>Nguyễn Duy Khánh</v>
          </cell>
          <cell r="D97" t="str">
            <v>Công nhân QLVH hệ thống điện có cấp điện áp dưới 110kV</v>
          </cell>
          <cell r="E97" t="str">
            <v>Đội QL VHĐD&amp;TBA</v>
          </cell>
          <cell r="F97">
            <v>3.0030000000000001</v>
          </cell>
          <cell r="G97">
            <v>3</v>
          </cell>
          <cell r="H97">
            <v>0.15</v>
          </cell>
          <cell r="I97">
            <v>4386482</v>
          </cell>
        </row>
        <row r="98">
          <cell r="B98">
            <v>22111</v>
          </cell>
          <cell r="C98" t="str">
            <v>Phạm Đình Chinh</v>
          </cell>
          <cell r="D98" t="str">
            <v>Công nhân QLVH hệ thống điện có cấp điện áp dưới 110kV</v>
          </cell>
          <cell r="E98" t="str">
            <v>Đội QL VHĐD&amp;TBA</v>
          </cell>
          <cell r="F98">
            <v>3.0030000000000001</v>
          </cell>
          <cell r="G98">
            <v>3</v>
          </cell>
          <cell r="H98">
            <v>0.15</v>
          </cell>
          <cell r="I98">
            <v>4386482</v>
          </cell>
        </row>
        <row r="99">
          <cell r="B99">
            <v>21848</v>
          </cell>
          <cell r="C99" t="str">
            <v>Nguyễn Hoàng Sơn</v>
          </cell>
          <cell r="D99" t="str">
            <v>Công nhân QLVH hệ thống điện có cấp điện áp dưới 110kV</v>
          </cell>
          <cell r="E99" t="str">
            <v>Đội QL VHĐD&amp;TBA</v>
          </cell>
          <cell r="F99">
            <v>3.4530000000000003</v>
          </cell>
          <cell r="G99">
            <v>3</v>
          </cell>
          <cell r="H99">
            <v>0.15</v>
          </cell>
          <cell r="I99">
            <v>5043797</v>
          </cell>
        </row>
        <row r="100">
          <cell r="B100" t="str">
            <v>H0297</v>
          </cell>
          <cell r="C100" t="str">
            <v>Nguyễn Hữu Hạnh</v>
          </cell>
          <cell r="D100" t="str">
            <v>Công nhân QLVH hệ thống điện có cấp điện áp dưới 110kV</v>
          </cell>
          <cell r="E100" t="str">
            <v>Đội QL VHĐD&amp;TBA</v>
          </cell>
          <cell r="F100">
            <v>3.9710000000000001</v>
          </cell>
          <cell r="G100">
            <v>3</v>
          </cell>
          <cell r="H100">
            <v>0.15</v>
          </cell>
          <cell r="I100">
            <v>5800440</v>
          </cell>
        </row>
        <row r="101">
          <cell r="B101" t="str">
            <v>H0298</v>
          </cell>
          <cell r="C101" t="str">
            <v>Nguyễn Thanh Phong</v>
          </cell>
          <cell r="D101" t="str">
            <v>Công nhân QLVH hệ thống điện có cấp điện áp dưới 110kV</v>
          </cell>
          <cell r="E101" t="str">
            <v>Đội QL VHĐD&amp;TBA</v>
          </cell>
          <cell r="F101">
            <v>4.5670000000000002</v>
          </cell>
          <cell r="G101">
            <v>3</v>
          </cell>
          <cell r="H101">
            <v>0.15</v>
          </cell>
          <cell r="I101">
            <v>6671017</v>
          </cell>
        </row>
        <row r="102">
          <cell r="B102" t="str">
            <v>H0299</v>
          </cell>
          <cell r="C102" t="str">
            <v>Phạm Tấn Phước</v>
          </cell>
          <cell r="D102" t="str">
            <v>Công nhân QLVH hệ thống điện có cấp điện áp dưới 110kV</v>
          </cell>
          <cell r="E102" t="str">
            <v>Đội QL VHĐD&amp;TBA</v>
          </cell>
          <cell r="F102">
            <v>3.9710000000000001</v>
          </cell>
          <cell r="G102">
            <v>3</v>
          </cell>
          <cell r="H102">
            <v>0.15</v>
          </cell>
          <cell r="I102">
            <v>5800440</v>
          </cell>
        </row>
        <row r="103">
          <cell r="B103" t="str">
            <v>H0300</v>
          </cell>
          <cell r="C103" t="str">
            <v>Hồ Đắc Long</v>
          </cell>
          <cell r="D103" t="str">
            <v>Công nhân QLVH hệ thống điện có cấp điện áp dưới 110kV</v>
          </cell>
          <cell r="E103" t="str">
            <v>Đội QL VHĐD&amp;TBA</v>
          </cell>
          <cell r="F103">
            <v>4.5670000000000002</v>
          </cell>
          <cell r="G103">
            <v>3</v>
          </cell>
          <cell r="H103">
            <v>0.15</v>
          </cell>
          <cell r="I103">
            <v>6671017</v>
          </cell>
        </row>
        <row r="104">
          <cell r="B104" t="str">
            <v>H0411</v>
          </cell>
          <cell r="C104" t="str">
            <v>Nguyễn Văn Phước</v>
          </cell>
          <cell r="D104" t="str">
            <v>Công nhân QLVH hệ thống điện có cấp điện áp dưới 110kV</v>
          </cell>
          <cell r="E104" t="str">
            <v>Đội QL VHĐD&amp;TBA</v>
          </cell>
          <cell r="F104">
            <v>4.5670000000000002</v>
          </cell>
          <cell r="G104">
            <v>3</v>
          </cell>
          <cell r="H104">
            <v>0.15</v>
          </cell>
          <cell r="I104">
            <v>6671017</v>
          </cell>
        </row>
        <row r="105">
          <cell r="B105" t="str">
            <v>P9937</v>
          </cell>
          <cell r="C105" t="str">
            <v>Trần Ngọc Đức</v>
          </cell>
          <cell r="D105" t="str">
            <v>Công nhân QLVH hệ thống điện có cấp điện áp dưới 110kV</v>
          </cell>
          <cell r="E105" t="str">
            <v>Đội QL VHĐD&amp;TBA</v>
          </cell>
          <cell r="F105">
            <v>4.5670000000000002</v>
          </cell>
          <cell r="G105">
            <v>3</v>
          </cell>
          <cell r="H105">
            <v>0.15</v>
          </cell>
          <cell r="I105">
            <v>6671017</v>
          </cell>
        </row>
        <row r="106">
          <cell r="B106">
            <v>21121</v>
          </cell>
          <cell r="C106" t="str">
            <v>Nguyễn Thành Công</v>
          </cell>
          <cell r="D106" t="str">
            <v>Công nhân QLVH hệ thống điện có cấp điện áp dưới 110kV</v>
          </cell>
          <cell r="E106" t="str">
            <v>Đội QL VHĐD&amp;TBA</v>
          </cell>
          <cell r="F106">
            <v>3.4530000000000003</v>
          </cell>
          <cell r="G106">
            <v>3</v>
          </cell>
          <cell r="H106">
            <v>0.15</v>
          </cell>
          <cell r="I106">
            <v>5043797</v>
          </cell>
        </row>
        <row r="107">
          <cell r="B107">
            <v>20775</v>
          </cell>
          <cell r="C107" t="str">
            <v>Nguyễn Tiến Long</v>
          </cell>
          <cell r="D107" t="str">
            <v>Công nhân QLVH hệ thống điện có cấp điện áp dưới 110kV</v>
          </cell>
          <cell r="E107" t="str">
            <v>Đội QL VHĐD&amp;TBA</v>
          </cell>
          <cell r="F107">
            <v>3.9710000000000001</v>
          </cell>
          <cell r="G107">
            <v>3</v>
          </cell>
          <cell r="H107">
            <v>0.15</v>
          </cell>
          <cell r="I107">
            <v>5800440</v>
          </cell>
        </row>
        <row r="108">
          <cell r="B108">
            <v>17534</v>
          </cell>
          <cell r="C108" t="str">
            <v>Hồ Văn Cường</v>
          </cell>
          <cell r="D108" t="str">
            <v>Công nhân QLVH hệ thống điện có cấp điện áp dưới 110kV</v>
          </cell>
          <cell r="E108" t="str">
            <v>Đội QL VHĐD&amp;TBA</v>
          </cell>
          <cell r="F108">
            <v>4.5670000000000002</v>
          </cell>
          <cell r="G108">
            <v>3</v>
          </cell>
          <cell r="H108">
            <v>0.15</v>
          </cell>
          <cell r="I108">
            <v>6671017</v>
          </cell>
        </row>
        <row r="109">
          <cell r="B109">
            <v>21988</v>
          </cell>
          <cell r="C109" t="str">
            <v>Lê Xuân Hưng</v>
          </cell>
          <cell r="D109" t="str">
            <v>Công nhân QLVH hệ thống điện có cấp điện áp dưới 110kV</v>
          </cell>
          <cell r="E109" t="str">
            <v>Đội QL VHĐD&amp;TBA</v>
          </cell>
          <cell r="F109">
            <v>3.4530000000000003</v>
          </cell>
          <cell r="G109">
            <v>3</v>
          </cell>
          <cell r="H109">
            <v>0.15</v>
          </cell>
          <cell r="I109">
            <v>5043797</v>
          </cell>
        </row>
        <row r="110">
          <cell r="B110">
            <v>22412</v>
          </cell>
          <cell r="C110" t="str">
            <v>Lê Xuân Phước</v>
          </cell>
          <cell r="D110" t="str">
            <v>Công nhân QLVH hệ thống điện có cấp điện áp dưới 110kV</v>
          </cell>
          <cell r="E110" t="str">
            <v>Đội QL VHĐD&amp;TBA</v>
          </cell>
          <cell r="F110">
            <v>2.6110000000000002</v>
          </cell>
          <cell r="G110">
            <v>3</v>
          </cell>
          <cell r="H110">
            <v>0.15</v>
          </cell>
          <cell r="I110">
            <v>3813888</v>
          </cell>
        </row>
        <row r="111">
          <cell r="B111">
            <v>22449</v>
          </cell>
          <cell r="C111" t="str">
            <v>Lê Thành Sang</v>
          </cell>
          <cell r="D111" t="str">
            <v>Công nhân QLVH hệ thống điện có cấp điện áp dưới 110kV</v>
          </cell>
          <cell r="E111" t="str">
            <v>Đội QL VHĐD&amp;TBA</v>
          </cell>
          <cell r="F111">
            <v>1.974</v>
          </cell>
          <cell r="G111">
            <v>3</v>
          </cell>
          <cell r="H111">
            <v>0.15</v>
          </cell>
          <cell r="I111">
            <v>2883422</v>
          </cell>
        </row>
        <row r="112">
          <cell r="I112">
            <v>521411509</v>
          </cell>
        </row>
        <row r="114">
          <cell r="D114" t="str">
            <v>TP. TỔNG HỢP</v>
          </cell>
          <cell r="G114" t="str">
            <v>GIÁM ĐỐC</v>
          </cell>
        </row>
        <row r="118">
          <cell r="D118" t="str">
            <v>Hồ Thị Túy Trúc</v>
          </cell>
          <cell r="G118" t="str">
            <v>Phạm Quang Vĩnh Phú</v>
          </cell>
        </row>
      </sheetData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TT"/>
      <sheetName val="KQKD"/>
      <sheetName val="BALANCE SHEET"/>
      <sheetName val="Sheet1"/>
      <sheetName val="XL4Poppy"/>
      <sheetName val="Du_lieu"/>
      <sheetName val="DON GIA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TKP"/>
      <sheetName val="DK-KH"/>
      <sheetName val="DK_KH"/>
      <sheetName val="Dinh nghia"/>
      <sheetName val="dtct cong"/>
      <sheetName val="tra-vat-lieu"/>
      <sheetName val="KH-Q1,Q2,0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hucspc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tabSelected="1" topLeftCell="A61" workbookViewId="0">
      <selection activeCell="E10" sqref="E10"/>
    </sheetView>
  </sheetViews>
  <sheetFormatPr defaultRowHeight="15.6"/>
  <cols>
    <col min="1" max="1" width="8.88671875" style="9"/>
    <col min="2" max="2" width="9.88671875" style="9" customWidth="1"/>
    <col min="3" max="3" width="11.33203125" style="10" customWidth="1"/>
    <col min="4" max="4" width="21.77734375" style="9" customWidth="1"/>
    <col min="5" max="5" width="33.21875" style="9" customWidth="1"/>
    <col min="6" max="6" width="21.33203125" style="11" customWidth="1"/>
    <col min="7" max="7" width="14.88671875" style="9" bestFit="1" customWidth="1"/>
    <col min="8" max="8" width="12" style="9" customWidth="1"/>
    <col min="9" max="9" width="16.21875" style="120" customWidth="1"/>
    <col min="10" max="10" width="13" style="119" customWidth="1"/>
    <col min="11" max="11" width="16" style="126" customWidth="1"/>
    <col min="12" max="12" width="15.88671875" style="9" customWidth="1"/>
    <col min="13" max="13" width="18.88671875" style="9" customWidth="1"/>
    <col min="14" max="14" width="24.88671875" style="9" customWidth="1"/>
    <col min="15" max="15" width="12.109375" style="9" customWidth="1"/>
    <col min="16" max="16384" width="8.88671875" style="9"/>
  </cols>
  <sheetData>
    <row r="1" spans="1:15" s="1" customFormat="1" ht="49.2" customHeight="1">
      <c r="A1" s="12" t="s">
        <v>8</v>
      </c>
      <c r="B1" s="12" t="s">
        <v>9</v>
      </c>
      <c r="C1" s="12" t="s">
        <v>5</v>
      </c>
      <c r="D1" s="12" t="s">
        <v>4</v>
      </c>
      <c r="E1" s="12" t="s">
        <v>0</v>
      </c>
      <c r="F1" s="12" t="s">
        <v>1</v>
      </c>
      <c r="G1" s="1" t="s">
        <v>452</v>
      </c>
      <c r="H1" s="1" t="s">
        <v>453</v>
      </c>
      <c r="I1" s="122" t="s">
        <v>454</v>
      </c>
      <c r="J1" s="124" t="s">
        <v>455</v>
      </c>
      <c r="K1" s="122" t="s">
        <v>456</v>
      </c>
      <c r="L1" s="1" t="s">
        <v>6</v>
      </c>
    </row>
    <row r="2" spans="1:15" s="7" customFormat="1" ht="25.05" customHeight="1">
      <c r="A2" s="2">
        <v>15082</v>
      </c>
      <c r="B2" s="3" t="str">
        <f>""&amp;A2</f>
        <v>15082</v>
      </c>
      <c r="C2" s="4" t="str">
        <f>IFERROR(VLOOKUP($A2,Data!$A:$E,3,0),VLOOKUP($B2,Data!$A:$E,2,0))</f>
        <v>ông</v>
      </c>
      <c r="D2" s="4" t="str">
        <f>IFERROR(VLOOKUP($A2,Data!$A:$E,2,0),VLOOKUP($B2,Data!$A:$E,2,0))</f>
        <v>Phạm Quang Vĩnh Phú</v>
      </c>
      <c r="E2" s="128" t="str">
        <f>IFERROR(VLOOKUP($A2,Data!$A:$E,4,0),IFERROR(VLOOKUP($B2,Data!$A:$E,4,0),VLOOKUP($D2,Data!$B:$D,3,0)))</f>
        <v>phupqv70@yahoo.com.vn</v>
      </c>
      <c r="F2" s="4" t="str">
        <f>IFERROR(VLOOKUP($A2,Data!$A:$E,5,0),IFERROR(VLOOKUP($B2,Data!$A:$E,5,0),VLOOKUP($D2,Data!$B:$D,5,0)))</f>
        <v>155704070000687</v>
      </c>
      <c r="G2" s="7">
        <v>6.78</v>
      </c>
      <c r="H2" s="7">
        <v>3</v>
      </c>
      <c r="I2" s="123">
        <v>9903546</v>
      </c>
      <c r="J2" s="125">
        <v>98.25</v>
      </c>
      <c r="K2" s="123">
        <v>9497579</v>
      </c>
      <c r="L2" s="127">
        <f>K2</f>
        <v>9497579</v>
      </c>
      <c r="M2" s="8"/>
      <c r="N2" s="8"/>
      <c r="O2" s="8"/>
    </row>
    <row r="3" spans="1:15">
      <c r="A3" s="9">
        <v>17286</v>
      </c>
      <c r="B3" s="3" t="str">
        <f t="shared" ref="B3:B66" si="0">""&amp;A3</f>
        <v>17286</v>
      </c>
      <c r="C3" s="4" t="str">
        <f>IFERROR(VLOOKUP($A3,Data!A:E,3,0),VLOOKUP($B3,Data!A:E,2,0))</f>
        <v>ông</v>
      </c>
      <c r="D3" s="4" t="str">
        <f>IFERROR(VLOOKUP($A3,Data!$A:$E,2,0),VLOOKUP($B3,Data!$A:$E,2,0))</f>
        <v>Phùng Tiến Nga</v>
      </c>
      <c r="E3" s="128" t="str">
        <f>IFERROR(VLOOKUP($A3,Data!$A:$E,4,0),IFERROR(VLOOKUP($B3,Data!$A:$E,4,0),VLOOKUP($D3,Data!$B:$D,3,0)))</f>
        <v>tiennga.dnpc@gmail.com</v>
      </c>
      <c r="F3" s="4" t="str">
        <f>IFERROR(VLOOKUP($A3,Data!$A:$E,5,0),IFERROR(VLOOKUP($B3,Data!$A:$E,5,0),VLOOKUP($D3,Data!$B:$D,5,0)))</f>
        <v>155704070008061</v>
      </c>
      <c r="G3" s="9">
        <v>5.73</v>
      </c>
      <c r="H3" s="9">
        <v>3</v>
      </c>
      <c r="I3" s="120">
        <v>8369811</v>
      </c>
      <c r="J3" s="119">
        <v>98.25</v>
      </c>
      <c r="K3" s="126">
        <v>8026715</v>
      </c>
      <c r="L3" s="127">
        <f t="shared" ref="L3:L66" si="1">K3</f>
        <v>8026715</v>
      </c>
    </row>
    <row r="4" spans="1:15">
      <c r="A4" s="9">
        <v>16333</v>
      </c>
      <c r="B4" s="3" t="str">
        <f t="shared" si="0"/>
        <v>16333</v>
      </c>
      <c r="C4" s="4" t="str">
        <f>IFERROR(VLOOKUP($A4,Data!A:E,3,0),VLOOKUP($B4,Data!A:E,2,0))</f>
        <v>ông</v>
      </c>
      <c r="D4" s="4" t="str">
        <f>IFERROR(VLOOKUP($A4,Data!$A:$E,2,0),VLOOKUP($B4,Data!$A:$E,2,0))</f>
        <v>Đào Công Liêu</v>
      </c>
      <c r="E4" s="128" t="str">
        <f>IFERROR(VLOOKUP($A4,Data!$A:$E,4,0),IFERROR(VLOOKUP($B4,Data!$A:$E,4,0),VLOOKUP($D4,Data!$B:$D,3,0)))</f>
        <v>conglieudlxl@gmail.com</v>
      </c>
      <c r="F4" s="4" t="str">
        <f>IFERROR(VLOOKUP($A4,Data!$A:$E,5,0),IFERROR(VLOOKUP($B4,Data!$A:$E,5,0),VLOOKUP($D4,Data!$B:$D,5,0)))</f>
        <v>155704070000661</v>
      </c>
      <c r="G4" s="9">
        <v>4.2679999999999998</v>
      </c>
      <c r="H4" s="9">
        <v>3</v>
      </c>
      <c r="I4" s="120">
        <v>6234268</v>
      </c>
      <c r="J4" s="119">
        <v>100</v>
      </c>
      <c r="K4" s="126">
        <v>6085203</v>
      </c>
      <c r="L4" s="127">
        <f t="shared" si="1"/>
        <v>6085203</v>
      </c>
    </row>
    <row r="5" spans="1:15">
      <c r="A5" s="9">
        <v>20412</v>
      </c>
      <c r="B5" s="3" t="str">
        <f t="shared" si="0"/>
        <v>20412</v>
      </c>
      <c r="C5" s="4" t="str">
        <f>IFERROR(VLOOKUP($A5,Data!A:E,3,0),VLOOKUP($B5,Data!A:E,2,0))</f>
        <v>ông</v>
      </c>
      <c r="D5" s="4" t="str">
        <f>IFERROR(VLOOKUP($A5,Data!$A:$E,2,0),VLOOKUP($B5,Data!$A:$E,2,0))</f>
        <v>Nguyễn Tuấn</v>
      </c>
      <c r="E5" s="128" t="str">
        <f>IFERROR(VLOOKUP($A5,Data!$A:$E,4,0),IFERROR(VLOOKUP($B5,Data!$A:$E,4,0),VLOOKUP($D5,Data!$B:$D,3,0)))</f>
        <v>tuanbom0000@gmail.com</v>
      </c>
      <c r="F5" s="4" t="str">
        <f>IFERROR(VLOOKUP($A5,Data!$A:$E,5,0),IFERROR(VLOOKUP($B5,Data!$A:$E,5,0),VLOOKUP($D5,Data!$B:$D,5,0)))</f>
        <v>155704070000663</v>
      </c>
      <c r="G5" s="9">
        <v>3.2269999999999999</v>
      </c>
      <c r="H5" s="9">
        <v>3</v>
      </c>
      <c r="I5" s="120">
        <v>4713679</v>
      </c>
      <c r="J5" s="119">
        <v>100</v>
      </c>
      <c r="K5" s="126">
        <v>4600972</v>
      </c>
      <c r="L5" s="127">
        <f t="shared" si="1"/>
        <v>4600972</v>
      </c>
    </row>
    <row r="6" spans="1:15">
      <c r="A6" s="9">
        <v>20415</v>
      </c>
      <c r="B6" s="3" t="str">
        <f t="shared" si="0"/>
        <v>20415</v>
      </c>
      <c r="C6" s="4" t="str">
        <f>IFERROR(VLOOKUP($A6,Data!A:E,3,0),VLOOKUP($B6,Data!A:E,2,0))</f>
        <v>ông</v>
      </c>
      <c r="D6" s="4" t="str">
        <f>IFERROR(VLOOKUP($A6,Data!$A:$E,2,0),VLOOKUP($B6,Data!$A:$E,2,0))</f>
        <v>Nguyễn Thái Minh Duy</v>
      </c>
      <c r="E6" s="128" t="str">
        <f>IFERROR(VLOOKUP($A6,Data!$A:$E,4,0),IFERROR(VLOOKUP($B6,Data!$A:$E,4,0),VLOOKUP($D6,Data!$B:$D,3,0)))</f>
        <v>minhduydlxl@gmail.com</v>
      </c>
      <c r="F6" s="4" t="str">
        <f>IFERROR(VLOOKUP($A6,Data!$A:$E,5,0),IFERROR(VLOOKUP($B6,Data!$A:$E,5,0),VLOOKUP($D6,Data!$B:$D,5,0)))</f>
        <v>155704070000384</v>
      </c>
      <c r="G6" s="9">
        <v>3.7110000000000003</v>
      </c>
      <c r="H6" s="9">
        <v>3</v>
      </c>
      <c r="I6" s="120">
        <v>5420658</v>
      </c>
      <c r="J6" s="119">
        <v>100</v>
      </c>
      <c r="K6" s="126">
        <v>5291047</v>
      </c>
      <c r="L6" s="127">
        <f t="shared" si="1"/>
        <v>5291047</v>
      </c>
    </row>
    <row r="7" spans="1:15">
      <c r="A7" s="9">
        <v>20543</v>
      </c>
      <c r="B7" s="3" t="str">
        <f t="shared" si="0"/>
        <v>20543</v>
      </c>
      <c r="C7" s="4" t="str">
        <f>IFERROR(VLOOKUP($A7,Data!A:E,3,0),VLOOKUP($B7,Data!A:E,2,0))</f>
        <v>ông</v>
      </c>
      <c r="D7" s="4" t="str">
        <f>IFERROR(VLOOKUP($A7,Data!$A:$E,2,0),VLOOKUP($B7,Data!$A:$E,2,0))</f>
        <v>Trương Viết Tiến</v>
      </c>
      <c r="E7" s="128" t="str">
        <f>IFERROR(VLOOKUP($A7,Data!$A:$E,4,0),IFERROR(VLOOKUP($B7,Data!$A:$E,4,0),VLOOKUP($D7,Data!$B:$D,3,0)))</f>
        <v>truongviettiendlxl0000@gmail.com</v>
      </c>
      <c r="F7" s="4" t="str">
        <f>IFERROR(VLOOKUP($A7,Data!$A:$E,5,0),IFERROR(VLOOKUP($B7,Data!$A:$E,5,0),VLOOKUP($D7,Data!$B:$D,5,0)))</f>
        <v>155704070000516</v>
      </c>
      <c r="G7" s="9">
        <v>3.7110000000000003</v>
      </c>
      <c r="H7" s="9">
        <v>3</v>
      </c>
      <c r="I7" s="120">
        <v>5420658</v>
      </c>
      <c r="J7" s="119">
        <v>100</v>
      </c>
      <c r="K7" s="126">
        <v>5291047</v>
      </c>
      <c r="L7" s="127">
        <f t="shared" si="1"/>
        <v>5291047</v>
      </c>
    </row>
    <row r="8" spans="1:15">
      <c r="A8" s="9">
        <v>20545</v>
      </c>
      <c r="B8" s="3" t="str">
        <f t="shared" si="0"/>
        <v>20545</v>
      </c>
      <c r="C8" s="4" t="str">
        <f>IFERROR(VLOOKUP($A8,Data!A:E,3,0),VLOOKUP($B8,Data!A:E,2,0))</f>
        <v>ông</v>
      </c>
      <c r="D8" s="4" t="str">
        <f>IFERROR(VLOOKUP($A8,Data!$A:$E,2,0),VLOOKUP($B8,Data!$A:$E,2,0))</f>
        <v>Nguyễn Tiến Dũng.</v>
      </c>
      <c r="E8" s="128" t="str">
        <f>IFERROR(VLOOKUP($A8,Data!$A:$E,4,0),IFERROR(VLOOKUP($B8,Data!$A:$E,4,0),VLOOKUP($D8,Data!$B:$D,3,0)))</f>
        <v>dungnt0882@gmail.com</v>
      </c>
      <c r="F8" s="4" t="str">
        <f>IFERROR(VLOOKUP($A8,Data!$A:$E,5,0),IFERROR(VLOOKUP($B8,Data!$A:$E,5,0),VLOOKUP($D8,Data!$B:$D,5,0)))</f>
        <v>155704070000675</v>
      </c>
      <c r="G8" s="9">
        <v>3.7110000000000003</v>
      </c>
      <c r="H8" s="9">
        <v>3</v>
      </c>
      <c r="I8" s="120">
        <v>5420658</v>
      </c>
      <c r="J8" s="119">
        <v>100</v>
      </c>
      <c r="K8" s="126">
        <v>5291047</v>
      </c>
      <c r="L8" s="127">
        <f t="shared" si="1"/>
        <v>5291047</v>
      </c>
    </row>
    <row r="9" spans="1:15">
      <c r="A9" s="9">
        <v>22113</v>
      </c>
      <c r="B9" s="3" t="str">
        <f t="shared" si="0"/>
        <v>22113</v>
      </c>
      <c r="C9" s="4" t="str">
        <f>IFERROR(VLOOKUP($A9,Data!A:E,3,0),VLOOKUP($B9,Data!A:E,2,0))</f>
        <v>ông</v>
      </c>
      <c r="D9" s="4" t="str">
        <f>IFERROR(VLOOKUP($A9,Data!$A:$E,2,0),VLOOKUP($B9,Data!$A:$E,2,0))</f>
        <v>Nguyễn Quang Hiếu</v>
      </c>
      <c r="E9" s="128" t="str">
        <f>IFERROR(VLOOKUP($A9,Data!$A:$E,4,0),IFERROR(VLOOKUP($B9,Data!$A:$E,4,0),VLOOKUP($D9,Data!$B:$D,3,0)))</f>
        <v>nguyenquanghieu0000@gmail.com</v>
      </c>
      <c r="F9" s="4" t="str">
        <f>IFERROR(VLOOKUP($A9,Data!$A:$E,5,0),IFERROR(VLOOKUP($B9,Data!$A:$E,5,0),VLOOKUP($D9,Data!$B:$D,5,0)))</f>
        <v>155704070001489</v>
      </c>
      <c r="G9" s="9">
        <v>2.806</v>
      </c>
      <c r="H9" s="9">
        <v>3</v>
      </c>
      <c r="I9" s="120">
        <v>4098724</v>
      </c>
      <c r="J9" s="119">
        <v>100</v>
      </c>
      <c r="K9" s="126">
        <v>4000721</v>
      </c>
      <c r="L9" s="127">
        <f t="shared" si="1"/>
        <v>4000721</v>
      </c>
    </row>
    <row r="10" spans="1:15">
      <c r="A10" s="9">
        <v>21849</v>
      </c>
      <c r="B10" s="3" t="str">
        <f t="shared" si="0"/>
        <v>21849</v>
      </c>
      <c r="C10" s="4" t="str">
        <f>IFERROR(VLOOKUP($A10,Data!A:E,3,0),VLOOKUP($B10,Data!A:E,2,0))</f>
        <v>ông</v>
      </c>
      <c r="D10" s="4" t="str">
        <f>IFERROR(VLOOKUP($A10,Data!$A:$E,2,0),VLOOKUP($B10,Data!$A:$E,2,0))</f>
        <v>Phạm Đình Duy</v>
      </c>
      <c r="E10" s="128" t="str">
        <f>IFERROR(VLOOKUP($A10,Data!$A:$E,4,0),IFERROR(VLOOKUP($B10,Data!$A:$E,4,0),VLOOKUP($D10,Data!$B:$D,3,0)))</f>
        <v>dinhduydlxl_dn@gmail.com</v>
      </c>
      <c r="F10" s="4" t="str">
        <f>IFERROR(VLOOKUP($A10,Data!$A:$E,5,0),IFERROR(VLOOKUP($B10,Data!$A:$E,5,0),VLOOKUP($D10,Data!$B:$D,5,0)))</f>
        <v>155704070000695</v>
      </c>
      <c r="G10" s="9">
        <v>3.2269999999999999</v>
      </c>
      <c r="H10" s="9">
        <v>3</v>
      </c>
      <c r="I10" s="120">
        <v>4713679</v>
      </c>
      <c r="J10" s="119">
        <v>100</v>
      </c>
      <c r="K10" s="126">
        <v>4600972</v>
      </c>
      <c r="L10" s="127">
        <f t="shared" si="1"/>
        <v>4600972</v>
      </c>
    </row>
    <row r="11" spans="1:15">
      <c r="A11" s="9">
        <v>20539</v>
      </c>
      <c r="B11" s="3" t="str">
        <f t="shared" si="0"/>
        <v>20539</v>
      </c>
      <c r="C11" s="4" t="str">
        <f>IFERROR(VLOOKUP($A11,Data!A:E,3,0),VLOOKUP($B11,Data!A:E,2,0))</f>
        <v>ông</v>
      </c>
      <c r="D11" s="4" t="str">
        <f>IFERROR(VLOOKUP($A11,Data!$A:$E,2,0),VLOOKUP($B11,Data!$A:$E,2,0))</f>
        <v>Võ Ngọc Cẩn</v>
      </c>
      <c r="E11" s="128" t="str">
        <f>IFERROR(VLOOKUP($A11,Data!$A:$E,4,0),IFERROR(VLOOKUP($B11,Data!$A:$E,4,0),VLOOKUP($D11,Data!$B:$D,3,0)))</f>
        <v>tudoi2424@gmail.com</v>
      </c>
      <c r="F11" s="4" t="str">
        <f>IFERROR(VLOOKUP($A11,Data!$A:$E,5,0),IFERROR(VLOOKUP($B11,Data!$A:$E,5,0),VLOOKUP($D11,Data!$B:$D,5,0)))</f>
        <v>155704070000317</v>
      </c>
      <c r="G11" s="9">
        <v>3.7110000000000003</v>
      </c>
      <c r="H11" s="9">
        <v>3</v>
      </c>
      <c r="I11" s="120">
        <v>5420658</v>
      </c>
      <c r="J11" s="119">
        <v>100</v>
      </c>
      <c r="K11" s="126">
        <v>5291047</v>
      </c>
      <c r="L11" s="127">
        <f t="shared" si="1"/>
        <v>5291047</v>
      </c>
    </row>
    <row r="12" spans="1:15">
      <c r="A12" s="9">
        <v>20408</v>
      </c>
      <c r="B12" s="3" t="str">
        <f t="shared" si="0"/>
        <v>20408</v>
      </c>
      <c r="C12" s="4" t="str">
        <f>IFERROR(VLOOKUP($A12,Data!A:E,3,0),VLOOKUP($B12,Data!A:E,2,0))</f>
        <v>ông</v>
      </c>
      <c r="D12" s="4" t="str">
        <f>IFERROR(VLOOKUP($A12,Data!$A:$E,2,0),VLOOKUP($B12,Data!$A:$E,2,0))</f>
        <v>Nguyễn Thống Nhất</v>
      </c>
      <c r="E12" s="128" t="str">
        <f>IFERROR(VLOOKUP($A12,Data!$A:$E,4,0),IFERROR(VLOOKUP($B12,Data!$A:$E,4,0),VLOOKUP($D12,Data!$B:$D,3,0)))</f>
        <v>thongnhatanh82@gmail.com</v>
      </c>
      <c r="F12" s="4" t="str">
        <f>IFERROR(VLOOKUP($A12,Data!$A:$E,5,0),IFERROR(VLOOKUP($B12,Data!$A:$E,5,0),VLOOKUP($D12,Data!$B:$D,5,0)))</f>
        <v>155704070000682</v>
      </c>
      <c r="G12" s="9">
        <v>3.6489999999999996</v>
      </c>
      <c r="H12" s="9">
        <v>2.95</v>
      </c>
      <c r="I12" s="120">
        <v>5249335</v>
      </c>
      <c r="J12" s="119">
        <v>100</v>
      </c>
      <c r="K12" s="126">
        <v>5123821</v>
      </c>
      <c r="L12" s="127">
        <f t="shared" si="1"/>
        <v>5123821</v>
      </c>
    </row>
    <row r="13" spans="1:15">
      <c r="A13" s="9">
        <v>22065</v>
      </c>
      <c r="B13" s="3" t="str">
        <f t="shared" si="0"/>
        <v>22065</v>
      </c>
      <c r="C13" s="4" t="str">
        <f>IFERROR(VLOOKUP($A13,Data!A:E,3,0),VLOOKUP($B13,Data!A:E,2,0))</f>
        <v>ông</v>
      </c>
      <c r="D13" s="4" t="str">
        <f>IFERROR(VLOOKUP($A13,Data!$A:$E,2,0),VLOOKUP($B13,Data!$A:$E,2,0))</f>
        <v>Nguyễn Đức Thịnh</v>
      </c>
      <c r="E13" s="128" t="str">
        <f>IFERROR(VLOOKUP($A13,Data!$A:$E,4,0),IFERROR(VLOOKUP($B13,Data!$A:$E,4,0),VLOOKUP($D13,Data!$B:$D,3,0)))</f>
        <v>thinhdiemvuong@gmail.com</v>
      </c>
      <c r="F13" s="4" t="str">
        <f>IFERROR(VLOOKUP($A13,Data!$A:$E,5,0),IFERROR(VLOOKUP($B13,Data!$A:$E,5,0),VLOOKUP($D13,Data!$B:$D,5,0)))</f>
        <v>155704070001461</v>
      </c>
      <c r="G13" s="9">
        <v>2.806</v>
      </c>
      <c r="H13" s="9">
        <v>3</v>
      </c>
      <c r="I13" s="120">
        <v>4098724</v>
      </c>
      <c r="J13" s="119">
        <v>100</v>
      </c>
      <c r="K13" s="126">
        <v>4000721</v>
      </c>
      <c r="L13" s="127">
        <f t="shared" si="1"/>
        <v>4000721</v>
      </c>
    </row>
    <row r="14" spans="1:15">
      <c r="A14" s="9">
        <v>20548</v>
      </c>
      <c r="B14" s="3" t="str">
        <f t="shared" si="0"/>
        <v>20548</v>
      </c>
      <c r="C14" s="4" t="str">
        <f>IFERROR(VLOOKUP($A14,Data!A:E,3,0),VLOOKUP($B14,Data!A:E,2,0))</f>
        <v>ông</v>
      </c>
      <c r="D14" s="4" t="str">
        <f>IFERROR(VLOOKUP($A14,Data!$A:$E,2,0),VLOOKUP($B14,Data!$A:$E,2,0))</f>
        <v>Nguyễn Ngọc An Khoa</v>
      </c>
      <c r="E14" s="128" t="str">
        <f>IFERROR(VLOOKUP($A14,Data!$A:$E,4,0),IFERROR(VLOOKUP($B14,Data!$A:$E,4,0),VLOOKUP($D14,Data!$B:$D,3,0)))</f>
        <v>ankhoa1982@gmail.com</v>
      </c>
      <c r="F14" s="4" t="str">
        <f>IFERROR(VLOOKUP($A14,Data!$A:$E,5,0),IFERROR(VLOOKUP($B14,Data!$A:$E,5,0),VLOOKUP($D14,Data!$B:$D,5,0)))</f>
        <v>155704070000667</v>
      </c>
      <c r="G14" s="9">
        <v>3.7110000000000003</v>
      </c>
      <c r="H14" s="9">
        <v>3</v>
      </c>
      <c r="I14" s="120">
        <v>5420658</v>
      </c>
      <c r="J14" s="119">
        <v>100</v>
      </c>
      <c r="K14" s="126">
        <v>5291047</v>
      </c>
      <c r="L14" s="127">
        <f t="shared" si="1"/>
        <v>5291047</v>
      </c>
    </row>
    <row r="15" spans="1:15">
      <c r="A15" s="9">
        <v>21850</v>
      </c>
      <c r="B15" s="3" t="str">
        <f t="shared" si="0"/>
        <v>21850</v>
      </c>
      <c r="C15" s="4" t="str">
        <f>IFERROR(VLOOKUP($A15,Data!A:E,3,0),VLOOKUP($B15,Data!A:E,2,0))</f>
        <v>ông</v>
      </c>
      <c r="D15" s="4" t="str">
        <f>IFERROR(VLOOKUP($A15,Data!$A:$E,2,0),VLOOKUP($B15,Data!$A:$E,2,0))</f>
        <v>Nguyễn Thanh Tuấn</v>
      </c>
      <c r="E15" s="128" t="str">
        <f>IFERROR(VLOOKUP($A15,Data!$A:$E,4,0),IFERROR(VLOOKUP($B15,Data!$A:$E,4,0),VLOOKUP($D15,Data!$B:$D,3,0)))</f>
        <v>tuannguyen.201282@gmail.com</v>
      </c>
      <c r="F15" s="4" t="str">
        <f>IFERROR(VLOOKUP($A15,Data!$A:$E,5,0),IFERROR(VLOOKUP($B15,Data!$A:$E,5,0),VLOOKUP($D15,Data!$B:$D,5,0)))</f>
        <v>155704070000977</v>
      </c>
      <c r="G15" s="9">
        <v>3.2269999999999999</v>
      </c>
      <c r="H15" s="9">
        <v>3</v>
      </c>
      <c r="I15" s="120">
        <v>4713679</v>
      </c>
      <c r="J15" s="119">
        <v>100</v>
      </c>
      <c r="K15" s="126">
        <v>4600972</v>
      </c>
      <c r="L15" s="127">
        <f t="shared" si="1"/>
        <v>4600972</v>
      </c>
    </row>
    <row r="16" spans="1:15">
      <c r="A16" s="9">
        <v>22379</v>
      </c>
      <c r="B16" s="3" t="str">
        <f t="shared" si="0"/>
        <v>22379</v>
      </c>
      <c r="C16" s="4" t="str">
        <f>IFERROR(VLOOKUP($A16,Data!A:E,3,0),VLOOKUP($B16,Data!A:E,2,0))</f>
        <v>ông</v>
      </c>
      <c r="D16" s="4" t="str">
        <f>IFERROR(VLOOKUP($A16,Data!$A:$E,2,0),VLOOKUP($B16,Data!$A:$E,2,0))</f>
        <v>Lê Văn Lượng</v>
      </c>
      <c r="E16" s="128" t="str">
        <f>IFERROR(VLOOKUP($A16,Data!$A:$E,4,0),IFERROR(VLOOKUP($B16,Data!$A:$E,4,0),VLOOKUP($D16,Data!$B:$D,3,0)))</f>
        <v>zakumiforever@gmail.com</v>
      </c>
      <c r="F16" s="4" t="str">
        <f>IFERROR(VLOOKUP($A16,Data!$A:$E,5,0),IFERROR(VLOOKUP($B16,Data!$A:$E,5,0),VLOOKUP($D16,Data!$B:$D,5,0)))</f>
        <v>155704070007505</v>
      </c>
      <c r="G16" s="9">
        <v>2.44</v>
      </c>
      <c r="H16" s="9">
        <v>3</v>
      </c>
      <c r="I16" s="120">
        <v>3564108</v>
      </c>
      <c r="J16" s="119">
        <v>100</v>
      </c>
      <c r="K16" s="126">
        <v>3478888</v>
      </c>
      <c r="L16" s="127">
        <f t="shared" si="1"/>
        <v>3478888</v>
      </c>
    </row>
    <row r="17" spans="1:12">
      <c r="A17" s="9">
        <v>22059</v>
      </c>
      <c r="B17" s="3" t="str">
        <f t="shared" si="0"/>
        <v>22059</v>
      </c>
      <c r="C17" s="4" t="str">
        <f>IFERROR(VLOOKUP($A17,Data!A:E,3,0),VLOOKUP($B17,Data!A:E,2,0))</f>
        <v>ông</v>
      </c>
      <c r="D17" s="4" t="str">
        <f>IFERROR(VLOOKUP($A17,Data!$A:$E,2,0),VLOOKUP($B17,Data!$A:$E,2,0))</f>
        <v>Lê Quốc Tuấn</v>
      </c>
      <c r="E17" s="128" t="str">
        <f>IFERROR(VLOOKUP($A17,Data!$A:$E,4,0),IFERROR(VLOOKUP($B17,Data!$A:$E,4,0),VLOOKUP($D17,Data!$B:$D,3,0)))</f>
        <v>Quoctuandlxl@gmail.com</v>
      </c>
      <c r="F17" s="4" t="str">
        <f>IFERROR(VLOOKUP($A17,Data!$A:$E,5,0),IFERROR(VLOOKUP($B17,Data!$A:$E,5,0),VLOOKUP($D17,Data!$B:$D,5,0)))</f>
        <v>155704070007974</v>
      </c>
      <c r="G17" s="9">
        <v>3.2269999999999999</v>
      </c>
      <c r="H17" s="9">
        <v>3</v>
      </c>
      <c r="I17" s="120">
        <v>4713679</v>
      </c>
      <c r="J17" s="119">
        <v>100</v>
      </c>
      <c r="K17" s="126">
        <v>4600972</v>
      </c>
      <c r="L17" s="127">
        <f t="shared" si="1"/>
        <v>4600972</v>
      </c>
    </row>
    <row r="18" spans="1:12">
      <c r="A18" s="9">
        <v>22112</v>
      </c>
      <c r="B18" s="3" t="str">
        <f t="shared" si="0"/>
        <v>22112</v>
      </c>
      <c r="C18" s="4" t="str">
        <f>IFERROR(VLOOKUP($A18,Data!A:E,3,0),VLOOKUP($B18,Data!A:E,2,0))</f>
        <v>ông</v>
      </c>
      <c r="D18" s="4" t="str">
        <f>IFERROR(VLOOKUP($A18,Data!$A:$E,2,0),VLOOKUP($B18,Data!$A:$E,2,0))</f>
        <v>Nguyễn Hữu Chung</v>
      </c>
      <c r="E18" s="128" t="str">
        <f>IFERROR(VLOOKUP($A18,Data!$A:$E,4,0),IFERROR(VLOOKUP($B18,Data!$A:$E,4,0),VLOOKUP($D18,Data!$B:$D,3,0)))</f>
        <v>chungnh888@gmail.com</v>
      </c>
      <c r="F18" s="4" t="str">
        <f>IFERROR(VLOOKUP($A18,Data!$A:$E,5,0),IFERROR(VLOOKUP($B18,Data!$A:$E,5,0),VLOOKUP($D18,Data!$B:$D,5,0)))</f>
        <v>155704070001490</v>
      </c>
      <c r="G18" s="9">
        <v>2.806</v>
      </c>
      <c r="H18" s="9">
        <v>3</v>
      </c>
      <c r="I18" s="120">
        <v>4098724</v>
      </c>
      <c r="J18" s="119">
        <v>100</v>
      </c>
      <c r="K18" s="126">
        <v>4000721</v>
      </c>
      <c r="L18" s="127">
        <f t="shared" si="1"/>
        <v>4000721</v>
      </c>
    </row>
    <row r="19" spans="1:12">
      <c r="A19" s="9" t="s">
        <v>10</v>
      </c>
      <c r="B19" s="3" t="str">
        <f t="shared" si="0"/>
        <v>P9930</v>
      </c>
      <c r="C19" s="4" t="str">
        <f>IFERROR(VLOOKUP($A19,Data!A:E,3,0),VLOOKUP($B19,Data!A:E,2,0))</f>
        <v>ông</v>
      </c>
      <c r="D19" s="4" t="str">
        <f>IFERROR(VLOOKUP($A19,Data!$A:$E,2,0),VLOOKUP($B19,Data!$A:$E,2,0))</f>
        <v>Đỗ Hoàng Đạo</v>
      </c>
      <c r="E19" s="128" t="str">
        <f>IFERROR(VLOOKUP($A19,Data!$A:$E,4,0),IFERROR(VLOOKUP($B19,Data!$A:$E,4,0),VLOOKUP($D19,Data!$B:$D,3,0)))</f>
        <v>hoangdaododlxl@gmail.com</v>
      </c>
      <c r="F19" s="4" t="str">
        <f>IFERROR(VLOOKUP($A19,Data!$A:$E,5,0),IFERROR(VLOOKUP($B19,Data!$A:$E,5,0),VLOOKUP($D19,Data!$B:$D,5,0)))</f>
        <v>155704070000673</v>
      </c>
      <c r="G19" s="9">
        <v>4.2679999999999998</v>
      </c>
      <c r="H19" s="9">
        <v>2.4500000000000002</v>
      </c>
      <c r="I19" s="120">
        <v>5100764</v>
      </c>
      <c r="J19" s="119">
        <v>100</v>
      </c>
      <c r="K19" s="126">
        <v>4978802</v>
      </c>
      <c r="L19" s="127">
        <f t="shared" si="1"/>
        <v>4978802</v>
      </c>
    </row>
    <row r="20" spans="1:12">
      <c r="A20" s="9">
        <v>21139</v>
      </c>
      <c r="B20" s="3" t="str">
        <f t="shared" si="0"/>
        <v>21139</v>
      </c>
      <c r="C20" s="4" t="str">
        <f>IFERROR(VLOOKUP($A20,Data!A:E,3,0),VLOOKUP($B20,Data!A:E,2,0))</f>
        <v>ông</v>
      </c>
      <c r="D20" s="4" t="str">
        <f>IFERROR(VLOOKUP($A20,Data!$A:$E,2,0),VLOOKUP($B20,Data!$A:$E,2,0))</f>
        <v>Trịnh Duy Bảo</v>
      </c>
      <c r="E20" s="128" t="str">
        <f>IFERROR(VLOOKUP($A20,Data!$A:$E,4,0),IFERROR(VLOOKUP($B20,Data!$A:$E,4,0),VLOOKUP($D20,Data!$B:$D,3,0)))</f>
        <v>trinhduybao1108@gmail.com</v>
      </c>
      <c r="F20" s="4" t="str">
        <f>IFERROR(VLOOKUP($A20,Data!$A:$E,5,0),IFERROR(VLOOKUP($B20,Data!$A:$E,5,0),VLOOKUP($D20,Data!$B:$D,5,0)))</f>
        <v>155704070000275</v>
      </c>
      <c r="G20" s="9">
        <v>3.2269999999999999</v>
      </c>
      <c r="H20" s="9">
        <v>3</v>
      </c>
      <c r="I20" s="120">
        <v>4713679</v>
      </c>
      <c r="J20" s="119">
        <v>100</v>
      </c>
      <c r="K20" s="126">
        <v>4600972</v>
      </c>
      <c r="L20" s="127">
        <f t="shared" si="1"/>
        <v>4600972</v>
      </c>
    </row>
    <row r="21" spans="1:12">
      <c r="A21" s="9">
        <v>20101</v>
      </c>
      <c r="B21" s="3" t="str">
        <f t="shared" si="0"/>
        <v>20101</v>
      </c>
      <c r="C21" s="4" t="str">
        <f>IFERROR(VLOOKUP($A21,Data!A:E,3,0),VLOOKUP($B21,Data!A:E,2,0))</f>
        <v>ông</v>
      </c>
      <c r="D21" s="4" t="str">
        <f>IFERROR(VLOOKUP($A21,Data!$A:$E,2,0),VLOOKUP($B21,Data!$A:$E,2,0))</f>
        <v>Lê Khoa Nam</v>
      </c>
      <c r="E21" s="128" t="str">
        <f>IFERROR(VLOOKUP($A21,Data!$A:$E,4,0),IFERROR(VLOOKUP($B21,Data!$A:$E,4,0),VLOOKUP($D21,Data!$B:$D,3,0)))</f>
        <v>Khoanamledlxl@gmail.com</v>
      </c>
      <c r="F21" s="4" t="str">
        <f>IFERROR(VLOOKUP($A21,Data!$A:$E,5,0),IFERROR(VLOOKUP($B21,Data!$A:$E,5,0),VLOOKUP($D21,Data!$B:$D,5,0)))</f>
        <v>155704070000679</v>
      </c>
      <c r="G21" s="9">
        <v>3.7110000000000003</v>
      </c>
      <c r="H21" s="9">
        <v>3</v>
      </c>
      <c r="I21" s="120">
        <v>5420658</v>
      </c>
      <c r="J21" s="119">
        <v>100</v>
      </c>
      <c r="K21" s="126">
        <v>5291047</v>
      </c>
      <c r="L21" s="127">
        <f t="shared" si="1"/>
        <v>5291047</v>
      </c>
    </row>
    <row r="22" spans="1:12">
      <c r="A22" s="9">
        <v>21671</v>
      </c>
      <c r="B22" s="3" t="str">
        <f t="shared" si="0"/>
        <v>21671</v>
      </c>
      <c r="C22" s="4" t="str">
        <f>IFERROR(VLOOKUP($A22,Data!A:E,3,0),VLOOKUP($B22,Data!A:E,2,0))</f>
        <v>ông</v>
      </c>
      <c r="D22" s="4" t="str">
        <f>IFERROR(VLOOKUP($A22,Data!$A:$E,2,0),VLOOKUP($B22,Data!$A:$E,2,0))</f>
        <v>Nguyễn Hoàng Anh</v>
      </c>
      <c r="E22" s="128" t="str">
        <f>IFERROR(VLOOKUP($A22,Data!$A:$E,4,0),IFERROR(VLOOKUP($B22,Data!$A:$E,4,0),VLOOKUP($D22,Data!$B:$D,3,0)))</f>
        <v>hoanganhnguyendlxl@gmail.com</v>
      </c>
      <c r="F22" s="4" t="str">
        <f>IFERROR(VLOOKUP($A22,Data!$A:$E,5,0),IFERROR(VLOOKUP($B22,Data!$A:$E,5,0),VLOOKUP($D22,Data!$B:$D,5,0)))</f>
        <v>155704070000973</v>
      </c>
      <c r="G22" s="9">
        <v>3.2269999999999999</v>
      </c>
      <c r="H22" s="9">
        <v>3</v>
      </c>
      <c r="I22" s="120">
        <v>4713679</v>
      </c>
      <c r="J22" s="119">
        <v>100</v>
      </c>
      <c r="K22" s="126">
        <v>4600972</v>
      </c>
      <c r="L22" s="127">
        <f t="shared" si="1"/>
        <v>4600972</v>
      </c>
    </row>
    <row r="23" spans="1:12">
      <c r="A23" s="9">
        <v>20277</v>
      </c>
      <c r="B23" s="3" t="str">
        <f t="shared" si="0"/>
        <v>20277</v>
      </c>
      <c r="C23" s="4" t="str">
        <f>IFERROR(VLOOKUP($A23,Data!A:E,3,0),VLOOKUP($B23,Data!A:E,2,0))</f>
        <v>ông</v>
      </c>
      <c r="D23" s="4" t="str">
        <f>IFERROR(VLOOKUP($A23,Data!$A:$E,2,0),VLOOKUP($B23,Data!$A:$E,2,0))</f>
        <v>Dương Đức Quốc</v>
      </c>
      <c r="E23" s="128" t="str">
        <f>IFERROR(VLOOKUP($A23,Data!$A:$E,4,0),IFERROR(VLOOKUP($B23,Data!$A:$E,4,0),VLOOKUP($D23,Data!$B:$D,3,0)))</f>
        <v>quockd1975@gmail.com</v>
      </c>
      <c r="F23" s="4" t="str">
        <f>IFERROR(VLOOKUP($A23,Data!$A:$E,5,0),IFERROR(VLOOKUP($B23,Data!$A:$E,5,0),VLOOKUP($D23,Data!$B:$D,5,0)))</f>
        <v>155704070000433</v>
      </c>
      <c r="G23" s="9">
        <v>3.6489999999999996</v>
      </c>
      <c r="H23" s="9">
        <v>3</v>
      </c>
      <c r="I23" s="120">
        <v>5330094</v>
      </c>
      <c r="J23" s="119">
        <v>100</v>
      </c>
      <c r="K23" s="126">
        <v>5202649</v>
      </c>
      <c r="L23" s="127">
        <f t="shared" si="1"/>
        <v>5202649</v>
      </c>
    </row>
    <row r="24" spans="1:12">
      <c r="A24" s="9">
        <v>20409</v>
      </c>
      <c r="B24" s="3" t="str">
        <f t="shared" si="0"/>
        <v>20409</v>
      </c>
      <c r="C24" s="4" t="str">
        <f>IFERROR(VLOOKUP($A24,Data!A:E,3,0),VLOOKUP($B24,Data!A:E,2,0))</f>
        <v>ông</v>
      </c>
      <c r="D24" s="4" t="str">
        <f>IFERROR(VLOOKUP($A24,Data!$A:$E,2,0),VLOOKUP($B24,Data!$A:$E,2,0))</f>
        <v>Lê Thành Công</v>
      </c>
      <c r="E24" s="128" t="str">
        <f>IFERROR(VLOOKUP($A24,Data!$A:$E,4,0),IFERROR(VLOOKUP($B24,Data!$A:$E,4,0),VLOOKUP($D24,Data!$B:$D,3,0)))</f>
        <v>thanhcongthanh82@gmail.com</v>
      </c>
      <c r="F24" s="4" t="str">
        <f>IFERROR(VLOOKUP($A24,Data!$A:$E,5,0),IFERROR(VLOOKUP($B24,Data!$A:$E,5,0),VLOOKUP($D24,Data!$B:$D,5,0)))</f>
        <v>155704070000448</v>
      </c>
      <c r="G24" s="9">
        <v>3.2269999999999999</v>
      </c>
      <c r="H24" s="9">
        <v>3</v>
      </c>
      <c r="I24" s="120">
        <v>4713679</v>
      </c>
      <c r="J24" s="119">
        <v>100</v>
      </c>
      <c r="K24" s="126">
        <v>4600972</v>
      </c>
      <c r="L24" s="127">
        <f t="shared" si="1"/>
        <v>4600972</v>
      </c>
    </row>
    <row r="25" spans="1:12">
      <c r="A25" s="9" t="s">
        <v>11</v>
      </c>
      <c r="B25" s="3" t="str">
        <f t="shared" si="0"/>
        <v>H0165</v>
      </c>
      <c r="C25" s="4" t="str">
        <f>IFERROR(VLOOKUP($A25,Data!A:E,3,0),VLOOKUP($B25,Data!A:E,2,0))</f>
        <v>ông</v>
      </c>
      <c r="D25" s="4" t="str">
        <f>IFERROR(VLOOKUP($A25,Data!$A:$E,2,0),VLOOKUP($B25,Data!$A:$E,2,0))</f>
        <v>Lê Cường Tráng</v>
      </c>
      <c r="E25" s="128" t="str">
        <f>IFERROR(VLOOKUP($A25,Data!$A:$E,4,0),IFERROR(VLOOKUP($B25,Data!$A:$E,4,0),VLOOKUP($D25,Data!$B:$D,3,0)))</f>
        <v>cuongtrangledlxl@gmail.com</v>
      </c>
      <c r="F25" s="4" t="str">
        <f>IFERROR(VLOOKUP($A25,Data!$A:$E,5,0),IFERROR(VLOOKUP($B25,Data!$A:$E,5,0),VLOOKUP($D25,Data!$B:$D,5,0)))</f>
        <v>155704070000431</v>
      </c>
      <c r="G25" s="9">
        <v>4.2679999999999998</v>
      </c>
      <c r="H25" s="9">
        <v>3</v>
      </c>
      <c r="I25" s="120">
        <v>6234268</v>
      </c>
      <c r="J25" s="119">
        <v>100</v>
      </c>
      <c r="K25" s="126">
        <v>6085203</v>
      </c>
      <c r="L25" s="127">
        <f t="shared" si="1"/>
        <v>6085203</v>
      </c>
    </row>
    <row r="26" spans="1:12">
      <c r="A26" s="9" t="s">
        <v>12</v>
      </c>
      <c r="B26" s="3" t="str">
        <f t="shared" si="0"/>
        <v>H0163</v>
      </c>
      <c r="C26" s="4" t="str">
        <f>IFERROR(VLOOKUP($A26,Data!A:E,3,0),VLOOKUP($B26,Data!A:E,2,0))</f>
        <v>ông</v>
      </c>
      <c r="D26" s="4" t="str">
        <f>IFERROR(VLOOKUP($A26,Data!$A:$E,2,0),VLOOKUP($B26,Data!$A:$E,2,0))</f>
        <v>Huỳnh Văn Hạnh</v>
      </c>
      <c r="E26" s="128" t="str">
        <f>IFERROR(VLOOKUP($A26,Data!$A:$E,4,0),IFERROR(VLOOKUP($B26,Data!$A:$E,4,0),VLOOKUP($D26,Data!$B:$D,3,0)))</f>
        <v>vanhanhhuynhdlxl@gmail.com</v>
      </c>
      <c r="F26" s="4" t="str">
        <f>IFERROR(VLOOKUP($A26,Data!$A:$E,5,0),IFERROR(VLOOKUP($B26,Data!$A:$E,5,0),VLOOKUP($D26,Data!$B:$D,5,0)))</f>
        <v>155704070000432</v>
      </c>
      <c r="G26" s="9">
        <v>4.2679999999999998</v>
      </c>
      <c r="H26" s="9">
        <v>3</v>
      </c>
      <c r="I26" s="120">
        <v>6234268</v>
      </c>
      <c r="J26" s="119">
        <v>100</v>
      </c>
      <c r="K26" s="126">
        <v>6085203</v>
      </c>
      <c r="L26" s="127">
        <f t="shared" si="1"/>
        <v>6085203</v>
      </c>
    </row>
    <row r="27" spans="1:12">
      <c r="A27" s="9">
        <v>20279</v>
      </c>
      <c r="B27" s="3" t="str">
        <f t="shared" si="0"/>
        <v>20279</v>
      </c>
      <c r="C27" s="4" t="str">
        <f>IFERROR(VLOOKUP($A27,Data!A:E,3,0),VLOOKUP($B27,Data!A:E,2,0))</f>
        <v>ông</v>
      </c>
      <c r="D27" s="4" t="str">
        <f>IFERROR(VLOOKUP($A27,Data!$A:$E,2,0),VLOOKUP($B27,Data!$A:$E,2,0))</f>
        <v>Nguyễn Công Linh</v>
      </c>
      <c r="E27" s="128" t="str">
        <f>IFERROR(VLOOKUP($A27,Data!$A:$E,4,0),IFERROR(VLOOKUP($B27,Data!$A:$E,4,0),VLOOKUP($D27,Data!$B:$D,3,0)))</f>
        <v>linhnc1979@gmail.com</v>
      </c>
      <c r="F27" s="4" t="str">
        <f>IFERROR(VLOOKUP($A27,Data!$A:$E,5,0),IFERROR(VLOOKUP($B27,Data!$A:$E,5,0),VLOOKUP($D27,Data!$B:$D,5,0)))</f>
        <v>155704070000681</v>
      </c>
      <c r="G27" s="9">
        <v>3.7110000000000003</v>
      </c>
      <c r="H27" s="9">
        <v>3</v>
      </c>
      <c r="I27" s="120">
        <v>5420658</v>
      </c>
      <c r="J27" s="119">
        <v>100</v>
      </c>
      <c r="K27" s="126">
        <v>5291047</v>
      </c>
      <c r="L27" s="127">
        <f t="shared" si="1"/>
        <v>5291047</v>
      </c>
    </row>
    <row r="28" spans="1:12">
      <c r="A28" s="9">
        <v>20954</v>
      </c>
      <c r="B28" s="3" t="str">
        <f t="shared" si="0"/>
        <v>20954</v>
      </c>
      <c r="C28" s="4" t="str">
        <f>IFERROR(VLOOKUP($A28,Data!A:E,3,0),VLOOKUP($B28,Data!A:E,2,0))</f>
        <v>ông</v>
      </c>
      <c r="D28" s="4" t="str">
        <f>IFERROR(VLOOKUP($A28,Data!$A:$E,2,0),VLOOKUP($B28,Data!$A:$E,2,0))</f>
        <v>Đỗ Thiện Nhã</v>
      </c>
      <c r="E28" s="128" t="str">
        <f>IFERROR(VLOOKUP($A28,Data!$A:$E,4,0),IFERROR(VLOOKUP($B28,Data!$A:$E,4,0),VLOOKUP($D28,Data!$B:$D,3,0)))</f>
        <v>thiennha85@gmail.com</v>
      </c>
      <c r="F28" s="4" t="str">
        <f>IFERROR(VLOOKUP($A28,Data!$A:$E,5,0),IFERROR(VLOOKUP($B28,Data!$A:$E,5,0),VLOOKUP($D28,Data!$B:$D,5,0)))</f>
        <v>155704070000434</v>
      </c>
      <c r="G28" s="9">
        <v>3.7110000000000003</v>
      </c>
      <c r="H28" s="9">
        <v>3</v>
      </c>
      <c r="I28" s="120">
        <v>5420658</v>
      </c>
      <c r="J28" s="119">
        <v>100</v>
      </c>
      <c r="K28" s="126">
        <v>5291047</v>
      </c>
      <c r="L28" s="127">
        <f t="shared" si="1"/>
        <v>5291047</v>
      </c>
    </row>
    <row r="29" spans="1:12">
      <c r="A29" s="9" t="s">
        <v>13</v>
      </c>
      <c r="B29" s="3" t="str">
        <f t="shared" si="0"/>
        <v>H0402</v>
      </c>
      <c r="C29" s="4" t="str">
        <f>IFERROR(VLOOKUP($A29,Data!A:E,3,0),VLOOKUP($B29,Data!A:E,2,0))</f>
        <v>ông</v>
      </c>
      <c r="D29" s="4" t="str">
        <f>IFERROR(VLOOKUP($A29,Data!$A:$E,2,0),VLOOKUP($B29,Data!$A:$E,2,0))</f>
        <v>Nguyễn Quốc Hiếu</v>
      </c>
      <c r="E29" s="128" t="str">
        <f>IFERROR(VLOOKUP($A29,Data!$A:$E,4,0),IFERROR(VLOOKUP($B29,Data!$A:$E,4,0),VLOOKUP($D29,Data!$B:$D,3,0)))</f>
        <v>hieunguyen.dlxl@gmail.com</v>
      </c>
      <c r="F29" s="4" t="str">
        <f>IFERROR(VLOOKUP($A29,Data!$A:$E,5,0),IFERROR(VLOOKUP($B29,Data!$A:$E,5,0),VLOOKUP($D29,Data!$B:$D,5,0)))</f>
        <v>155704070000440</v>
      </c>
      <c r="G29" s="9">
        <v>4.2679999999999998</v>
      </c>
      <c r="H29" s="9">
        <v>3</v>
      </c>
      <c r="I29" s="120">
        <v>6234268</v>
      </c>
      <c r="J29" s="119">
        <v>100</v>
      </c>
      <c r="K29" s="126">
        <v>6085203</v>
      </c>
      <c r="L29" s="127">
        <f t="shared" si="1"/>
        <v>6085203</v>
      </c>
    </row>
    <row r="30" spans="1:12">
      <c r="A30" s="9">
        <v>18181</v>
      </c>
      <c r="B30" s="3" t="str">
        <f t="shared" si="0"/>
        <v>18181</v>
      </c>
      <c r="C30" s="4" t="str">
        <f>IFERROR(VLOOKUP($A30,Data!A:E,3,0),VLOOKUP($B30,Data!A:E,2,0))</f>
        <v>ông</v>
      </c>
      <c r="D30" s="4" t="str">
        <f>IFERROR(VLOOKUP($A30,Data!$A:$E,2,0),VLOOKUP($B30,Data!$A:$E,2,0))</f>
        <v>Bùi Tuấn</v>
      </c>
      <c r="E30" s="128" t="str">
        <f>IFERROR(VLOOKUP($A30,Data!$A:$E,4,0),IFERROR(VLOOKUP($B30,Data!$A:$E,4,0),VLOOKUP($D30,Data!$B:$D,3,0)))</f>
        <v>tuanb1974@yahoo.com.vn</v>
      </c>
      <c r="F30" s="4" t="str">
        <f>IFERROR(VLOOKUP($A30,Data!$A:$E,5,0),IFERROR(VLOOKUP($B30,Data!$A:$E,5,0),VLOOKUP($D30,Data!$B:$D,5,0)))</f>
        <v>155704070000688</v>
      </c>
      <c r="G30" s="9">
        <v>3.7110000000000003</v>
      </c>
      <c r="H30" s="9">
        <v>3</v>
      </c>
      <c r="I30" s="120">
        <v>5420658</v>
      </c>
      <c r="J30" s="119">
        <v>100</v>
      </c>
      <c r="K30" s="126">
        <v>5291047</v>
      </c>
      <c r="L30" s="127">
        <f t="shared" si="1"/>
        <v>5291047</v>
      </c>
    </row>
    <row r="31" spans="1:12">
      <c r="A31" s="9" t="s">
        <v>14</v>
      </c>
      <c r="B31" s="3" t="str">
        <f t="shared" si="0"/>
        <v>H0120</v>
      </c>
      <c r="C31" s="4" t="str">
        <f>IFERROR(VLOOKUP($A31,Data!A:E,3,0),VLOOKUP($B31,Data!A:E,2,0))</f>
        <v>ông</v>
      </c>
      <c r="D31" s="4" t="str">
        <f>IFERROR(VLOOKUP($A31,Data!$A:$E,2,0),VLOOKUP($B31,Data!$A:$E,2,0))</f>
        <v>Nguyễn Thanh Nhàn</v>
      </c>
      <c r="E31" s="128" t="str">
        <f>IFERROR(VLOOKUP($A31,Data!$A:$E,4,0),IFERROR(VLOOKUP($B31,Data!$A:$E,4,0),VLOOKUP($D31,Data!$B:$D,3,0)))</f>
        <v>nhannt081@gmail.com</v>
      </c>
      <c r="F31" s="4" t="str">
        <f>IFERROR(VLOOKUP($A31,Data!$A:$E,5,0),IFERROR(VLOOKUP($B31,Data!$A:$E,5,0),VLOOKUP($D31,Data!$B:$D,5,0)))</f>
        <v>155704070000694</v>
      </c>
      <c r="G31" s="9">
        <v>4.2679999999999998</v>
      </c>
      <c r="H31" s="9">
        <v>3</v>
      </c>
      <c r="I31" s="120">
        <v>6234268</v>
      </c>
      <c r="J31" s="119">
        <v>100</v>
      </c>
      <c r="K31" s="126">
        <v>6085203</v>
      </c>
      <c r="L31" s="127">
        <f t="shared" si="1"/>
        <v>6085203</v>
      </c>
    </row>
    <row r="32" spans="1:12">
      <c r="A32" s="9" t="s">
        <v>15</v>
      </c>
      <c r="B32" s="3" t="str">
        <f t="shared" si="0"/>
        <v>H0161</v>
      </c>
      <c r="C32" s="4" t="str">
        <f>IFERROR(VLOOKUP($A32,Data!A:E,3,0),VLOOKUP($B32,Data!A:E,2,0))</f>
        <v>ông</v>
      </c>
      <c r="D32" s="4" t="str">
        <f>IFERROR(VLOOKUP($A32,Data!$A:$E,2,0),VLOOKUP($B32,Data!$A:$E,2,0))</f>
        <v>Nguyễn Anh Phong</v>
      </c>
      <c r="E32" s="128" t="str">
        <f>IFERROR(VLOOKUP($A32,Data!$A:$E,4,0),IFERROR(VLOOKUP($B32,Data!$A:$E,4,0),VLOOKUP($D32,Data!$B:$D,3,0)))</f>
        <v>phongna735@gmail.com</v>
      </c>
      <c r="F32" s="4" t="str">
        <f>IFERROR(VLOOKUP($A32,Data!$A:$E,5,0),IFERROR(VLOOKUP($B32,Data!$A:$E,5,0),VLOOKUP($D32,Data!$B:$D,5,0)))</f>
        <v>155704070000385</v>
      </c>
      <c r="G32" s="9">
        <v>4.2679999999999998</v>
      </c>
      <c r="H32" s="9">
        <v>3</v>
      </c>
      <c r="I32" s="120">
        <v>6234268</v>
      </c>
      <c r="J32" s="119">
        <v>100</v>
      </c>
      <c r="K32" s="126">
        <v>6085203</v>
      </c>
      <c r="L32" s="127">
        <f t="shared" si="1"/>
        <v>6085203</v>
      </c>
    </row>
    <row r="33" spans="1:12">
      <c r="A33" s="9">
        <v>18178</v>
      </c>
      <c r="B33" s="3" t="str">
        <f t="shared" si="0"/>
        <v>18178</v>
      </c>
      <c r="C33" s="4" t="str">
        <f>IFERROR(VLOOKUP($A33,Data!A:E,3,0),VLOOKUP($B33,Data!A:E,2,0))</f>
        <v>ông</v>
      </c>
      <c r="D33" s="4" t="str">
        <f>IFERROR(VLOOKUP($A33,Data!$A:$E,2,0),VLOOKUP($B33,Data!$A:$E,2,0))</f>
        <v>Lê Quốc Sủng</v>
      </c>
      <c r="E33" s="128" t="str">
        <f>IFERROR(VLOOKUP($A33,Data!$A:$E,4,0),IFERROR(VLOOKUP($B33,Data!$A:$E,4,0),VLOOKUP($D33,Data!$B:$D,3,0)))</f>
        <v>quocsungle155@gmail.com</v>
      </c>
      <c r="F33" s="4" t="str">
        <f>IFERROR(VLOOKUP($A33,Data!$A:$E,5,0),IFERROR(VLOOKUP($B33,Data!$A:$E,5,0),VLOOKUP($D33,Data!$B:$D,5,0)))</f>
        <v>155704070000691</v>
      </c>
      <c r="G33" s="9">
        <v>4.2679999999999998</v>
      </c>
      <c r="H33" s="9">
        <v>3</v>
      </c>
      <c r="I33" s="120">
        <v>6234268</v>
      </c>
      <c r="J33" s="119">
        <v>100</v>
      </c>
      <c r="K33" s="126">
        <v>6085203</v>
      </c>
      <c r="L33" s="127">
        <f t="shared" si="1"/>
        <v>6085203</v>
      </c>
    </row>
    <row r="34" spans="1:12">
      <c r="A34" s="9">
        <v>20679</v>
      </c>
      <c r="B34" s="3" t="str">
        <f t="shared" si="0"/>
        <v>20679</v>
      </c>
      <c r="C34" s="4" t="str">
        <f>IFERROR(VLOOKUP($A34,Data!A:E,3,0),VLOOKUP($B34,Data!A:E,2,0))</f>
        <v>ông</v>
      </c>
      <c r="D34" s="4" t="str">
        <f>IFERROR(VLOOKUP($A34,Data!$A:$E,2,0),VLOOKUP($B34,Data!$A:$E,2,0))</f>
        <v>Nguyễn Khắc Hoàng</v>
      </c>
      <c r="E34" s="128" t="str">
        <f>IFERROR(VLOOKUP($A34,Data!$A:$E,4,0),IFERROR(VLOOKUP($B34,Data!$A:$E,4,0),VLOOKUP($D34,Data!$B:$D,3,0)))</f>
        <v>hoangnk123456@yahoo.com.vn</v>
      </c>
      <c r="F34" s="4" t="str">
        <f>IFERROR(VLOOKUP($A34,Data!$A:$E,5,0),IFERROR(VLOOKUP($B34,Data!$A:$E,5,0),VLOOKUP($D34,Data!$B:$D,5,0)))</f>
        <v>155704070000674</v>
      </c>
      <c r="G34" s="9">
        <v>3.2269999999999999</v>
      </c>
      <c r="H34" s="9">
        <v>3</v>
      </c>
      <c r="I34" s="120">
        <v>4713679</v>
      </c>
      <c r="J34" s="119">
        <v>100</v>
      </c>
      <c r="K34" s="126">
        <v>4600972</v>
      </c>
      <c r="L34" s="127">
        <f t="shared" si="1"/>
        <v>4600972</v>
      </c>
    </row>
    <row r="35" spans="1:12">
      <c r="A35" s="9">
        <v>21135</v>
      </c>
      <c r="B35" s="3" t="str">
        <f t="shared" si="0"/>
        <v>21135</v>
      </c>
      <c r="C35" s="4" t="str">
        <f>IFERROR(VLOOKUP($A35,Data!A:E,3,0),VLOOKUP($B35,Data!A:E,2,0))</f>
        <v>ông</v>
      </c>
      <c r="D35" s="4" t="str">
        <f>IFERROR(VLOOKUP($A35,Data!$A:$E,2,0),VLOOKUP($B35,Data!$A:$E,2,0))</f>
        <v>Phạm Hoàng Dũng</v>
      </c>
      <c r="E35" s="128" t="str">
        <f>IFERROR(VLOOKUP($A35,Data!$A:$E,4,0),IFERROR(VLOOKUP($B35,Data!$A:$E,4,0),VLOOKUP($D35,Data!$B:$D,3,0)))</f>
        <v>hoangdung18101983@gmail.com</v>
      </c>
      <c r="F35" s="4" t="str">
        <f>IFERROR(VLOOKUP($A35,Data!$A:$E,5,0),IFERROR(VLOOKUP($B35,Data!$A:$E,5,0),VLOOKUP($D35,Data!$B:$D,5,0)))</f>
        <v>155704070000686</v>
      </c>
      <c r="G35" s="9">
        <v>3.2269999999999999</v>
      </c>
      <c r="H35" s="9">
        <v>3</v>
      </c>
      <c r="I35" s="120">
        <v>4713679</v>
      </c>
      <c r="J35" s="119">
        <v>100</v>
      </c>
      <c r="K35" s="126">
        <v>4600972</v>
      </c>
      <c r="L35" s="127">
        <f t="shared" si="1"/>
        <v>4600972</v>
      </c>
    </row>
    <row r="36" spans="1:12">
      <c r="A36" s="9">
        <v>22306</v>
      </c>
      <c r="B36" s="3" t="str">
        <f t="shared" si="0"/>
        <v>22306</v>
      </c>
      <c r="C36" s="4" t="str">
        <f>IFERROR(VLOOKUP($A36,Data!A:E,3,0),VLOOKUP($B36,Data!A:E,2,0))</f>
        <v>ông</v>
      </c>
      <c r="D36" s="4" t="str">
        <f>IFERROR(VLOOKUP($A36,Data!$A:$E,2,0),VLOOKUP($B36,Data!$A:$E,2,0))</f>
        <v>Mai Ngọc Chương</v>
      </c>
      <c r="E36" s="128" t="str">
        <f>IFERROR(VLOOKUP($A36,Data!$A:$E,4,0),IFERROR(VLOOKUP($B36,Data!$A:$E,4,0),VLOOKUP($D36,Data!$B:$D,3,0)))</f>
        <v>chuonglk@gmail.com</v>
      </c>
      <c r="F36" s="4" t="str">
        <f>IFERROR(VLOOKUP($A36,Data!$A:$E,5,0),IFERROR(VLOOKUP($B36,Data!$A:$E,5,0),VLOOKUP($D36,Data!$B:$D,5,0)))</f>
        <v>152704070004955</v>
      </c>
      <c r="G36" s="9">
        <v>3.29</v>
      </c>
      <c r="H36" s="9">
        <v>3</v>
      </c>
      <c r="I36" s="120">
        <v>4805703</v>
      </c>
      <c r="J36" s="119">
        <v>100</v>
      </c>
      <c r="K36" s="126">
        <v>4690796</v>
      </c>
      <c r="L36" s="127">
        <f t="shared" si="1"/>
        <v>4690796</v>
      </c>
    </row>
    <row r="37" spans="1:12">
      <c r="A37" s="9">
        <v>20414</v>
      </c>
      <c r="B37" s="3" t="str">
        <f t="shared" si="0"/>
        <v>20414</v>
      </c>
      <c r="C37" s="4" t="str">
        <f>IFERROR(VLOOKUP($A37,Data!A:E,3,0),VLOOKUP($B37,Data!A:E,2,0))</f>
        <v>ông</v>
      </c>
      <c r="D37" s="4" t="str">
        <f>IFERROR(VLOOKUP($A37,Data!$A:$E,2,0),VLOOKUP($B37,Data!$A:$E,2,0))</f>
        <v>Đào Minh Nhật</v>
      </c>
      <c r="E37" s="128" t="str">
        <f>IFERROR(VLOOKUP($A37,Data!$A:$E,4,0),IFERROR(VLOOKUP($B37,Data!$A:$E,4,0),VLOOKUP($D37,Data!$B:$D,3,0)))</f>
        <v>daominhnhat1981@gmail.com</v>
      </c>
      <c r="F37" s="4" t="str">
        <f>IFERROR(VLOOKUP($A37,Data!$A:$E,5,0),IFERROR(VLOOKUP($B37,Data!$A:$E,5,0),VLOOKUP($D37,Data!$B:$D,5,0)))</f>
        <v>155704070000969</v>
      </c>
      <c r="G37" s="9">
        <v>3.7110000000000003</v>
      </c>
      <c r="H37" s="9">
        <v>3</v>
      </c>
      <c r="I37" s="120">
        <v>5420658</v>
      </c>
      <c r="J37" s="119">
        <v>100</v>
      </c>
      <c r="K37" s="126">
        <v>5291047</v>
      </c>
      <c r="L37" s="127">
        <f t="shared" si="1"/>
        <v>5291047</v>
      </c>
    </row>
    <row r="38" spans="1:12">
      <c r="A38" s="9" t="s">
        <v>16</v>
      </c>
      <c r="B38" s="3" t="str">
        <f t="shared" si="0"/>
        <v>H0403</v>
      </c>
      <c r="C38" s="4" t="str">
        <f>IFERROR(VLOOKUP($A38,Data!A:E,3,0),VLOOKUP($B38,Data!A:E,2,0))</f>
        <v>ông</v>
      </c>
      <c r="D38" s="4" t="str">
        <f>IFERROR(VLOOKUP($A38,Data!$A:$E,2,0),VLOOKUP($B38,Data!$A:$E,2,0))</f>
        <v>Nguyễn Anh Tuấn</v>
      </c>
      <c r="E38" s="128" t="str">
        <f>IFERROR(VLOOKUP($A38,Data!$A:$E,4,0),IFERROR(VLOOKUP($B38,Data!$A:$E,4,0),VLOOKUP($D38,Data!$B:$D,3,0)))</f>
        <v>tuantanh69@gmail.com</v>
      </c>
      <c r="F38" s="4" t="str">
        <f>IFERROR(VLOOKUP($A38,Data!$A:$E,5,0),IFERROR(VLOOKUP($B38,Data!$A:$E,5,0),VLOOKUP($D38,Data!$B:$D,5,0)))</f>
        <v>155704070000704</v>
      </c>
      <c r="G38" s="9">
        <v>4.2679999999999998</v>
      </c>
      <c r="H38" s="9">
        <v>3</v>
      </c>
      <c r="I38" s="120">
        <v>6234268</v>
      </c>
      <c r="J38" s="119">
        <v>100</v>
      </c>
      <c r="K38" s="126">
        <v>6085203</v>
      </c>
      <c r="L38" s="127">
        <f t="shared" si="1"/>
        <v>6085203</v>
      </c>
    </row>
    <row r="39" spans="1:12">
      <c r="A39" s="9">
        <v>20073</v>
      </c>
      <c r="B39" s="3" t="str">
        <f t="shared" si="0"/>
        <v>20073</v>
      </c>
      <c r="C39" s="4" t="str">
        <f>IFERROR(VLOOKUP($A39,Data!A:E,3,0),VLOOKUP($B39,Data!A:E,2,0))</f>
        <v>ông</v>
      </c>
      <c r="D39" s="4" t="str">
        <f>IFERROR(VLOOKUP($A39,Data!$A:$E,2,0),VLOOKUP($B39,Data!$A:$E,2,0))</f>
        <v>Trần Quang Hoàng</v>
      </c>
      <c r="E39" s="128" t="str">
        <f>IFERROR(VLOOKUP($A39,Data!$A:$E,4,0),IFERROR(VLOOKUP($B39,Data!$A:$E,4,0),VLOOKUP($D39,Data!$B:$D,3,0)))</f>
        <v>hoanganh030488@gmail.com</v>
      </c>
      <c r="F39" s="4" t="str">
        <f>IFERROR(VLOOKUP($A39,Data!$A:$E,5,0),IFERROR(VLOOKUP($B39,Data!$A:$E,5,0),VLOOKUP($D39,Data!$B:$D,5,0)))</f>
        <v>155704070000648</v>
      </c>
      <c r="G39" s="9">
        <v>4.55</v>
      </c>
      <c r="H39" s="9">
        <v>3</v>
      </c>
      <c r="I39" s="120">
        <v>6646185</v>
      </c>
      <c r="J39" s="119">
        <v>96.5</v>
      </c>
      <c r="K39" s="126">
        <v>6260217</v>
      </c>
      <c r="L39" s="127">
        <f t="shared" si="1"/>
        <v>6260217</v>
      </c>
    </row>
    <row r="40" spans="1:12">
      <c r="A40" s="9">
        <v>20019</v>
      </c>
      <c r="B40" s="3" t="str">
        <f t="shared" si="0"/>
        <v>20019</v>
      </c>
      <c r="C40" s="4" t="str">
        <f>IFERROR(VLOOKUP($A40,Data!A:E,3,0),VLOOKUP($B40,Data!A:E,2,0))</f>
        <v>ông</v>
      </c>
      <c r="D40" s="4" t="str">
        <f>IFERROR(VLOOKUP($A40,Data!$A:$E,2,0),VLOOKUP($B40,Data!$A:$E,2,0))</f>
        <v>Trịnh Quốc Công</v>
      </c>
      <c r="E40" s="128" t="str">
        <f>IFERROR(VLOOKUP($A40,Data!$A:$E,4,0),IFERROR(VLOOKUP($B40,Data!$A:$E,4,0),VLOOKUP($D40,Data!$B:$D,3,0)))</f>
        <v>congatxl@gmail.com</v>
      </c>
      <c r="F40" s="4" t="str">
        <f>IFERROR(VLOOKUP($A40,Data!$A:$E,5,0),IFERROR(VLOOKUP($B40,Data!$A:$E,5,0),VLOOKUP($D40,Data!$B:$D,5,0)))</f>
        <v>155704070000660</v>
      </c>
      <c r="G40" s="9">
        <v>4.55</v>
      </c>
      <c r="H40" s="9">
        <v>3</v>
      </c>
      <c r="I40" s="120">
        <v>6646185</v>
      </c>
      <c r="J40" s="119">
        <v>96.5</v>
      </c>
      <c r="K40" s="126">
        <v>6260217</v>
      </c>
      <c r="L40" s="127">
        <f t="shared" si="1"/>
        <v>6260217</v>
      </c>
    </row>
    <row r="41" spans="1:12">
      <c r="A41" s="9">
        <v>16998</v>
      </c>
      <c r="B41" s="3" t="str">
        <f t="shared" si="0"/>
        <v>16998</v>
      </c>
      <c r="C41" s="4" t="str">
        <f>IFERROR(VLOOKUP($A41,Data!A:E,3,0),VLOOKUP($B41,Data!A:E,2,0))</f>
        <v>ông</v>
      </c>
      <c r="D41" s="4" t="str">
        <f>IFERROR(VLOOKUP($A41,Data!$A:$E,2,0),VLOOKUP($B41,Data!$A:$E,2,0))</f>
        <v>Nguyễn Đình Thuận</v>
      </c>
      <c r="E41" s="128" t="str">
        <f>IFERROR(VLOOKUP($A41,Data!$A:$E,4,0),IFERROR(VLOOKUP($B41,Data!$A:$E,4,0),VLOOKUP($D41,Data!$B:$D,3,0)))</f>
        <v>thuannd.dlxl@pcdongnai.vn</v>
      </c>
      <c r="F41" s="4" t="str">
        <f>IFERROR(VLOOKUP($A41,Data!$A:$E,5,0),IFERROR(VLOOKUP($B41,Data!$A:$E,5,0),VLOOKUP($D41,Data!$B:$D,5,0)))</f>
        <v>155704070000639</v>
      </c>
      <c r="G41" s="9">
        <v>4.8650000000000002</v>
      </c>
      <c r="H41" s="9">
        <v>3</v>
      </c>
      <c r="I41" s="120">
        <v>7106306</v>
      </c>
      <c r="J41" s="119">
        <v>96.5</v>
      </c>
      <c r="K41" s="126">
        <v>6693617</v>
      </c>
      <c r="L41" s="127">
        <f t="shared" si="1"/>
        <v>6693617</v>
      </c>
    </row>
    <row r="42" spans="1:12">
      <c r="A42" s="9">
        <v>14791</v>
      </c>
      <c r="B42" s="3" t="str">
        <f t="shared" si="0"/>
        <v>14791</v>
      </c>
      <c r="C42" s="4" t="str">
        <f>IFERROR(VLOOKUP($A42,Data!A:E,3,0),VLOOKUP($B42,Data!A:E,2,0))</f>
        <v>ông</v>
      </c>
      <c r="D42" s="4" t="str">
        <f>IFERROR(VLOOKUP($A42,Data!$A:$E,2,0),VLOOKUP($B42,Data!$A:$E,2,0))</f>
        <v>Ngô Công Kiếm</v>
      </c>
      <c r="E42" s="128" t="str">
        <f>IFERROR(VLOOKUP($A42,Data!$A:$E,4,0),IFERROR(VLOOKUP($B42,Data!$A:$E,4,0),VLOOKUP($D42,Data!$B:$D,3,0)))</f>
        <v>ngokiem5068@gmail.com</v>
      </c>
      <c r="F42" s="4" t="str">
        <f>IFERROR(VLOOKUP($A42,Data!$A:$E,5,0),IFERROR(VLOOKUP($B42,Data!$A:$E,5,0),VLOOKUP($D42,Data!$B:$D,5,0)))</f>
        <v>155704070000654</v>
      </c>
      <c r="G42" s="9">
        <v>4.2350000000000003</v>
      </c>
      <c r="H42" s="9">
        <v>0.73</v>
      </c>
      <c r="I42" s="120">
        <v>1499652</v>
      </c>
      <c r="J42" s="119">
        <v>98.25</v>
      </c>
      <c r="K42" s="126">
        <v>1438178</v>
      </c>
      <c r="L42" s="127">
        <f t="shared" si="1"/>
        <v>1438178</v>
      </c>
    </row>
    <row r="43" spans="1:12">
      <c r="A43" s="9">
        <v>20030</v>
      </c>
      <c r="B43" s="3" t="str">
        <f t="shared" si="0"/>
        <v>20030</v>
      </c>
      <c r="C43" s="4" t="str">
        <f>IFERROR(VLOOKUP($A43,Data!A:E,3,0),VLOOKUP($B43,Data!A:E,2,0))</f>
        <v>ông</v>
      </c>
      <c r="D43" s="4" t="str">
        <f>IFERROR(VLOOKUP($A43,Data!$A:$E,2,0),VLOOKUP($B43,Data!$A:$E,2,0))</f>
        <v>Nguyễn Văn Chí</v>
      </c>
      <c r="E43" s="128" t="str">
        <f>IFERROR(VLOOKUP($A43,Data!$A:$E,4,0),IFERROR(VLOOKUP($B43,Data!$A:$E,4,0),VLOOKUP($D43,Data!$B:$D,3,0)))</f>
        <v>nguyenvanchi271@yahoo.com</v>
      </c>
      <c r="F43" s="4" t="str">
        <f>IFERROR(VLOOKUP($A43,Data!$A:$E,5,0),IFERROR(VLOOKUP($B43,Data!$A:$E,5,0),VLOOKUP($D43,Data!$B:$D,5,0)))</f>
        <v>155704070000499</v>
      </c>
      <c r="G43" s="9">
        <v>3.8410000000000002</v>
      </c>
      <c r="H43" s="9">
        <v>3</v>
      </c>
      <c r="I43" s="120">
        <v>5610549</v>
      </c>
      <c r="J43" s="119">
        <v>98.25</v>
      </c>
      <c r="K43" s="126">
        <v>5380561</v>
      </c>
      <c r="L43" s="127">
        <f t="shared" si="1"/>
        <v>5380561</v>
      </c>
    </row>
    <row r="44" spans="1:12">
      <c r="A44" s="9">
        <v>20680</v>
      </c>
      <c r="B44" s="3" t="str">
        <f t="shared" si="0"/>
        <v>20680</v>
      </c>
      <c r="C44" s="4" t="str">
        <f>IFERROR(VLOOKUP($A44,Data!A:E,3,0),VLOOKUP($B44,Data!A:E,2,0))</f>
        <v>ông</v>
      </c>
      <c r="D44" s="4" t="str">
        <f>IFERROR(VLOOKUP($A44,Data!$A:$E,2,0),VLOOKUP($B44,Data!$A:$E,2,0))</f>
        <v>Phạm Văn Mạnh</v>
      </c>
      <c r="E44" s="128" t="str">
        <f>IFERROR(VLOOKUP($A44,Data!$A:$E,4,0),IFERROR(VLOOKUP($B44,Data!$A:$E,4,0),VLOOKUP($D44,Data!$B:$D,3,0)))</f>
        <v>manhdlxl@yahoo.com</v>
      </c>
      <c r="F44" s="4" t="str">
        <f>IFERROR(VLOOKUP($A44,Data!$A:$E,5,0),IFERROR(VLOOKUP($B44,Data!$A:$E,5,0),VLOOKUP($D44,Data!$B:$D,5,0)))</f>
        <v>155704070000655</v>
      </c>
      <c r="G44" s="9">
        <v>3.4569999999999999</v>
      </c>
      <c r="H44" s="9">
        <v>3</v>
      </c>
      <c r="I44" s="120">
        <v>5049640</v>
      </c>
      <c r="J44" s="119">
        <v>98.25</v>
      </c>
      <c r="K44" s="126">
        <v>4842645</v>
      </c>
      <c r="L44" s="127">
        <f t="shared" si="1"/>
        <v>4842645</v>
      </c>
    </row>
    <row r="45" spans="1:12">
      <c r="A45" s="9">
        <v>20848</v>
      </c>
      <c r="B45" s="3" t="str">
        <f t="shared" si="0"/>
        <v>20848</v>
      </c>
      <c r="C45" s="4" t="str">
        <f>IFERROR(VLOOKUP($A45,Data!A:E,3,0),VLOOKUP($B45,Data!A:E,2,0))</f>
        <v>ông</v>
      </c>
      <c r="D45" s="4" t="str">
        <f>IFERROR(VLOOKUP($A45,Data!$A:$E,2,0),VLOOKUP($B45,Data!$A:$E,2,0))</f>
        <v>Trần Thanh Hảo</v>
      </c>
      <c r="E45" s="128" t="str">
        <f>IFERROR(VLOOKUP($A45,Data!$A:$E,4,0),IFERROR(VLOOKUP($B45,Data!$A:$E,4,0),VLOOKUP($D45,Data!$B:$D,3,0)))</f>
        <v>haothanhvnnt@yahoo.com</v>
      </c>
      <c r="F45" s="4" t="str">
        <f>IFERROR(VLOOKUP($A45,Data!$A:$E,5,0),IFERROR(VLOOKUP($B45,Data!$A:$E,5,0),VLOOKUP($D45,Data!$B:$D,5,0)))</f>
        <v>155704070000644</v>
      </c>
      <c r="G45" s="9">
        <v>3.92</v>
      </c>
      <c r="H45" s="9">
        <v>3</v>
      </c>
      <c r="I45" s="120">
        <v>5725944</v>
      </c>
      <c r="J45" s="119">
        <v>98.25</v>
      </c>
      <c r="K45" s="126">
        <v>5491226</v>
      </c>
      <c r="L45" s="127">
        <f t="shared" si="1"/>
        <v>5491226</v>
      </c>
    </row>
    <row r="46" spans="1:12">
      <c r="A46" s="9">
        <v>21064</v>
      </c>
      <c r="B46" s="3" t="str">
        <f t="shared" si="0"/>
        <v>21064</v>
      </c>
      <c r="C46" s="4" t="str">
        <f>IFERROR(VLOOKUP($A46,Data!A:E,3,0),VLOOKUP($B46,Data!A:E,2,0))</f>
        <v>ông</v>
      </c>
      <c r="D46" s="4" t="str">
        <f>IFERROR(VLOOKUP($A46,Data!$A:$E,2,0),VLOOKUP($B46,Data!$A:$E,2,0))</f>
        <v>Trần Văn Hà</v>
      </c>
      <c r="E46" s="128" t="str">
        <f>IFERROR(VLOOKUP($A46,Data!$A:$E,4,0),IFERROR(VLOOKUP($B46,Data!$A:$E,4,0),VLOOKUP($D46,Data!$B:$D,3,0)))</f>
        <v>ha81dlxl@gmail.com</v>
      </c>
      <c r="F46" s="4" t="str">
        <f>IFERROR(VLOOKUP($A46,Data!$A:$E,5,0),IFERROR(VLOOKUP($B46,Data!$A:$E,5,0),VLOOKUP($D46,Data!$B:$D,5,0)))</f>
        <v>155704070000658</v>
      </c>
      <c r="G46" s="9">
        <v>3.92</v>
      </c>
      <c r="H46" s="9">
        <v>0.68</v>
      </c>
      <c r="I46" s="120">
        <v>1301351</v>
      </c>
      <c r="J46" s="119">
        <v>98.25</v>
      </c>
      <c r="K46" s="126">
        <v>1248006</v>
      </c>
      <c r="L46" s="127">
        <f t="shared" si="1"/>
        <v>1248006</v>
      </c>
    </row>
    <row r="47" spans="1:12">
      <c r="A47" s="9">
        <v>22139</v>
      </c>
      <c r="B47" s="3" t="str">
        <f t="shared" si="0"/>
        <v>22139</v>
      </c>
      <c r="C47" s="4" t="str">
        <f>IFERROR(VLOOKUP($A47,Data!A:E,3,0),VLOOKUP($B47,Data!A:E,2,0))</f>
        <v>ông</v>
      </c>
      <c r="D47" s="4" t="str">
        <f>IFERROR(VLOOKUP($A47,Data!$A:$E,2,0),VLOOKUP($B47,Data!$A:$E,2,0))</f>
        <v>Phạm Quốc Hưng</v>
      </c>
      <c r="E47" s="128" t="str">
        <f>IFERROR(VLOOKUP($A47,Data!$A:$E,4,0),IFERROR(VLOOKUP($B47,Data!$A:$E,4,0),VLOOKUP($D47,Data!$B:$D,3,0)))</f>
        <v>hungpq.dlxl@gmail.com</v>
      </c>
      <c r="F47" s="4" t="str">
        <f>IFERROR(VLOOKUP($A47,Data!$A:$E,5,0),IFERROR(VLOOKUP($B47,Data!$A:$E,5,0),VLOOKUP($D47,Data!$B:$D,5,0)))</f>
        <v>155704070001321</v>
      </c>
      <c r="G47" s="9">
        <v>3.29</v>
      </c>
      <c r="H47" s="9">
        <v>0.77</v>
      </c>
      <c r="I47" s="120">
        <v>1237833</v>
      </c>
      <c r="J47" s="119">
        <v>98.25</v>
      </c>
      <c r="K47" s="126">
        <v>1187092</v>
      </c>
      <c r="L47" s="127">
        <f t="shared" si="1"/>
        <v>1187092</v>
      </c>
    </row>
    <row r="48" spans="1:12">
      <c r="A48" s="9">
        <v>21666</v>
      </c>
      <c r="B48" s="3" t="str">
        <f t="shared" si="0"/>
        <v>21666</v>
      </c>
      <c r="C48" s="4" t="str">
        <f>IFERROR(VLOOKUP($A48,Data!A:E,3,0),VLOOKUP($B48,Data!A:E,2,0))</f>
        <v>ông</v>
      </c>
      <c r="D48" s="4" t="str">
        <f>IFERROR(VLOOKUP($A48,Data!$A:$E,2,0),VLOOKUP($B48,Data!$A:$E,2,0))</f>
        <v>Nguyễn Vĩnh Khánh</v>
      </c>
      <c r="E48" s="128" t="str">
        <f>IFERROR(VLOOKUP($A48,Data!$A:$E,4,0),IFERROR(VLOOKUP($B48,Data!$A:$E,4,0),VLOOKUP($D48,Data!$B:$D,3,0)))</f>
        <v>khanhnguyen11983@yahoo.com</v>
      </c>
      <c r="F48" s="4" t="str">
        <f>IFERROR(VLOOKUP($A48,Data!$A:$E,5,0),IFERROR(VLOOKUP($B48,Data!$A:$E,5,0),VLOOKUP($D48,Data!$B:$D,5,0)))</f>
        <v>155704070000647</v>
      </c>
      <c r="G48" s="9">
        <v>3.605</v>
      </c>
      <c r="H48" s="9">
        <v>0.73</v>
      </c>
      <c r="I48" s="120">
        <v>1276563</v>
      </c>
      <c r="J48" s="119">
        <v>98.25</v>
      </c>
      <c r="K48" s="126">
        <v>1224234</v>
      </c>
      <c r="L48" s="127">
        <f t="shared" si="1"/>
        <v>1224234</v>
      </c>
    </row>
    <row r="49" spans="1:12">
      <c r="A49" s="9">
        <v>22398</v>
      </c>
      <c r="B49" s="3" t="str">
        <f t="shared" si="0"/>
        <v>22398</v>
      </c>
      <c r="C49" s="4" t="str">
        <f>IFERROR(VLOOKUP($A49,Data!A:E,3,0),VLOOKUP($B49,Data!A:E,2,0))</f>
        <v>ông</v>
      </c>
      <c r="D49" s="4" t="str">
        <f>IFERROR(VLOOKUP($A49,Data!$A:$E,2,0),VLOOKUP($B49,Data!$A:$E,2,0))</f>
        <v>Nguyễn Hoài Việt</v>
      </c>
      <c r="E49" s="128" t="str">
        <f>IFERROR(VLOOKUP($A49,Data!$A:$E,4,0),IFERROR(VLOOKUP($B49,Data!$A:$E,4,0),VLOOKUP($D49,Data!$B:$D,3,0)))</f>
        <v>hoaiviet.spkt@gmail.com</v>
      </c>
      <c r="F49" s="4" t="str">
        <f>IFERROR(VLOOKUP($A49,Data!$A:$E,5,0),IFERROR(VLOOKUP($B49,Data!$A:$E,5,0),VLOOKUP($D49,Data!$B:$D,5,0)))</f>
        <v>155704070004920</v>
      </c>
      <c r="G49" s="9">
        <v>2.9750000000000001</v>
      </c>
      <c r="H49" s="9">
        <v>3</v>
      </c>
      <c r="I49" s="120">
        <v>5794110</v>
      </c>
      <c r="J49" s="119">
        <v>98.25</v>
      </c>
      <c r="K49" s="126">
        <v>5556597</v>
      </c>
      <c r="L49" s="127">
        <f t="shared" si="1"/>
        <v>5556597</v>
      </c>
    </row>
    <row r="50" spans="1:12">
      <c r="A50" s="9">
        <v>21845</v>
      </c>
      <c r="B50" s="3" t="str">
        <f t="shared" si="0"/>
        <v>21845</v>
      </c>
      <c r="C50" s="4" t="str">
        <f>IFERROR(VLOOKUP($A50,Data!A:E,3,0),VLOOKUP($B50,Data!A:E,2,0))</f>
        <v>ông</v>
      </c>
      <c r="D50" s="4" t="str">
        <f>IFERROR(VLOOKUP($A50,Data!$A:$E,2,0),VLOOKUP($B50,Data!$A:$E,2,0))</f>
        <v>Lê Xuân Hãi</v>
      </c>
      <c r="E50" s="128" t="str">
        <f>IFERROR(VLOOKUP($A50,Data!$A:$E,4,0),IFERROR(VLOOKUP($B50,Data!$A:$E,4,0),VLOOKUP($D50,Data!$B:$D,3,0)))</f>
        <v>hai6819@yahoo.com</v>
      </c>
      <c r="F50" s="4" t="str">
        <f>IFERROR(VLOOKUP($A50,Data!$A:$E,5,0),IFERROR(VLOOKUP($B50,Data!$A:$E,5,0),VLOOKUP($D50,Data!$B:$D,5,0)))</f>
        <v>155704070000659</v>
      </c>
      <c r="G50" s="9">
        <v>3.2650000000000001</v>
      </c>
      <c r="H50" s="9">
        <v>0.77</v>
      </c>
      <c r="I50" s="120">
        <v>1228427</v>
      </c>
      <c r="J50" s="119">
        <v>98.25</v>
      </c>
      <c r="K50" s="126">
        <v>1178071</v>
      </c>
      <c r="L50" s="127">
        <f t="shared" si="1"/>
        <v>1178071</v>
      </c>
    </row>
    <row r="51" spans="1:12">
      <c r="A51" s="9">
        <v>22405</v>
      </c>
      <c r="B51" s="3" t="str">
        <f t="shared" si="0"/>
        <v>22405</v>
      </c>
      <c r="C51" s="4" t="str">
        <f>IFERROR(VLOOKUP($A51,Data!A:E,3,0),VLOOKUP($B51,Data!A:E,2,0))</f>
        <v>ông</v>
      </c>
      <c r="D51" s="4" t="str">
        <f>IFERROR(VLOOKUP($A51,Data!$A:$E,2,0),VLOOKUP($B51,Data!$A:$E,2,0))</f>
        <v>Nguyễn Trãi</v>
      </c>
      <c r="E51" s="128" t="str">
        <f>IFERROR(VLOOKUP($A51,Data!$A:$E,4,0),IFERROR(VLOOKUP($B51,Data!$A:$E,4,0),VLOOKUP($D51,Data!$B:$D,3,0)))</f>
        <v>traidkc@gmail.com</v>
      </c>
      <c r="F51" s="4" t="str">
        <f>IFERROR(VLOOKUP($A51,Data!$A:$E,5,0),IFERROR(VLOOKUP($B51,Data!$A:$E,5,0),VLOOKUP($D51,Data!$B:$D,5,0)))</f>
        <v>155704070005443</v>
      </c>
      <c r="G51" s="9">
        <v>2.9750000000000001</v>
      </c>
      <c r="H51" s="9">
        <v>3</v>
      </c>
      <c r="I51" s="120">
        <v>4345583</v>
      </c>
      <c r="J51" s="119">
        <v>98.25</v>
      </c>
      <c r="K51" s="126">
        <v>4167448</v>
      </c>
      <c r="L51" s="127">
        <f t="shared" si="1"/>
        <v>4167448</v>
      </c>
    </row>
    <row r="52" spans="1:12">
      <c r="A52" s="9">
        <v>22404</v>
      </c>
      <c r="B52" s="3" t="str">
        <f t="shared" si="0"/>
        <v>22404</v>
      </c>
      <c r="C52" s="4" t="str">
        <f>IFERROR(VLOOKUP($A52,Data!A:E,3,0),VLOOKUP($B52,Data!A:E,2,0))</f>
        <v>ông</v>
      </c>
      <c r="D52" s="4" t="str">
        <f>IFERROR(VLOOKUP($A52,Data!$A:$E,2,0),VLOOKUP($B52,Data!$A:$E,2,0))</f>
        <v>Lê Đức Thông</v>
      </c>
      <c r="E52" s="128" t="str">
        <f>IFERROR(VLOOKUP($A52,Data!$A:$E,4,0),IFERROR(VLOOKUP($B52,Data!$A:$E,4,0),VLOOKUP($D52,Data!$B:$D,3,0)))</f>
        <v>thongld.xl@gmail.com</v>
      </c>
      <c r="F52" s="4" t="str">
        <f>IFERROR(VLOOKUP($A52,Data!$A:$E,5,0),IFERROR(VLOOKUP($B52,Data!$A:$E,5,0),VLOOKUP($D52,Data!$B:$D,5,0)))</f>
        <v>155704070005444</v>
      </c>
      <c r="G52" s="9">
        <v>2.9750000000000001</v>
      </c>
      <c r="H52" s="9">
        <v>3</v>
      </c>
      <c r="I52" s="120">
        <v>4345583</v>
      </c>
      <c r="J52" s="119">
        <v>98.25</v>
      </c>
      <c r="K52" s="126">
        <v>4167448</v>
      </c>
      <c r="L52" s="127">
        <f t="shared" si="1"/>
        <v>4167448</v>
      </c>
    </row>
    <row r="53" spans="1:12">
      <c r="A53" s="9">
        <v>17058</v>
      </c>
      <c r="B53" s="3" t="str">
        <f t="shared" si="0"/>
        <v>17058</v>
      </c>
      <c r="C53" s="4" t="str">
        <f>IFERROR(VLOOKUP($A53,Data!A:E,3,0),VLOOKUP($B53,Data!A:E,2,0))</f>
        <v>ông</v>
      </c>
      <c r="D53" s="4" t="str">
        <f>IFERROR(VLOOKUP($A53,Data!$A:$E,2,0),VLOOKUP($B53,Data!$A:$E,2,0))</f>
        <v>Vũ Thành Hiếu</v>
      </c>
      <c r="E53" s="128" t="str">
        <f>IFERROR(VLOOKUP($A53,Data!$A:$E,4,0),IFERROR(VLOOKUP($B53,Data!$A:$E,4,0),VLOOKUP($D53,Data!$B:$D,3,0)))</f>
        <v>hieuevn2012@gmail.com</v>
      </c>
      <c r="F53" s="4" t="str">
        <f>IFERROR(VLOOKUP($A53,Data!$A:$E,5,0),IFERROR(VLOOKUP($B53,Data!$A:$E,5,0),VLOOKUP($D53,Data!$B:$D,5,0)))</f>
        <v>155704070000411</v>
      </c>
      <c r="G53" s="9">
        <v>3.948</v>
      </c>
      <c r="H53" s="9">
        <v>3</v>
      </c>
      <c r="I53" s="120">
        <v>5766844</v>
      </c>
      <c r="J53" s="119">
        <v>98.25</v>
      </c>
      <c r="K53" s="126">
        <v>5530449</v>
      </c>
      <c r="L53" s="127">
        <f t="shared" si="1"/>
        <v>5530449</v>
      </c>
    </row>
    <row r="54" spans="1:12">
      <c r="A54" s="9">
        <v>20551</v>
      </c>
      <c r="B54" s="3" t="str">
        <f t="shared" si="0"/>
        <v>20551</v>
      </c>
      <c r="C54" s="4" t="str">
        <f>IFERROR(VLOOKUP($A54,Data!A:E,3,0),VLOOKUP($B54,Data!A:E,2,0))</f>
        <v>ông</v>
      </c>
      <c r="D54" s="4" t="str">
        <f>IFERROR(VLOOKUP($A54,Data!$A:$E,2,0),VLOOKUP($B54,Data!$A:$E,2,0))</f>
        <v>Trần Anh Tuấn</v>
      </c>
      <c r="E54" s="128" t="str">
        <f>IFERROR(VLOOKUP($A54,Data!$A:$E,4,0),IFERROR(VLOOKUP($B54,Data!$A:$E,4,0),VLOOKUP($D54,Data!$B:$D,3,0)))</f>
        <v>tuanddxl2612@gmail.com</v>
      </c>
      <c r="F54" s="4" t="str">
        <f>IFERROR(VLOOKUP($A54,Data!$A:$E,5,0),IFERROR(VLOOKUP($B54,Data!$A:$E,5,0),VLOOKUP($D54,Data!$B:$D,5,0)))</f>
        <v>155704070000414</v>
      </c>
      <c r="G54" s="9">
        <v>3.948</v>
      </c>
      <c r="H54" s="9">
        <v>3</v>
      </c>
      <c r="I54" s="120">
        <v>5766844</v>
      </c>
      <c r="J54" s="119">
        <v>98.25</v>
      </c>
      <c r="K54" s="126">
        <v>5530449</v>
      </c>
      <c r="L54" s="127">
        <f t="shared" si="1"/>
        <v>5530449</v>
      </c>
    </row>
    <row r="55" spans="1:12">
      <c r="A55" s="9">
        <v>21902</v>
      </c>
      <c r="B55" s="3" t="str">
        <f t="shared" si="0"/>
        <v>21902</v>
      </c>
      <c r="C55" s="4" t="str">
        <f>IFERROR(VLOOKUP($A55,Data!A:E,3,0),VLOOKUP($B55,Data!A:E,2,0))</f>
        <v>ông</v>
      </c>
      <c r="D55" s="4" t="str">
        <f>IFERROR(VLOOKUP($A55,Data!$A:$E,2,0),VLOOKUP($B55,Data!$A:$E,2,0))</f>
        <v>Nguyễn Quang Hân</v>
      </c>
      <c r="E55" s="128" t="str">
        <f>IFERROR(VLOOKUP($A55,Data!$A:$E,4,0),IFERROR(VLOOKUP($B55,Data!$A:$E,4,0),VLOOKUP($D55,Data!$B:$D,3,0)))</f>
        <v>handlxl123@gmail.com</v>
      </c>
      <c r="F55" s="4" t="str">
        <f>IFERROR(VLOOKUP($A55,Data!$A:$E,5,0),IFERROR(VLOOKUP($B55,Data!$A:$E,5,0),VLOOKUP($D55,Data!$B:$D,5,0)))</f>
        <v>155704070000890</v>
      </c>
      <c r="G55" s="9">
        <v>3.6280000000000001</v>
      </c>
      <c r="H55" s="9">
        <v>3</v>
      </c>
      <c r="I55" s="120">
        <v>5299420</v>
      </c>
      <c r="J55" s="119">
        <v>98.25</v>
      </c>
      <c r="K55" s="126">
        <v>5082186</v>
      </c>
      <c r="L55" s="127">
        <f t="shared" si="1"/>
        <v>5082186</v>
      </c>
    </row>
    <row r="56" spans="1:12">
      <c r="A56" s="9">
        <v>21903</v>
      </c>
      <c r="B56" s="3" t="str">
        <f t="shared" si="0"/>
        <v>21903</v>
      </c>
      <c r="C56" s="4" t="str">
        <f>IFERROR(VLOOKUP($A56,Data!A:E,3,0),VLOOKUP($B56,Data!A:E,2,0))</f>
        <v>ông</v>
      </c>
      <c r="D56" s="4" t="str">
        <f>IFERROR(VLOOKUP($A56,Data!$A:$E,2,0),VLOOKUP($B56,Data!$A:$E,2,0))</f>
        <v>Hồ Ngọc Đài</v>
      </c>
      <c r="E56" s="128" t="str">
        <f>IFERROR(VLOOKUP($A56,Data!$A:$E,4,0),IFERROR(VLOOKUP($B56,Data!$A:$E,4,0),VLOOKUP($D56,Data!$B:$D,3,0)))</f>
        <v>daidieudo@gmail.com</v>
      </c>
      <c r="F56" s="4" t="str">
        <f>IFERROR(VLOOKUP($A56,Data!$A:$E,5,0),IFERROR(VLOOKUP($B56,Data!$A:$E,5,0),VLOOKUP($D56,Data!$B:$D,5,0)))</f>
        <v>155704070000889</v>
      </c>
      <c r="G56" s="9">
        <v>3.6280000000000001</v>
      </c>
      <c r="H56" s="9">
        <v>3</v>
      </c>
      <c r="I56" s="120">
        <v>5299420</v>
      </c>
      <c r="J56" s="119">
        <v>98.25</v>
      </c>
      <c r="K56" s="126">
        <v>5082186</v>
      </c>
      <c r="L56" s="127">
        <f t="shared" si="1"/>
        <v>5082186</v>
      </c>
    </row>
    <row r="57" spans="1:12">
      <c r="A57" s="9">
        <v>20079</v>
      </c>
      <c r="B57" s="3" t="str">
        <f t="shared" si="0"/>
        <v>20079</v>
      </c>
      <c r="C57" s="4" t="str">
        <f>IFERROR(VLOOKUP($A57,Data!A:E,3,0),VLOOKUP($B57,Data!A:E,2,0))</f>
        <v>ông</v>
      </c>
      <c r="D57" s="4" t="str">
        <f>IFERROR(VLOOKUP($A57,Data!$A:$E,2,0),VLOOKUP($B57,Data!$A:$E,2,0))</f>
        <v>Đặng Thuận</v>
      </c>
      <c r="E57" s="128" t="str">
        <f>IFERROR(VLOOKUP($A57,Data!$A:$E,4,0),IFERROR(VLOOKUP($B57,Data!$A:$E,4,0),VLOOKUP($D57,Data!$B:$D,3,0)))</f>
        <v>thuandlxl@gmail.com</v>
      </c>
      <c r="F57" s="4" t="str">
        <f>IFERROR(VLOOKUP($A57,Data!$A:$E,5,0),IFERROR(VLOOKUP($B57,Data!$A:$E,5,0),VLOOKUP($D57,Data!$B:$D,5,0)))</f>
        <v>155704070000450</v>
      </c>
      <c r="G57" s="9">
        <v>3.625</v>
      </c>
      <c r="H57" s="9">
        <v>1.5</v>
      </c>
      <c r="I57" s="120">
        <v>2647519</v>
      </c>
      <c r="J57" s="119">
        <v>100</v>
      </c>
      <c r="K57" s="126">
        <v>2584215</v>
      </c>
      <c r="L57" s="127">
        <f t="shared" si="1"/>
        <v>2584215</v>
      </c>
    </row>
    <row r="58" spans="1:12">
      <c r="A58" s="9">
        <v>21652</v>
      </c>
      <c r="B58" s="3" t="str">
        <f t="shared" si="0"/>
        <v>21652</v>
      </c>
      <c r="C58" s="4" t="str">
        <f>IFERROR(VLOOKUP($A58,Data!A:E,3,0),VLOOKUP($B58,Data!A:E,2,0))</f>
        <v>ông</v>
      </c>
      <c r="D58" s="4" t="str">
        <f>IFERROR(VLOOKUP($A58,Data!$A:$E,2,0),VLOOKUP($B58,Data!$A:$E,2,0))</f>
        <v>Lâm Phạm Duy</v>
      </c>
      <c r="E58" s="128" t="str">
        <f>IFERROR(VLOOKUP($A58,Data!$A:$E,4,0),IFERROR(VLOOKUP($B58,Data!$A:$E,4,0),VLOOKUP($D58,Data!$B:$D,3,0)))</f>
        <v>Lamduy360@gmail.com</v>
      </c>
      <c r="F58" s="4" t="str">
        <f>IFERROR(VLOOKUP($A58,Data!$A:$E,5,0),IFERROR(VLOOKUP($B58,Data!$A:$E,5,0),VLOOKUP($D58,Data!$B:$D,5,0)))</f>
        <v>155704070007531</v>
      </c>
      <c r="G58" s="9">
        <v>2.93</v>
      </c>
      <c r="H58" s="9">
        <v>0.91</v>
      </c>
      <c r="I58" s="120">
        <v>1296925</v>
      </c>
      <c r="J58" s="119">
        <v>100</v>
      </c>
      <c r="K58" s="126">
        <v>1265915</v>
      </c>
      <c r="L58" s="127">
        <f t="shared" si="1"/>
        <v>1265915</v>
      </c>
    </row>
    <row r="59" spans="1:12">
      <c r="A59" s="9">
        <v>21090</v>
      </c>
      <c r="B59" s="3" t="str">
        <f t="shared" si="0"/>
        <v>21090</v>
      </c>
      <c r="C59" s="4" t="str">
        <f>IFERROR(VLOOKUP($A59,Data!A:E,3,0),VLOOKUP($B59,Data!A:E,2,0))</f>
        <v>ông</v>
      </c>
      <c r="D59" s="4" t="str">
        <f>IFERROR(VLOOKUP($A59,Data!$A:$E,2,0),VLOOKUP($B59,Data!$A:$E,2,0))</f>
        <v>Nguyễn Thanh Trí</v>
      </c>
      <c r="E59" s="128" t="str">
        <f>IFERROR(VLOOKUP($A59,Data!$A:$E,4,0),IFERROR(VLOOKUP($B59,Data!$A:$E,4,0),VLOOKUP($D59,Data!$B:$D,3,0)))</f>
        <v>tridlxl@gmail.com</v>
      </c>
      <c r="F59" s="4" t="str">
        <f>IFERROR(VLOOKUP($A59,Data!$A:$E,5,0),IFERROR(VLOOKUP($B59,Data!$A:$E,5,0),VLOOKUP($D59,Data!$B:$D,5,0)))</f>
        <v>155704070000964</v>
      </c>
      <c r="G59" s="9">
        <v>3.7370000000000001</v>
      </c>
      <c r="H59" s="9">
        <v>3</v>
      </c>
      <c r="I59" s="120">
        <v>5458636</v>
      </c>
      <c r="J59" s="119">
        <v>100</v>
      </c>
      <c r="K59" s="126">
        <v>5328117</v>
      </c>
      <c r="L59" s="127">
        <f t="shared" si="1"/>
        <v>5328117</v>
      </c>
    </row>
    <row r="60" spans="1:12">
      <c r="A60" s="9">
        <v>21392</v>
      </c>
      <c r="B60" s="3" t="str">
        <f t="shared" si="0"/>
        <v>21392</v>
      </c>
      <c r="C60" s="4" t="str">
        <f>IFERROR(VLOOKUP($A60,Data!A:E,3,0),VLOOKUP($B60,Data!A:E,2,0))</f>
        <v>ông</v>
      </c>
      <c r="D60" s="4" t="str">
        <f>IFERROR(VLOOKUP($A60,Data!$A:$E,2,0),VLOOKUP($B60,Data!$A:$E,2,0))</f>
        <v>Nguyễn Lâm Hải</v>
      </c>
      <c r="E60" s="128" t="str">
        <f>IFERROR(VLOOKUP($A60,Data!$A:$E,4,0),IFERROR(VLOOKUP($B60,Data!$A:$E,4,0),VLOOKUP($D60,Data!$B:$D,3,0)))</f>
        <v>doivandep1975@gmail.com</v>
      </c>
      <c r="F60" s="4" t="str">
        <f>IFERROR(VLOOKUP($A60,Data!$A:$E,5,0),IFERROR(VLOOKUP($B60,Data!$A:$E,5,0),VLOOKUP($D60,Data!$B:$D,5,0)))</f>
        <v>155704070000423</v>
      </c>
      <c r="G60" s="9">
        <v>2.93</v>
      </c>
      <c r="H60" s="9">
        <v>3</v>
      </c>
      <c r="I60" s="120">
        <v>4279851</v>
      </c>
      <c r="J60" s="119">
        <v>100</v>
      </c>
      <c r="K60" s="126">
        <v>4177518</v>
      </c>
      <c r="L60" s="127">
        <f t="shared" si="1"/>
        <v>4177518</v>
      </c>
    </row>
    <row r="61" spans="1:12">
      <c r="A61" s="9">
        <v>21851</v>
      </c>
      <c r="B61" s="3" t="str">
        <f t="shared" si="0"/>
        <v>21851</v>
      </c>
      <c r="C61" s="4" t="str">
        <f>IFERROR(VLOOKUP($A61,Data!A:E,3,0),VLOOKUP($B61,Data!A:E,2,0))</f>
        <v>ông</v>
      </c>
      <c r="D61" s="4" t="str">
        <f>IFERROR(VLOOKUP($A61,Data!$A:$E,2,0),VLOOKUP($B61,Data!$A:$E,2,0))</f>
        <v>Lê Ngọc Nam</v>
      </c>
      <c r="E61" s="128" t="str">
        <f>IFERROR(VLOOKUP($A61,Data!$A:$E,4,0),IFERROR(VLOOKUP($B61,Data!$A:$E,4,0),VLOOKUP($D61,Data!$B:$D,3,0)))</f>
        <v>ngocnamdlxl@gmail.com</v>
      </c>
      <c r="F61" s="4" t="str">
        <f>IFERROR(VLOOKUP($A61,Data!$A:$E,5,0),IFERROR(VLOOKUP($B61,Data!$A:$E,5,0),VLOOKUP($D61,Data!$B:$D,5,0)))</f>
        <v>155704070000892</v>
      </c>
      <c r="G61" s="9">
        <v>3.1349999999999998</v>
      </c>
      <c r="H61" s="9">
        <v>1</v>
      </c>
      <c r="I61" s="120">
        <v>1526432</v>
      </c>
      <c r="J61" s="119">
        <v>100</v>
      </c>
      <c r="K61" s="126">
        <v>1489934</v>
      </c>
      <c r="L61" s="127">
        <f t="shared" si="1"/>
        <v>1489934</v>
      </c>
    </row>
    <row r="62" spans="1:12">
      <c r="A62" s="9">
        <v>21063</v>
      </c>
      <c r="B62" s="3" t="str">
        <f t="shared" si="0"/>
        <v>21063</v>
      </c>
      <c r="C62" s="4" t="str">
        <f>IFERROR(VLOOKUP($A62,Data!A:E,3,0),VLOOKUP($B62,Data!A:E,2,0))</f>
        <v>ông</v>
      </c>
      <c r="D62" s="4" t="str">
        <f>IFERROR(VLOOKUP($A62,Data!$A:$E,2,0),VLOOKUP($B62,Data!$A:$E,2,0))</f>
        <v>Trần Duy Khánh</v>
      </c>
      <c r="E62" s="128" t="str">
        <f>IFERROR(VLOOKUP($A62,Data!$A:$E,4,0),IFERROR(VLOOKUP($B62,Data!$A:$E,4,0),VLOOKUP($D62,Data!$B:$D,3,0)))</f>
        <v>khanhtd.dlxl@gmail.com</v>
      </c>
      <c r="F62" s="4" t="str">
        <f>IFERROR(VLOOKUP($A62,Data!$A:$E,5,0),IFERROR(VLOOKUP($B62,Data!$A:$E,5,0),VLOOKUP($D62,Data!$B:$D,5,0)))</f>
        <v>155704070000413</v>
      </c>
      <c r="G62" s="9">
        <v>3.92</v>
      </c>
      <c r="H62" s="9">
        <v>3</v>
      </c>
      <c r="I62" s="120">
        <v>5725944</v>
      </c>
      <c r="J62" s="119">
        <v>96.5</v>
      </c>
      <c r="K62" s="126">
        <v>5393418</v>
      </c>
      <c r="L62" s="127">
        <f t="shared" si="1"/>
        <v>5393418</v>
      </c>
    </row>
    <row r="63" spans="1:12">
      <c r="A63" s="9">
        <v>21846</v>
      </c>
      <c r="B63" s="3" t="str">
        <f t="shared" si="0"/>
        <v>21846</v>
      </c>
      <c r="C63" s="4" t="str">
        <f>IFERROR(VLOOKUP($A63,Data!A:E,3,0),VLOOKUP($B63,Data!A:E,2,0))</f>
        <v>ông</v>
      </c>
      <c r="D63" s="4" t="str">
        <f>IFERROR(VLOOKUP($A63,Data!$A:$E,2,0),VLOOKUP($B63,Data!$A:$E,2,0))</f>
        <v>Trần Xuân Hải</v>
      </c>
      <c r="E63" s="128" t="str">
        <f>IFERROR(VLOOKUP($A63,Data!$A:$E,4,0),IFERROR(VLOOKUP($B63,Data!$A:$E,4,0),VLOOKUP($D63,Data!$B:$D,3,0)))</f>
        <v>tuanhaidlxl@gmail.com</v>
      </c>
      <c r="F63" s="4" t="str">
        <f>IFERROR(VLOOKUP($A63,Data!$A:$E,5,0),IFERROR(VLOOKUP($B63,Data!$A:$E,5,0),VLOOKUP($D63,Data!$B:$D,5,0)))</f>
        <v>155704070000636</v>
      </c>
      <c r="G63" s="9">
        <v>3.605</v>
      </c>
      <c r="H63" s="9">
        <v>3</v>
      </c>
      <c r="I63" s="120">
        <v>5265824</v>
      </c>
      <c r="J63" s="119">
        <v>96.5</v>
      </c>
      <c r="K63" s="126">
        <v>4960018</v>
      </c>
      <c r="L63" s="127">
        <f t="shared" si="1"/>
        <v>4960018</v>
      </c>
    </row>
    <row r="64" spans="1:12">
      <c r="A64" s="9" t="s">
        <v>17</v>
      </c>
      <c r="B64" s="3" t="str">
        <f t="shared" si="0"/>
        <v>H0025</v>
      </c>
      <c r="C64" s="4" t="str">
        <f>IFERROR(VLOOKUP($A64,Data!A:E,3,0),VLOOKUP($B64,Data!A:E,2,0))</f>
        <v>ông</v>
      </c>
      <c r="D64" s="4" t="str">
        <f>IFERROR(VLOOKUP($A64,Data!$A:$E,2,0),VLOOKUP($B64,Data!$A:$E,2,0))</f>
        <v>Đinh Văn Vinh</v>
      </c>
      <c r="E64" s="128" t="str">
        <f>IFERROR(VLOOKUP($A64,Data!$A:$E,4,0),IFERROR(VLOOKUP($B64,Data!$A:$E,4,0),VLOOKUP($D64,Data!$B:$D,3,0)))</f>
        <v>vinhdinhvan74@gmail.com</v>
      </c>
      <c r="F64" s="4" t="str">
        <f>IFERROR(VLOOKUP($A64,Data!$A:$E,5,0),IFERROR(VLOOKUP($B64,Data!$A:$E,5,0),VLOOKUP($D64,Data!$B:$D,5,0)))</f>
        <v>155704070000638</v>
      </c>
      <c r="G64" s="9">
        <v>4.5670000000000002</v>
      </c>
      <c r="H64" s="9">
        <v>3</v>
      </c>
      <c r="I64" s="120">
        <v>6671017</v>
      </c>
      <c r="J64" s="119">
        <v>96.5</v>
      </c>
      <c r="K64" s="126">
        <v>6283607</v>
      </c>
      <c r="L64" s="127">
        <f t="shared" si="1"/>
        <v>6283607</v>
      </c>
    </row>
    <row r="65" spans="1:12">
      <c r="A65" s="9">
        <v>13956</v>
      </c>
      <c r="B65" s="3" t="str">
        <f t="shared" si="0"/>
        <v>13956</v>
      </c>
      <c r="C65" s="4" t="str">
        <f>IFERROR(VLOOKUP($A65,Data!A:E,3,0),VLOOKUP($B65,Data!A:E,2,0))</f>
        <v>ông</v>
      </c>
      <c r="D65" s="4" t="str">
        <f>IFERROR(VLOOKUP($A65,Data!$A:$E,2,0),VLOOKUP($B65,Data!$A:$E,2,0))</f>
        <v>Hoàng Văn Đại</v>
      </c>
      <c r="E65" s="128" t="str">
        <f>IFERROR(VLOOKUP($A65,Data!$A:$E,4,0),IFERROR(VLOOKUP($B65,Data!$A:$E,4,0),VLOOKUP($D65,Data!$B:$D,3,0)))</f>
        <v>hoangvandai1972.dlxl@gmail.com</v>
      </c>
      <c r="F65" s="4" t="str">
        <f>IFERROR(VLOOKUP($A65,Data!$A:$E,5,0),IFERROR(VLOOKUP($B65,Data!$A:$E,5,0),VLOOKUP($D65,Data!$B:$D,5,0)))</f>
        <v>155704070000756</v>
      </c>
      <c r="G65" s="9">
        <v>4.5670000000000002</v>
      </c>
      <c r="H65" s="9">
        <v>3</v>
      </c>
      <c r="I65" s="120">
        <v>6671017</v>
      </c>
      <c r="J65" s="119">
        <v>78.25</v>
      </c>
      <c r="K65" s="126">
        <v>5095256</v>
      </c>
      <c r="L65" s="127">
        <f t="shared" si="1"/>
        <v>5095256</v>
      </c>
    </row>
    <row r="66" spans="1:12">
      <c r="A66" s="9">
        <v>15292</v>
      </c>
      <c r="B66" s="3" t="str">
        <f t="shared" si="0"/>
        <v>15292</v>
      </c>
      <c r="C66" s="4" t="str">
        <f>IFERROR(VLOOKUP($A66,Data!A:E,3,0),VLOOKUP($B66,Data!A:E,2,0))</f>
        <v>ông</v>
      </c>
      <c r="D66" s="4" t="str">
        <f>IFERROR(VLOOKUP($A66,Data!$A:$E,2,0),VLOOKUP($B66,Data!$A:$E,2,0))</f>
        <v>Tô Quang Anh</v>
      </c>
      <c r="E66" s="128" t="str">
        <f>IFERROR(VLOOKUP($A66,Data!$A:$E,4,0),IFERROR(VLOOKUP($B66,Data!$A:$E,4,0),VLOOKUP($D66,Data!$B:$D,3,0)))</f>
        <v>toquanganh1970.dlxl@gmail.com</v>
      </c>
      <c r="F66" s="4" t="str">
        <f>IFERROR(VLOOKUP($A66,Data!$A:$E,5,0),IFERROR(VLOOKUP($B66,Data!$A:$E,5,0),VLOOKUP($D66,Data!$B:$D,5,0)))</f>
        <v>155704070000749</v>
      </c>
      <c r="G66" s="9">
        <v>4.5670000000000002</v>
      </c>
      <c r="H66" s="9">
        <v>3</v>
      </c>
      <c r="I66" s="120">
        <v>6671017</v>
      </c>
      <c r="J66" s="119">
        <v>98.25</v>
      </c>
      <c r="K66" s="126">
        <v>6397558</v>
      </c>
      <c r="L66" s="127">
        <f t="shared" si="1"/>
        <v>6397558</v>
      </c>
    </row>
    <row r="67" spans="1:12">
      <c r="A67" s="9">
        <v>15905</v>
      </c>
      <c r="B67" s="3" t="str">
        <f t="shared" ref="B67:B100" si="2">""&amp;A67</f>
        <v>15905</v>
      </c>
      <c r="C67" s="4" t="str">
        <f>IFERROR(VLOOKUP($A67,Data!A:E,3,0),VLOOKUP($B67,Data!A:E,2,0))</f>
        <v>ông</v>
      </c>
      <c r="D67" s="4" t="str">
        <f>IFERROR(VLOOKUP($A67,Data!$A:$E,2,0),VLOOKUP($B67,Data!$A:$E,2,0))</f>
        <v>Nguyễn Đình Hiệu</v>
      </c>
      <c r="E67" s="128" t="str">
        <f>IFERROR(VLOOKUP($A67,Data!$A:$E,4,0),IFERROR(VLOOKUP($B67,Data!$A:$E,4,0),VLOOKUP($D67,Data!$B:$D,3,0)))</f>
        <v>nguyendinhhieu1970.dlxl@gmail.com</v>
      </c>
      <c r="F67" s="4" t="str">
        <f>IFERROR(VLOOKUP($A67,Data!$A:$E,5,0),IFERROR(VLOOKUP($B67,Data!$A:$E,5,0),VLOOKUP($D67,Data!$B:$D,5,0)))</f>
        <v>155704070000759</v>
      </c>
      <c r="G67" s="9">
        <v>4.5670000000000002</v>
      </c>
      <c r="H67" s="9">
        <v>3</v>
      </c>
      <c r="I67" s="120">
        <v>6671017</v>
      </c>
      <c r="J67" s="119">
        <v>98.25</v>
      </c>
      <c r="K67" s="126">
        <v>6397558</v>
      </c>
      <c r="L67" s="127">
        <f t="shared" ref="L67:L100" si="3">K67</f>
        <v>6397558</v>
      </c>
    </row>
    <row r="68" spans="1:12">
      <c r="A68" s="9">
        <v>16491</v>
      </c>
      <c r="B68" s="3" t="str">
        <f t="shared" si="2"/>
        <v>16491</v>
      </c>
      <c r="C68" s="4" t="str">
        <f>IFERROR(VLOOKUP($A68,Data!A:E,3,0),VLOOKUP($B68,Data!A:E,2,0))</f>
        <v>ông</v>
      </c>
      <c r="D68" s="4" t="str">
        <f>IFERROR(VLOOKUP($A68,Data!$A:$E,2,0),VLOOKUP($B68,Data!$A:$E,2,0))</f>
        <v>Đoàn Thanh Sơn</v>
      </c>
      <c r="E68" s="128" t="str">
        <f>IFERROR(VLOOKUP($A68,Data!$A:$E,4,0),IFERROR(VLOOKUP($B68,Data!$A:$E,4,0),VLOOKUP($D68,Data!$B:$D,3,0)))</f>
        <v>doanthanhson1973.dlxl@gmail.com</v>
      </c>
      <c r="F68" s="4" t="str">
        <f>IFERROR(VLOOKUP($A68,Data!$A:$E,5,0),IFERROR(VLOOKUP($B68,Data!$A:$E,5,0),VLOOKUP($D68,Data!$B:$D,5,0)))</f>
        <v>155704070000747</v>
      </c>
      <c r="G68" s="9">
        <v>4.5670000000000002</v>
      </c>
      <c r="H68" s="9">
        <v>3</v>
      </c>
      <c r="I68" s="120">
        <v>6671017</v>
      </c>
      <c r="J68" s="119">
        <v>98.25</v>
      </c>
      <c r="K68" s="126">
        <v>6397558</v>
      </c>
      <c r="L68" s="127">
        <f t="shared" si="3"/>
        <v>6397558</v>
      </c>
    </row>
    <row r="69" spans="1:12">
      <c r="A69" s="9">
        <v>17198</v>
      </c>
      <c r="B69" s="3" t="str">
        <f t="shared" si="2"/>
        <v>17198</v>
      </c>
      <c r="C69" s="4" t="str">
        <f>IFERROR(VLOOKUP($A69,Data!A:E,3,0),VLOOKUP($B69,Data!A:E,2,0))</f>
        <v>ông</v>
      </c>
      <c r="D69" s="4" t="str">
        <f>IFERROR(VLOOKUP($A69,Data!$A:$E,2,0),VLOOKUP($B69,Data!$A:$E,2,0))</f>
        <v>Nguyễn Văn Hội</v>
      </c>
      <c r="E69" s="128" t="str">
        <f>IFERROR(VLOOKUP($A69,Data!$A:$E,4,0),IFERROR(VLOOKUP($B69,Data!$A:$E,4,0),VLOOKUP($D69,Data!$B:$D,3,0)))</f>
        <v>hoi.nvlk@gmail.com</v>
      </c>
      <c r="F69" s="4" t="str">
        <f>IFERROR(VLOOKUP($A69,Data!$A:$E,5,0),IFERROR(VLOOKUP($B69,Data!$A:$E,5,0),VLOOKUP($D69,Data!$B:$D,5,0)))</f>
        <v>155704070000444</v>
      </c>
      <c r="G69" s="9">
        <v>4.5670000000000002</v>
      </c>
      <c r="H69" s="9">
        <v>3</v>
      </c>
      <c r="I69" s="120">
        <v>6671017</v>
      </c>
      <c r="J69" s="119">
        <v>98.25</v>
      </c>
      <c r="K69" s="126">
        <v>6397558</v>
      </c>
      <c r="L69" s="127">
        <f t="shared" si="3"/>
        <v>6397558</v>
      </c>
    </row>
    <row r="70" spans="1:12">
      <c r="A70" s="9">
        <v>17531</v>
      </c>
      <c r="B70" s="3" t="str">
        <f t="shared" si="2"/>
        <v>17531</v>
      </c>
      <c r="C70" s="4" t="str">
        <f>IFERROR(VLOOKUP($A70,Data!A:E,3,0),VLOOKUP($B70,Data!A:E,2,0))</f>
        <v>ông</v>
      </c>
      <c r="D70" s="4" t="str">
        <f>IFERROR(VLOOKUP($A70,Data!$A:$E,2,0),VLOOKUP($B70,Data!$A:$E,2,0))</f>
        <v>Phạm Văn Trung</v>
      </c>
      <c r="E70" s="128" t="str">
        <f>IFERROR(VLOOKUP($A70,Data!$A:$E,4,0),IFERROR(VLOOKUP($B70,Data!$A:$E,4,0),VLOOKUP($D70,Data!$B:$D,3,0)))</f>
        <v>phamvantrung1973.dlxl@gmail.com</v>
      </c>
      <c r="F70" s="4" t="str">
        <f>IFERROR(VLOOKUP($A70,Data!$A:$E,5,0),IFERROR(VLOOKUP($B70,Data!$A:$E,5,0),VLOOKUP($D70,Data!$B:$D,5,0)))</f>
        <v>155704070000442</v>
      </c>
      <c r="G70" s="9">
        <v>4.5670000000000002</v>
      </c>
      <c r="H70" s="9">
        <v>3</v>
      </c>
      <c r="I70" s="120">
        <v>6671017</v>
      </c>
      <c r="J70" s="119">
        <v>98.25</v>
      </c>
      <c r="K70" s="126">
        <v>6397558</v>
      </c>
      <c r="L70" s="127">
        <f t="shared" si="3"/>
        <v>6397558</v>
      </c>
    </row>
    <row r="71" spans="1:12">
      <c r="A71" s="9">
        <v>20045</v>
      </c>
      <c r="B71" s="3" t="str">
        <f t="shared" si="2"/>
        <v>20045</v>
      </c>
      <c r="C71" s="4" t="str">
        <f>IFERROR(VLOOKUP($A71,Data!A:E,3,0),VLOOKUP($B71,Data!A:E,2,0))</f>
        <v>ông</v>
      </c>
      <c r="D71" s="4" t="str">
        <f>IFERROR(VLOOKUP($A71,Data!$A:$E,2,0),VLOOKUP($B71,Data!$A:$E,2,0))</f>
        <v>Nguyễn Văn Tri</v>
      </c>
      <c r="E71" s="128" t="str">
        <f>IFERROR(VLOOKUP($A71,Data!$A:$E,4,0),IFERROR(VLOOKUP($B71,Data!$A:$E,4,0),VLOOKUP($D71,Data!$B:$D,3,0)))</f>
        <v>nguyenvantri1976.dlxl@gmail.com</v>
      </c>
      <c r="F71" s="4" t="str">
        <f>IFERROR(VLOOKUP($A71,Data!$A:$E,5,0),IFERROR(VLOOKUP($B71,Data!$A:$E,5,0),VLOOKUP($D71,Data!$B:$D,5,0)))</f>
        <v>155704070000649</v>
      </c>
      <c r="G71" s="9">
        <v>4.5670000000000002</v>
      </c>
      <c r="H71" s="9">
        <v>3</v>
      </c>
      <c r="I71" s="120">
        <v>6671017</v>
      </c>
      <c r="J71" s="119">
        <v>98.25</v>
      </c>
      <c r="K71" s="126">
        <v>6397558</v>
      </c>
      <c r="L71" s="127">
        <f t="shared" si="3"/>
        <v>6397558</v>
      </c>
    </row>
    <row r="72" spans="1:12">
      <c r="A72" s="9">
        <v>20046</v>
      </c>
      <c r="B72" s="3" t="str">
        <f t="shared" si="2"/>
        <v>20046</v>
      </c>
      <c r="C72" s="4" t="str">
        <f>IFERROR(VLOOKUP($A72,Data!A:E,3,0),VLOOKUP($B72,Data!A:E,2,0))</f>
        <v>ông</v>
      </c>
      <c r="D72" s="4" t="str">
        <f>IFERROR(VLOOKUP($A72,Data!$A:$E,2,0),VLOOKUP($B72,Data!$A:$E,2,0))</f>
        <v>Lê Hoàng Phúc</v>
      </c>
      <c r="E72" s="128" t="str">
        <f>IFERROR(VLOOKUP($A72,Data!$A:$E,4,0),IFERROR(VLOOKUP($B72,Data!$A:$E,4,0),VLOOKUP($D72,Data!$B:$D,3,0)))</f>
        <v>lehoangphuc0303@gmail.com</v>
      </c>
      <c r="F72" s="4" t="str">
        <f>IFERROR(VLOOKUP($A72,Data!$A:$E,5,0),IFERROR(VLOOKUP($B72,Data!$A:$E,5,0),VLOOKUP($D72,Data!$B:$D,5,0)))</f>
        <v>155704070000436</v>
      </c>
      <c r="G72" s="9">
        <v>4.5670000000000002</v>
      </c>
      <c r="H72" s="9">
        <v>3</v>
      </c>
      <c r="I72" s="120">
        <v>6671017</v>
      </c>
      <c r="J72" s="119">
        <v>98.25</v>
      </c>
      <c r="K72" s="126">
        <v>6397558</v>
      </c>
      <c r="L72" s="127">
        <f t="shared" si="3"/>
        <v>6397558</v>
      </c>
    </row>
    <row r="73" spans="1:12">
      <c r="A73" s="9">
        <v>20048</v>
      </c>
      <c r="B73" s="3" t="str">
        <f t="shared" si="2"/>
        <v>20048</v>
      </c>
      <c r="C73" s="4" t="str">
        <f>IFERROR(VLOOKUP($A73,Data!A:E,3,0),VLOOKUP($B73,Data!A:E,2,0))</f>
        <v>ông</v>
      </c>
      <c r="D73" s="4" t="str">
        <f>IFERROR(VLOOKUP($A73,Data!$A:$E,2,0),VLOOKUP($B73,Data!$A:$E,2,0))</f>
        <v>Trần Minh Tấn</v>
      </c>
      <c r="E73" s="128" t="str">
        <f>IFERROR(VLOOKUP($A73,Data!$A:$E,4,0),IFERROR(VLOOKUP($B73,Data!$A:$E,4,0),VLOOKUP($D73,Data!$B:$D,3,0)))</f>
        <v>tranminhtan1979.dlxl@gmail.com</v>
      </c>
      <c r="F73" s="4" t="str">
        <f>IFERROR(VLOOKUP($A73,Data!$A:$E,5,0),IFERROR(VLOOKUP($B73,Data!$A:$E,5,0),VLOOKUP($D73,Data!$B:$D,5,0)))</f>
        <v>155704070000437</v>
      </c>
      <c r="G73" s="9">
        <v>4.5670000000000002</v>
      </c>
      <c r="H73" s="9">
        <v>3</v>
      </c>
      <c r="I73" s="120">
        <v>6671017</v>
      </c>
      <c r="J73" s="119">
        <v>98.25</v>
      </c>
      <c r="K73" s="126">
        <v>6397558</v>
      </c>
      <c r="L73" s="127">
        <f t="shared" si="3"/>
        <v>6397558</v>
      </c>
    </row>
    <row r="74" spans="1:12">
      <c r="A74" s="9">
        <v>20276</v>
      </c>
      <c r="B74" s="3" t="str">
        <f t="shared" si="2"/>
        <v>20276</v>
      </c>
      <c r="C74" s="4" t="str">
        <f>IFERROR(VLOOKUP($A74,Data!A:E,3,0),VLOOKUP($B74,Data!A:E,2,0))</f>
        <v>ông</v>
      </c>
      <c r="D74" s="4" t="str">
        <f>IFERROR(VLOOKUP($A74,Data!$A:$E,2,0),VLOOKUP($B74,Data!$A:$E,2,0))</f>
        <v>Trần Chí Lực</v>
      </c>
      <c r="E74" s="128" t="str">
        <f>IFERROR(VLOOKUP($A74,Data!$A:$E,4,0),IFERROR(VLOOKUP($B74,Data!$A:$E,4,0),VLOOKUP($D74,Data!$B:$D,3,0)))</f>
        <v>tranchiluc1981.dlxl@gmail.com</v>
      </c>
      <c r="F74" s="4" t="str">
        <f>IFERROR(VLOOKUP($A74,Data!$A:$E,5,0),IFERROR(VLOOKUP($B74,Data!$A:$E,5,0),VLOOKUP($D74,Data!$B:$D,5,0)))</f>
        <v>155704070000754</v>
      </c>
      <c r="G74" s="9">
        <v>4.5670000000000002</v>
      </c>
      <c r="H74" s="9">
        <v>3</v>
      </c>
      <c r="I74" s="120">
        <v>6671017</v>
      </c>
      <c r="J74" s="119">
        <v>98.25</v>
      </c>
      <c r="K74" s="126">
        <v>6397558</v>
      </c>
      <c r="L74" s="127">
        <f t="shared" si="3"/>
        <v>6397558</v>
      </c>
    </row>
    <row r="75" spans="1:12">
      <c r="A75" s="9">
        <v>20411</v>
      </c>
      <c r="B75" s="3" t="str">
        <f t="shared" si="2"/>
        <v>20411</v>
      </c>
      <c r="C75" s="4" t="str">
        <f>IFERROR(VLOOKUP($A75,Data!A:E,3,0),VLOOKUP($B75,Data!A:E,2,0))</f>
        <v>ông</v>
      </c>
      <c r="D75" s="4" t="str">
        <f>IFERROR(VLOOKUP($A75,Data!$A:$E,2,0),VLOOKUP($B75,Data!$A:$E,2,0))</f>
        <v>Lâm Minh Tuấn</v>
      </c>
      <c r="E75" s="128" t="str">
        <f>IFERROR(VLOOKUP($A75,Data!$A:$E,4,0),IFERROR(VLOOKUP($B75,Data!$A:$E,4,0),VLOOKUP($D75,Data!$B:$D,3,0)))</f>
        <v>lamminhtuan1980.dlxl@gmail.com</v>
      </c>
      <c r="F75" s="4" t="str">
        <f>IFERROR(VLOOKUP($A75,Data!$A:$E,5,0),IFERROR(VLOOKUP($B75,Data!$A:$E,5,0),VLOOKUP($D75,Data!$B:$D,5,0)))</f>
        <v>155704070000748</v>
      </c>
      <c r="G75" s="9">
        <v>3.9710000000000001</v>
      </c>
      <c r="H75" s="9">
        <v>3</v>
      </c>
      <c r="I75" s="120">
        <v>5800440</v>
      </c>
      <c r="J75" s="119">
        <v>98.25</v>
      </c>
      <c r="K75" s="126">
        <v>5562668</v>
      </c>
      <c r="L75" s="127">
        <f t="shared" si="3"/>
        <v>5562668</v>
      </c>
    </row>
    <row r="76" spans="1:12">
      <c r="A76" s="9">
        <v>20413</v>
      </c>
      <c r="B76" s="3" t="str">
        <f t="shared" si="2"/>
        <v>20413</v>
      </c>
      <c r="C76" s="4" t="str">
        <f>IFERROR(VLOOKUP($A76,Data!A:E,3,0),VLOOKUP($B76,Data!A:E,2,0))</f>
        <v>ông</v>
      </c>
      <c r="D76" s="4" t="str">
        <f>IFERROR(VLOOKUP($A76,Data!$A:$E,2,0),VLOOKUP($B76,Data!$A:$E,2,0))</f>
        <v>Nguyễn Tiến Dũng</v>
      </c>
      <c r="E76" s="128" t="str">
        <f>IFERROR(VLOOKUP($A76,Data!$A:$E,4,0),IFERROR(VLOOKUP($B76,Data!$A:$E,4,0),VLOOKUP($D76,Data!$B:$D,3,0)))</f>
        <v>dinhvancuong1975.dlxl@gmail.com</v>
      </c>
      <c r="F76" s="4" t="str">
        <f>IFERROR(VLOOKUP($A76,Data!$A:$E,5,0),IFERROR(VLOOKUP($B76,Data!$A:$E,5,0),VLOOKUP($D76,Data!$B:$D,5,0)))</f>
        <v>155704070000698</v>
      </c>
      <c r="G76" s="9">
        <v>3.9710000000000001</v>
      </c>
      <c r="H76" s="9">
        <v>3</v>
      </c>
      <c r="I76" s="120">
        <v>5800440</v>
      </c>
      <c r="J76" s="119">
        <v>98.25</v>
      </c>
      <c r="K76" s="126">
        <v>5562668</v>
      </c>
      <c r="L76" s="127">
        <f t="shared" si="3"/>
        <v>5562668</v>
      </c>
    </row>
    <row r="77" spans="1:12">
      <c r="A77" s="9">
        <v>20417</v>
      </c>
      <c r="B77" s="3" t="str">
        <f t="shared" si="2"/>
        <v>20417</v>
      </c>
      <c r="C77" s="4" t="str">
        <f>IFERROR(VLOOKUP($A77,Data!A:E,3,0),VLOOKUP($B77,Data!A:E,2,0))</f>
        <v>ông</v>
      </c>
      <c r="D77" s="4" t="str">
        <f>IFERROR(VLOOKUP($A77,Data!$A:$E,2,0),VLOOKUP($B77,Data!$A:$E,2,0))</f>
        <v>Trương Như Luyện</v>
      </c>
      <c r="E77" s="128" t="str">
        <f>IFERROR(VLOOKUP($A77,Data!$A:$E,4,0),IFERROR(VLOOKUP($B77,Data!$A:$E,4,0),VLOOKUP($D77,Data!$B:$D,3,0)))</f>
        <v>nguyentiendung1979.dlxl@gmail.com</v>
      </c>
      <c r="F77" s="4" t="str">
        <f>IFERROR(VLOOKUP($A77,Data!$A:$E,5,0),IFERROR(VLOOKUP($B77,Data!$A:$E,5,0),VLOOKUP($D77,Data!$B:$D,5,0)))</f>
        <v>155704070000699</v>
      </c>
      <c r="G77" s="9">
        <v>3.9710000000000001</v>
      </c>
      <c r="H77" s="9">
        <v>2.82</v>
      </c>
      <c r="I77" s="120">
        <v>5448898</v>
      </c>
      <c r="J77" s="119">
        <v>98.25</v>
      </c>
      <c r="K77" s="126">
        <v>5225536</v>
      </c>
      <c r="L77" s="127">
        <f t="shared" si="3"/>
        <v>5225536</v>
      </c>
    </row>
    <row r="78" spans="1:12">
      <c r="A78" s="9">
        <v>20449</v>
      </c>
      <c r="B78" s="3" t="str">
        <f t="shared" si="2"/>
        <v>20449</v>
      </c>
      <c r="C78" s="4" t="str">
        <f>IFERROR(VLOOKUP($A78,Data!A:E,3,0),VLOOKUP($B78,Data!A:E,2,0))</f>
        <v>ông</v>
      </c>
      <c r="D78" s="4" t="str">
        <f>IFERROR(VLOOKUP($A78,Data!$A:$E,2,0),VLOOKUP($B78,Data!$A:$E,2,0))</f>
        <v>Đoàn Quốc Chánh</v>
      </c>
      <c r="E78" s="128" t="str">
        <f>IFERROR(VLOOKUP($A78,Data!$A:$E,4,0),IFERROR(VLOOKUP($B78,Data!$A:$E,4,0),VLOOKUP($D78,Data!$B:$D,3,0)))</f>
        <v>doanquocchanh1982.dlxl@gmail.com</v>
      </c>
      <c r="F78" s="4" t="str">
        <f>IFERROR(VLOOKUP($A78,Data!$A:$E,5,0),IFERROR(VLOOKUP($B78,Data!$A:$E,5,0),VLOOKUP($D78,Data!$B:$D,5,0)))</f>
        <v>155704070000979</v>
      </c>
      <c r="G78" s="9">
        <v>3.9710000000000001</v>
      </c>
      <c r="H78" s="9">
        <v>3</v>
      </c>
      <c r="I78" s="120">
        <v>5800440</v>
      </c>
      <c r="J78" s="119">
        <v>98.25</v>
      </c>
      <c r="K78" s="126">
        <v>5562668</v>
      </c>
      <c r="L78" s="127">
        <f t="shared" si="3"/>
        <v>5562668</v>
      </c>
    </row>
    <row r="79" spans="1:12">
      <c r="A79" s="9">
        <v>20540</v>
      </c>
      <c r="B79" s="3" t="str">
        <f t="shared" si="2"/>
        <v>20540</v>
      </c>
      <c r="C79" s="4" t="str">
        <f>IFERROR(VLOOKUP($A79,Data!A:E,3,0),VLOOKUP($B79,Data!A:E,2,0))</f>
        <v>ông</v>
      </c>
      <c r="D79" s="4" t="str">
        <f>IFERROR(VLOOKUP($A79,Data!$A:$E,2,0),VLOOKUP($B79,Data!$A:$E,2,0))</f>
        <v>Long Hồng Thái</v>
      </c>
      <c r="E79" s="128" t="str">
        <f>IFERROR(VLOOKUP($A79,Data!$A:$E,4,0),IFERROR(VLOOKUP($B79,Data!$A:$E,4,0),VLOOKUP($D79,Data!$B:$D,3,0)))</f>
        <v>longhongthai1977.dlxl@gmail.com</v>
      </c>
      <c r="F79" s="4" t="str">
        <f>IFERROR(VLOOKUP($A79,Data!$A:$E,5,0),IFERROR(VLOOKUP($B79,Data!$A:$E,5,0),VLOOKUP($D79,Data!$B:$D,5,0)))</f>
        <v>155704070000558</v>
      </c>
      <c r="G79" s="9">
        <v>3.9710000000000001</v>
      </c>
      <c r="H79" s="9">
        <v>3</v>
      </c>
      <c r="I79" s="120">
        <v>5800440</v>
      </c>
      <c r="J79" s="119">
        <v>98.25</v>
      </c>
      <c r="K79" s="126">
        <v>5562668</v>
      </c>
      <c r="L79" s="127">
        <f t="shared" si="3"/>
        <v>5562668</v>
      </c>
    </row>
    <row r="80" spans="1:12">
      <c r="A80" s="9">
        <v>20541</v>
      </c>
      <c r="B80" s="3" t="str">
        <f t="shared" si="2"/>
        <v>20541</v>
      </c>
      <c r="C80" s="4" t="str">
        <f>IFERROR(VLOOKUP($A80,Data!A:E,3,0),VLOOKUP($B80,Data!A:E,2,0))</f>
        <v>ông</v>
      </c>
      <c r="D80" s="4" t="str">
        <f>IFERROR(VLOOKUP($A80,Data!$A:$E,2,0),VLOOKUP($B80,Data!$A:$E,2,0))</f>
        <v>Đinh Văn Cường</v>
      </c>
      <c r="E80" s="128" t="str">
        <f>IFERROR(VLOOKUP($A80,Data!$A:$E,4,0),IFERROR(VLOOKUP($B80,Data!$A:$E,4,0),VLOOKUP($D80,Data!$B:$D,3,0)))</f>
        <v>truongnhuluyen1977.dlxl@gmail.com</v>
      </c>
      <c r="F80" s="4" t="str">
        <f>IFERROR(VLOOKUP($A80,Data!$A:$E,5,0),IFERROR(VLOOKUP($B80,Data!$A:$E,5,0),VLOOKUP($D80,Data!$B:$D,5,0)))</f>
        <v>155704070000757</v>
      </c>
      <c r="G80" s="9">
        <v>3.9710000000000001</v>
      </c>
      <c r="H80" s="9">
        <v>3</v>
      </c>
      <c r="I80" s="120">
        <v>5800440</v>
      </c>
      <c r="J80" s="119">
        <v>98.25</v>
      </c>
      <c r="K80" s="126">
        <v>5562668</v>
      </c>
      <c r="L80" s="127">
        <f t="shared" si="3"/>
        <v>5562668</v>
      </c>
    </row>
    <row r="81" spans="1:12">
      <c r="A81" s="9">
        <v>20550</v>
      </c>
      <c r="B81" s="3" t="str">
        <f t="shared" si="2"/>
        <v>20550</v>
      </c>
      <c r="C81" s="4" t="str">
        <f>IFERROR(VLOOKUP($A81,Data!A:E,3,0),VLOOKUP($B81,Data!A:E,2,0))</f>
        <v>ông</v>
      </c>
      <c r="D81" s="4" t="str">
        <f>IFERROR(VLOOKUP($A81,Data!$A:$E,2,0),VLOOKUP($B81,Data!$A:$E,2,0))</f>
        <v>Trần Kim Lâm</v>
      </c>
      <c r="E81" s="128" t="str">
        <f>IFERROR(VLOOKUP($A81,Data!$A:$E,4,0),IFERROR(VLOOKUP($B81,Data!$A:$E,4,0),VLOOKUP($D81,Data!$B:$D,3,0)))</f>
        <v>lamtkdlxl@gmail.com</v>
      </c>
      <c r="F81" s="4" t="str">
        <f>IFERROR(VLOOKUP($A81,Data!$A:$E,5,0),IFERROR(VLOOKUP($B81,Data!$A:$E,5,0),VLOOKUP($D81,Data!$B:$D,5,0)))</f>
        <v>155704070000651</v>
      </c>
      <c r="G81" s="9">
        <v>3.6489999999999996</v>
      </c>
      <c r="H81" s="9">
        <v>3</v>
      </c>
      <c r="I81" s="120">
        <v>5330094</v>
      </c>
      <c r="J81" s="119">
        <v>98.25</v>
      </c>
      <c r="K81" s="126">
        <v>5111602</v>
      </c>
      <c r="L81" s="127">
        <f t="shared" si="3"/>
        <v>5111602</v>
      </c>
    </row>
    <row r="82" spans="1:12">
      <c r="A82" s="9">
        <v>20777</v>
      </c>
      <c r="B82" s="3" t="str">
        <f t="shared" si="2"/>
        <v>20777</v>
      </c>
      <c r="C82" s="4" t="str">
        <f>IFERROR(VLOOKUP($A82,Data!A:E,3,0),VLOOKUP($B82,Data!A:E,2,0))</f>
        <v>ông</v>
      </c>
      <c r="D82" s="4" t="str">
        <f>IFERROR(VLOOKUP($A82,Data!$A:$E,2,0),VLOOKUP($B82,Data!$A:$E,2,0))</f>
        <v>Nguyễn Tiến Phi</v>
      </c>
      <c r="E82" s="128" t="str">
        <f>IFERROR(VLOOKUP($A82,Data!$A:$E,4,0),IFERROR(VLOOKUP($B82,Data!$A:$E,4,0),VLOOKUP($D82,Data!$B:$D,3,0)))</f>
        <v>nguyentienphi1981.dlxl@gmail.com</v>
      </c>
      <c r="F82" s="4" t="str">
        <f>IFERROR(VLOOKUP($A82,Data!$A:$E,5,0),IFERROR(VLOOKUP($B82,Data!$A:$E,5,0),VLOOKUP($D82,Data!$B:$D,5,0)))</f>
        <v>155704070000978</v>
      </c>
      <c r="G82" s="9">
        <v>3.4530000000000003</v>
      </c>
      <c r="H82" s="9">
        <v>3</v>
      </c>
      <c r="I82" s="120">
        <v>5043797</v>
      </c>
      <c r="J82" s="119">
        <v>98.25</v>
      </c>
      <c r="K82" s="126">
        <v>4837041</v>
      </c>
      <c r="L82" s="127">
        <f t="shared" si="3"/>
        <v>4837041</v>
      </c>
    </row>
    <row r="83" spans="1:12">
      <c r="A83" s="9">
        <v>14105</v>
      </c>
      <c r="B83" s="3" t="str">
        <f t="shared" si="2"/>
        <v>14105</v>
      </c>
      <c r="C83" s="4" t="str">
        <f>IFERROR(VLOOKUP($A83,Data!A:E,3,0),VLOOKUP($B83,Data!A:E,2,0))</f>
        <v>ông</v>
      </c>
      <c r="D83" s="4" t="str">
        <f>IFERROR(VLOOKUP($A83,Data!$A:$E,2,0),VLOOKUP($B83,Data!$A:$E,2,0))</f>
        <v>Đoàn Huân</v>
      </c>
      <c r="E83" s="128" t="str">
        <f>IFERROR(VLOOKUP($A83,Data!$A:$E,4,0),IFERROR(VLOOKUP($B83,Data!$A:$E,4,0),VLOOKUP($D83,Data!$B:$D,3,0)))</f>
        <v>doanhuanhepc@gmail.com</v>
      </c>
      <c r="F83" s="4" t="str">
        <f>IFERROR(VLOOKUP($A83,Data!$A:$E,5,0),IFERROR(VLOOKUP($B83,Data!$A:$E,5,0),VLOOKUP($D83,Data!$B:$D,5,0)))</f>
        <v>155704070001471</v>
      </c>
      <c r="G83" s="9">
        <v>3.073</v>
      </c>
      <c r="H83" s="9">
        <v>3</v>
      </c>
      <c r="I83" s="120">
        <v>4488731</v>
      </c>
      <c r="J83" s="119">
        <v>98.25</v>
      </c>
      <c r="K83" s="126">
        <v>4304729</v>
      </c>
      <c r="L83" s="127">
        <f t="shared" si="3"/>
        <v>4304729</v>
      </c>
    </row>
    <row r="84" spans="1:12">
      <c r="A84" s="9">
        <v>21213</v>
      </c>
      <c r="B84" s="3" t="str">
        <f t="shared" si="2"/>
        <v>21213</v>
      </c>
      <c r="C84" s="4" t="str">
        <f>IFERROR(VLOOKUP($A84,Data!A:E,3,0),VLOOKUP($B84,Data!A:E,2,0))</f>
        <v>ông</v>
      </c>
      <c r="D84" s="4" t="str">
        <f>IFERROR(VLOOKUP($A84,Data!$A:$E,2,0),VLOOKUP($B84,Data!$A:$E,2,0))</f>
        <v>Lê Thanh Việt</v>
      </c>
      <c r="E84" s="128" t="str">
        <f>IFERROR(VLOOKUP($A84,Data!$A:$E,4,0),IFERROR(VLOOKUP($B84,Data!$A:$E,4,0),VLOOKUP($D84,Data!$B:$D,3,0)))</f>
        <v>lethanhviet1984.dlxl@gmail.com</v>
      </c>
      <c r="F84" s="4" t="str">
        <f>IFERROR(VLOOKUP($A84,Data!$A:$E,5,0),IFERROR(VLOOKUP($B84,Data!$A:$E,5,0),VLOOKUP($D84,Data!$B:$D,5,0)))</f>
        <v>155704070000755</v>
      </c>
      <c r="G84" s="9">
        <v>3.4530000000000003</v>
      </c>
      <c r="H84" s="9">
        <v>3</v>
      </c>
      <c r="I84" s="120">
        <v>5043797</v>
      </c>
      <c r="J84" s="119">
        <v>98.25</v>
      </c>
      <c r="K84" s="126">
        <v>4837041</v>
      </c>
      <c r="L84" s="127">
        <f t="shared" si="3"/>
        <v>4837041</v>
      </c>
    </row>
    <row r="85" spans="1:12">
      <c r="A85" s="9">
        <v>21215</v>
      </c>
      <c r="B85" s="3" t="str">
        <f t="shared" si="2"/>
        <v>21215</v>
      </c>
      <c r="C85" s="4" t="str">
        <f>IFERROR(VLOOKUP($A85,Data!A:E,3,0),VLOOKUP($B85,Data!A:E,2,0))</f>
        <v>ông</v>
      </c>
      <c r="D85" s="4" t="str">
        <f>IFERROR(VLOOKUP($A85,Data!$A:$E,2,0),VLOOKUP($B85,Data!$A:$E,2,0))</f>
        <v>Nguyễn Huy Hiệu</v>
      </c>
      <c r="E85" s="128" t="str">
        <f>IFERROR(VLOOKUP($A85,Data!$A:$E,4,0),IFERROR(VLOOKUP($B85,Data!$A:$E,4,0),VLOOKUP($D85,Data!$B:$D,3,0)))</f>
        <v>nguyenhuyhieu1986.dlxl@gmail.com</v>
      </c>
      <c r="F85" s="4" t="str">
        <f>IFERROR(VLOOKUP($A85,Data!$A:$E,5,0),IFERROR(VLOOKUP($B85,Data!$A:$E,5,0),VLOOKUP($D85,Data!$B:$D,5,0)))</f>
        <v>155704070000701</v>
      </c>
      <c r="G85" s="9">
        <v>3.4530000000000003</v>
      </c>
      <c r="H85" s="9">
        <v>3</v>
      </c>
      <c r="I85" s="120">
        <v>5043797</v>
      </c>
      <c r="J85" s="119">
        <v>98.25</v>
      </c>
      <c r="K85" s="126">
        <v>4837041</v>
      </c>
      <c r="L85" s="127">
        <f t="shared" si="3"/>
        <v>4837041</v>
      </c>
    </row>
    <row r="86" spans="1:12">
      <c r="A86" s="9">
        <v>21670</v>
      </c>
      <c r="B86" s="3" t="str">
        <f t="shared" si="2"/>
        <v>21670</v>
      </c>
      <c r="C86" s="4" t="str">
        <f>IFERROR(VLOOKUP($A86,Data!A:E,3,0),VLOOKUP($B86,Data!A:E,2,0))</f>
        <v>ông</v>
      </c>
      <c r="D86" s="4" t="str">
        <f>IFERROR(VLOOKUP($A86,Data!$A:$E,2,0),VLOOKUP($B86,Data!$A:$E,2,0))</f>
        <v>Nguyễn Duy Khánh</v>
      </c>
      <c r="E86" s="128" t="str">
        <f>IFERROR(VLOOKUP($A86,Data!$A:$E,4,0),IFERROR(VLOOKUP($B86,Data!$A:$E,4,0),VLOOKUP($D86,Data!$B:$D,3,0)))</f>
        <v>khanhnguyenevn@gmail.com</v>
      </c>
      <c r="F86" s="4" t="str">
        <f>IFERROR(VLOOKUP($A86,Data!$A:$E,5,0),IFERROR(VLOOKUP($B86,Data!$A:$E,5,0),VLOOKUP($D86,Data!$B:$D,5,0)))</f>
        <v>155704070000697</v>
      </c>
      <c r="G86" s="9">
        <v>3.0030000000000001</v>
      </c>
      <c r="H86" s="9">
        <v>3</v>
      </c>
      <c r="I86" s="120">
        <v>4386482</v>
      </c>
      <c r="J86" s="119">
        <v>98.25</v>
      </c>
      <c r="K86" s="126">
        <v>4206671</v>
      </c>
      <c r="L86" s="127">
        <f t="shared" si="3"/>
        <v>4206671</v>
      </c>
    </row>
    <row r="87" spans="1:12">
      <c r="A87" s="9">
        <v>22111</v>
      </c>
      <c r="B87" s="3" t="str">
        <f t="shared" si="2"/>
        <v>22111</v>
      </c>
      <c r="C87" s="4" t="str">
        <f>IFERROR(VLOOKUP($A87,Data!A:E,3,0),VLOOKUP($B87,Data!A:E,2,0))</f>
        <v>ông</v>
      </c>
      <c r="D87" s="4" t="str">
        <f>IFERROR(VLOOKUP($A87,Data!$A:$E,2,0),VLOOKUP($B87,Data!$A:$E,2,0))</f>
        <v>Phạm Đình Chinh</v>
      </c>
      <c r="E87" s="128" t="str">
        <f>IFERROR(VLOOKUP($A87,Data!$A:$E,4,0),IFERROR(VLOOKUP($B87,Data!$A:$E,4,0),VLOOKUP($D87,Data!$B:$D,3,0)))</f>
        <v>phamdinhchinh1984.dlxl@gmail.com</v>
      </c>
      <c r="F87" s="4" t="str">
        <f>IFERROR(VLOOKUP($A87,Data!$A:$E,5,0),IFERROR(VLOOKUP($B87,Data!$A:$E,5,0),VLOOKUP($D87,Data!$B:$D,5,0)))</f>
        <v>155704070001272</v>
      </c>
      <c r="G87" s="9">
        <v>3.0030000000000001</v>
      </c>
      <c r="H87" s="9">
        <v>3</v>
      </c>
      <c r="I87" s="120">
        <v>4386482</v>
      </c>
      <c r="J87" s="119">
        <v>98.25</v>
      </c>
      <c r="K87" s="126">
        <v>4206671</v>
      </c>
      <c r="L87" s="127">
        <f t="shared" si="3"/>
        <v>4206671</v>
      </c>
    </row>
    <row r="88" spans="1:12">
      <c r="A88" s="9">
        <v>21848</v>
      </c>
      <c r="B88" s="3" t="str">
        <f t="shared" si="2"/>
        <v>21848</v>
      </c>
      <c r="C88" s="4" t="str">
        <f>IFERROR(VLOOKUP($A88,Data!A:E,3,0),VLOOKUP($B88,Data!A:E,2,0))</f>
        <v>ông</v>
      </c>
      <c r="D88" s="4" t="str">
        <f>IFERROR(VLOOKUP($A88,Data!$A:$E,2,0),VLOOKUP($B88,Data!$A:$E,2,0))</f>
        <v>Nguyễn Hoàng Sơn</v>
      </c>
      <c r="E88" s="128" t="str">
        <f>IFERROR(VLOOKUP($A88,Data!$A:$E,4,0),IFERROR(VLOOKUP($B88,Data!$A:$E,4,0),VLOOKUP($D88,Data!$B:$D,3,0)))</f>
        <v>nguyenhoangson1984.dlxl@gmail.com</v>
      </c>
      <c r="F88" s="4" t="str">
        <f>IFERROR(VLOOKUP($A88,Data!$A:$E,5,0),IFERROR(VLOOKUP($B88,Data!$A:$E,5,0),VLOOKUP($D88,Data!$B:$D,5,0)))</f>
        <v>155704070000642</v>
      </c>
      <c r="G88" s="9">
        <v>3.4530000000000003</v>
      </c>
      <c r="H88" s="9">
        <v>3</v>
      </c>
      <c r="I88" s="120">
        <v>5043797</v>
      </c>
      <c r="J88" s="119">
        <v>98.25</v>
      </c>
      <c r="K88" s="126">
        <v>4837041</v>
      </c>
      <c r="L88" s="127">
        <f t="shared" si="3"/>
        <v>4837041</v>
      </c>
    </row>
    <row r="89" spans="1:12">
      <c r="A89" s="9" t="s">
        <v>18</v>
      </c>
      <c r="B89" s="3" t="str">
        <f t="shared" si="2"/>
        <v>H0297</v>
      </c>
      <c r="C89" s="4" t="str">
        <f>IFERROR(VLOOKUP($A89,Data!A:E,3,0),VLOOKUP($B89,Data!A:E,2,0))</f>
        <v>ông</v>
      </c>
      <c r="D89" s="4" t="str">
        <f>IFERROR(VLOOKUP($A89,Data!$A:$E,2,0),VLOOKUP($B89,Data!$A:$E,2,0))</f>
        <v>Nguyễn Hữu Hạnh</v>
      </c>
      <c r="E89" s="128" t="str">
        <f>IFERROR(VLOOKUP($A89,Data!$A:$E,4,0),IFERROR(VLOOKUP($B89,Data!$A:$E,4,0),VLOOKUP($D89,Data!$B:$D,3,0)))</f>
        <v>nguyenhuuhanh1975.dlxl@gmail.com</v>
      </c>
      <c r="F89" s="4" t="str">
        <f>IFERROR(VLOOKUP($A89,Data!$A:$E,5,0),IFERROR(VLOOKUP($B89,Data!$A:$E,5,0),VLOOKUP($D89,Data!$B:$D,5,0)))</f>
        <v>155704070000971</v>
      </c>
      <c r="G89" s="9">
        <v>3.9710000000000001</v>
      </c>
      <c r="H89" s="9">
        <v>3</v>
      </c>
      <c r="I89" s="120">
        <v>5800440</v>
      </c>
      <c r="J89" s="119">
        <v>98.25</v>
      </c>
      <c r="K89" s="126">
        <v>5562668</v>
      </c>
      <c r="L89" s="127">
        <f t="shared" si="3"/>
        <v>5562668</v>
      </c>
    </row>
    <row r="90" spans="1:12">
      <c r="A90" s="9" t="s">
        <v>19</v>
      </c>
      <c r="B90" s="3" t="str">
        <f t="shared" si="2"/>
        <v>H0298</v>
      </c>
      <c r="C90" s="4" t="str">
        <f>IFERROR(VLOOKUP($A90,Data!A:E,3,0),VLOOKUP($B90,Data!A:E,2,0))</f>
        <v>ông</v>
      </c>
      <c r="D90" s="4" t="str">
        <f>IFERROR(VLOOKUP($A90,Data!$A:$E,2,0),VLOOKUP($B90,Data!$A:$E,2,0))</f>
        <v>Nguyễn Thanh Phong</v>
      </c>
      <c r="E90" s="128" t="str">
        <f>IFERROR(VLOOKUP($A90,Data!$A:$E,4,0),IFERROR(VLOOKUP($B90,Data!$A:$E,4,0),VLOOKUP($D90,Data!$B:$D,3,0)))</f>
        <v>thanhphong7691@gmail.com</v>
      </c>
      <c r="F90" s="4" t="str">
        <f>IFERROR(VLOOKUP($A90,Data!$A:$E,5,0),IFERROR(VLOOKUP($B90,Data!$A:$E,5,0),VLOOKUP($D90,Data!$B:$D,5,0)))</f>
        <v>155704070000273</v>
      </c>
      <c r="G90" s="9">
        <v>4.5670000000000002</v>
      </c>
      <c r="H90" s="9">
        <v>3</v>
      </c>
      <c r="I90" s="120">
        <v>6671017</v>
      </c>
      <c r="J90" s="119">
        <v>98.25</v>
      </c>
      <c r="K90" s="126">
        <v>6397558</v>
      </c>
      <c r="L90" s="127">
        <f t="shared" si="3"/>
        <v>6397558</v>
      </c>
    </row>
    <row r="91" spans="1:12">
      <c r="A91" s="9" t="s">
        <v>20</v>
      </c>
      <c r="B91" s="3" t="str">
        <f t="shared" si="2"/>
        <v>H0299</v>
      </c>
      <c r="C91" s="4" t="str">
        <f>IFERROR(VLOOKUP($A91,Data!A:E,3,0),VLOOKUP($B91,Data!A:E,2,0))</f>
        <v>ông</v>
      </c>
      <c r="D91" s="4" t="str">
        <f>IFERROR(VLOOKUP($A91,Data!$A:$E,2,0),VLOOKUP($B91,Data!$A:$E,2,0))</f>
        <v>Phạm Tấn Phước</v>
      </c>
      <c r="E91" s="128" t="str">
        <f>IFERROR(VLOOKUP($A91,Data!$A:$E,4,0),IFERROR(VLOOKUP($B91,Data!$A:$E,4,0),VLOOKUP($D91,Data!$B:$D,3,0)))</f>
        <v>phamtanphuoc1973.dlxl@gmail.com</v>
      </c>
      <c r="F91" s="4" t="str">
        <f>IFERROR(VLOOKUP($A91,Data!$A:$E,5,0),IFERROR(VLOOKUP($B91,Data!$A:$E,5,0),VLOOKUP($D91,Data!$B:$D,5,0)))</f>
        <v>155704070000966</v>
      </c>
      <c r="G91" s="9">
        <v>3.9710000000000001</v>
      </c>
      <c r="H91" s="9">
        <v>3</v>
      </c>
      <c r="I91" s="120">
        <v>5800440</v>
      </c>
      <c r="J91" s="119">
        <v>98.25</v>
      </c>
      <c r="K91" s="126">
        <v>5562668</v>
      </c>
      <c r="L91" s="127">
        <f t="shared" si="3"/>
        <v>5562668</v>
      </c>
    </row>
    <row r="92" spans="1:12">
      <c r="A92" s="9" t="s">
        <v>21</v>
      </c>
      <c r="B92" s="3" t="str">
        <f t="shared" si="2"/>
        <v>H0300</v>
      </c>
      <c r="C92" s="4" t="str">
        <f>IFERROR(VLOOKUP($A92,Data!A:E,3,0),VLOOKUP($B92,Data!A:E,2,0))</f>
        <v>ông</v>
      </c>
      <c r="D92" s="4" t="str">
        <f>IFERROR(VLOOKUP($A92,Data!$A:$E,2,0),VLOOKUP($B92,Data!$A:$E,2,0))</f>
        <v>Hồ Đắc Long</v>
      </c>
      <c r="E92" s="128" t="str">
        <f>IFERROR(VLOOKUP($A92,Data!$A:$E,4,0),IFERROR(VLOOKUP($B92,Data!$A:$E,4,0),VLOOKUP($D92,Data!$B:$D,3,0)))</f>
        <v>hodaclongdlxl@gmail.com</v>
      </c>
      <c r="F92" s="4" t="str">
        <f>IFERROR(VLOOKUP($A92,Data!$A:$E,5,0),IFERROR(VLOOKUP($B92,Data!$A:$E,5,0),VLOOKUP($D92,Data!$B:$D,5,0)))</f>
        <v>155704070000668</v>
      </c>
      <c r="G92" s="9">
        <v>4.5670000000000002</v>
      </c>
      <c r="H92" s="9">
        <v>3</v>
      </c>
      <c r="I92" s="120">
        <v>6671017</v>
      </c>
      <c r="J92" s="119">
        <v>98.25</v>
      </c>
      <c r="K92" s="126">
        <v>6397558</v>
      </c>
      <c r="L92" s="127">
        <f t="shared" si="3"/>
        <v>6397558</v>
      </c>
    </row>
    <row r="93" spans="1:12">
      <c r="A93" s="9" t="s">
        <v>22</v>
      </c>
      <c r="B93" s="3" t="str">
        <f t="shared" si="2"/>
        <v>H0411</v>
      </c>
      <c r="C93" s="4" t="str">
        <f>IFERROR(VLOOKUP($A93,Data!A:E,3,0),VLOOKUP($B93,Data!A:E,2,0))</f>
        <v>ông</v>
      </c>
      <c r="D93" s="4" t="str">
        <f>IFERROR(VLOOKUP($A93,Data!$A:$E,2,0),VLOOKUP($B93,Data!$A:$E,2,0))</f>
        <v>Nguyễn Văn Phước</v>
      </c>
      <c r="E93" s="128" t="str">
        <f>IFERROR(VLOOKUP($A93,Data!$A:$E,4,0),IFERROR(VLOOKUP($B93,Data!$A:$E,4,0),VLOOKUP($D93,Data!$B:$D,3,0)))</f>
        <v>nguyenvanphuoc1971.dlxl@gmail.com</v>
      </c>
      <c r="F93" s="4" t="str">
        <f>IFERROR(VLOOKUP($A93,Data!$A:$E,5,0),IFERROR(VLOOKUP($B93,Data!$A:$E,5,0),VLOOKUP($D93,Data!$B:$D,5,0)))</f>
        <v>155704070000967</v>
      </c>
      <c r="G93" s="9">
        <v>4.5670000000000002</v>
      </c>
      <c r="H93" s="9">
        <v>3</v>
      </c>
      <c r="I93" s="120">
        <v>6671017</v>
      </c>
      <c r="J93" s="119">
        <v>98.25</v>
      </c>
      <c r="K93" s="126">
        <v>6397558</v>
      </c>
      <c r="L93" s="127">
        <f t="shared" si="3"/>
        <v>6397558</v>
      </c>
    </row>
    <row r="94" spans="1:12">
      <c r="A94" s="9" t="s">
        <v>23</v>
      </c>
      <c r="B94" s="3" t="str">
        <f t="shared" si="2"/>
        <v>P9937</v>
      </c>
      <c r="C94" s="4" t="str">
        <f>IFERROR(VLOOKUP($A94,Data!A:E,3,0),VLOOKUP($B94,Data!A:E,2,0))</f>
        <v>ông</v>
      </c>
      <c r="D94" s="4" t="str">
        <f>IFERROR(VLOOKUP($A94,Data!$A:$E,2,0),VLOOKUP($B94,Data!$A:$E,2,0))</f>
        <v>Trần Ngọc Đức</v>
      </c>
      <c r="E94" s="128" t="str">
        <f>IFERROR(VLOOKUP($A94,Data!$A:$E,4,0),IFERROR(VLOOKUP($B94,Data!$A:$E,4,0),VLOOKUP($D94,Data!$B:$D,3,0)))</f>
        <v>tranngocducdlxl@gmail.com</v>
      </c>
      <c r="F94" s="4" t="str">
        <f>IFERROR(VLOOKUP($A94,Data!$A:$E,5,0),IFERROR(VLOOKUP($B94,Data!$A:$E,5,0),VLOOKUP($D94,Data!$B:$D,5,0)))</f>
        <v>155704070000332</v>
      </c>
      <c r="G94" s="9">
        <v>4.5670000000000002</v>
      </c>
      <c r="H94" s="9">
        <v>3</v>
      </c>
      <c r="I94" s="120">
        <v>6671017</v>
      </c>
      <c r="J94" s="119">
        <v>98.25</v>
      </c>
      <c r="K94" s="126">
        <v>6397558</v>
      </c>
      <c r="L94" s="127">
        <f t="shared" si="3"/>
        <v>6397558</v>
      </c>
    </row>
    <row r="95" spans="1:12">
      <c r="A95" s="9">
        <v>21121</v>
      </c>
      <c r="B95" s="3" t="str">
        <f t="shared" si="2"/>
        <v>21121</v>
      </c>
      <c r="C95" s="4" t="str">
        <f>IFERROR(VLOOKUP($A95,Data!A:E,3,0),VLOOKUP($B95,Data!A:E,2,0))</f>
        <v>ông</v>
      </c>
      <c r="D95" s="4" t="str">
        <f>IFERROR(VLOOKUP($A95,Data!$A:$E,2,0),VLOOKUP($B95,Data!$A:$E,2,0))</f>
        <v>Nguyễn Thành Công</v>
      </c>
      <c r="E95" s="128" t="str">
        <f>IFERROR(VLOOKUP($A95,Data!$A:$E,4,0),IFERROR(VLOOKUP($B95,Data!$A:$E,4,0),VLOOKUP($D95,Data!$B:$D,3,0)))</f>
        <v>nguyenthanhcong1976.dlxl@gmail.com</v>
      </c>
      <c r="F95" s="4" t="str">
        <f>IFERROR(VLOOKUP($A95,Data!$A:$E,5,0),IFERROR(VLOOKUP($B95,Data!$A:$E,5,0),VLOOKUP($D95,Data!$B:$D,5,0)))</f>
        <v>155704070003074</v>
      </c>
      <c r="G95" s="9">
        <v>3.4530000000000003</v>
      </c>
      <c r="H95" s="9">
        <v>3</v>
      </c>
      <c r="I95" s="120">
        <v>5043797</v>
      </c>
      <c r="J95" s="119">
        <v>98.25</v>
      </c>
      <c r="K95" s="126">
        <v>4837041</v>
      </c>
      <c r="L95" s="127">
        <f t="shared" si="3"/>
        <v>4837041</v>
      </c>
    </row>
    <row r="96" spans="1:12">
      <c r="A96" s="9">
        <v>20775</v>
      </c>
      <c r="B96" s="3" t="str">
        <f t="shared" si="2"/>
        <v>20775</v>
      </c>
      <c r="C96" s="4" t="str">
        <f>IFERROR(VLOOKUP($A96,Data!A:E,3,0),VLOOKUP($B96,Data!A:E,2,0))</f>
        <v>ông</v>
      </c>
      <c r="D96" s="4" t="str">
        <f>IFERROR(VLOOKUP($A96,Data!$A:$E,2,0),VLOOKUP($B96,Data!$A:$E,2,0))</f>
        <v>Nguyễn Tiến Long</v>
      </c>
      <c r="E96" s="128" t="str">
        <f>IFERROR(VLOOKUP($A96,Data!$A:$E,4,0),IFERROR(VLOOKUP($B96,Data!$A:$E,4,0),VLOOKUP($D96,Data!$B:$D,3,0)))</f>
        <v>nguyentienlongdd1982@gmail.com</v>
      </c>
      <c r="F96" s="4" t="str">
        <f>IFERROR(VLOOKUP($A96,Data!$A:$E,5,0),IFERROR(VLOOKUP($B96,Data!$A:$E,5,0),VLOOKUP($D96,Data!$B:$D,5,0)))</f>
        <v>155704070000962</v>
      </c>
      <c r="G96" s="9">
        <v>3.9710000000000001</v>
      </c>
      <c r="H96" s="9">
        <v>3</v>
      </c>
      <c r="I96" s="120">
        <v>5800440</v>
      </c>
      <c r="J96" s="119">
        <v>98.25</v>
      </c>
      <c r="K96" s="126">
        <v>5562668</v>
      </c>
      <c r="L96" s="127">
        <f t="shared" si="3"/>
        <v>5562668</v>
      </c>
    </row>
    <row r="97" spans="1:12">
      <c r="A97" s="9">
        <v>17534</v>
      </c>
      <c r="B97" s="3" t="str">
        <f t="shared" si="2"/>
        <v>17534</v>
      </c>
      <c r="C97" s="4" t="str">
        <f>IFERROR(VLOOKUP($A97,Data!A:E,3,0),VLOOKUP($B97,Data!A:E,2,0))</f>
        <v>ông</v>
      </c>
      <c r="D97" s="4" t="str">
        <f>IFERROR(VLOOKUP($A97,Data!$A:$E,2,0),VLOOKUP($B97,Data!$A:$E,2,0))</f>
        <v>Hồ Văn Cường</v>
      </c>
      <c r="E97" s="128" t="str">
        <f>IFERROR(VLOOKUP($A97,Data!$A:$E,4,0),IFERROR(VLOOKUP($B97,Data!$A:$E,4,0),VLOOKUP($D97,Data!$B:$D,3,0)))</f>
        <v>cuong.dlxl@gmail.com</v>
      </c>
      <c r="F97" s="4" t="str">
        <f>IFERROR(VLOOKUP($A97,Data!$A:$E,5,0),IFERROR(VLOOKUP($B97,Data!$A:$E,5,0),VLOOKUP($D97,Data!$B:$D,5,0)))</f>
        <v>155704070000635</v>
      </c>
      <c r="G97" s="9">
        <v>4.5670000000000002</v>
      </c>
      <c r="H97" s="9">
        <v>3</v>
      </c>
      <c r="I97" s="120">
        <v>6671017</v>
      </c>
      <c r="J97" s="119">
        <v>98.25</v>
      </c>
      <c r="K97" s="126">
        <v>6397558</v>
      </c>
      <c r="L97" s="127">
        <f t="shared" si="3"/>
        <v>6397558</v>
      </c>
    </row>
    <row r="98" spans="1:12">
      <c r="A98" s="9">
        <v>21988</v>
      </c>
      <c r="B98" s="3" t="str">
        <f t="shared" si="2"/>
        <v>21988</v>
      </c>
      <c r="C98" s="4" t="str">
        <f>IFERROR(VLOOKUP($A98,Data!A:E,3,0),VLOOKUP($B98,Data!A:E,2,0))</f>
        <v>ông</v>
      </c>
      <c r="D98" s="4" t="str">
        <f>IFERROR(VLOOKUP($A98,Data!$A:$E,2,0),VLOOKUP($B98,Data!$A:$E,2,0))</f>
        <v>Lê Xuân Hưng</v>
      </c>
      <c r="E98" s="128" t="str">
        <f>IFERROR(VLOOKUP($A98,Data!$A:$E,4,0),IFERROR(VLOOKUP($B98,Data!$A:$E,4,0),VLOOKUP($D98,Data!$B:$D,3,0)))</f>
        <v>hunglepda02@yahoo.com.vn</v>
      </c>
      <c r="F98" s="4" t="str">
        <f>IFERROR(VLOOKUP($A98,Data!$A:$E,5,0),IFERROR(VLOOKUP($B98,Data!$A:$E,5,0),VLOOKUP($D98,Data!$B:$D,5,0)))</f>
        <v>155704070001415</v>
      </c>
      <c r="G98" s="9">
        <v>3.4530000000000003</v>
      </c>
      <c r="H98" s="9">
        <v>3</v>
      </c>
      <c r="I98" s="120">
        <v>5043797</v>
      </c>
      <c r="J98" s="119">
        <v>98.25</v>
      </c>
      <c r="K98" s="126">
        <v>4837041</v>
      </c>
      <c r="L98" s="127">
        <f t="shared" si="3"/>
        <v>4837041</v>
      </c>
    </row>
    <row r="99" spans="1:12">
      <c r="A99" s="9">
        <v>22412</v>
      </c>
      <c r="B99" s="3" t="str">
        <f t="shared" si="2"/>
        <v>22412</v>
      </c>
      <c r="C99" s="4" t="str">
        <f>IFERROR(VLOOKUP($A99,Data!A:E,3,0),VLOOKUP($B99,Data!A:E,2,0))</f>
        <v>ông</v>
      </c>
      <c r="D99" s="4" t="str">
        <f>IFERROR(VLOOKUP($A99,Data!$A:$E,2,0),VLOOKUP($B99,Data!$A:$E,2,0))</f>
        <v>Lê Xuân Phước</v>
      </c>
      <c r="E99" s="128" t="str">
        <f>IFERROR(VLOOKUP($A99,Data!$A:$E,4,0),IFERROR(VLOOKUP($B99,Data!$A:$E,4,0),VLOOKUP($D99,Data!$B:$D,3,0)))</f>
        <v>lexuanphuoc12345@gmail.com</v>
      </c>
      <c r="F99" s="4" t="str">
        <f>IFERROR(VLOOKUP($A99,Data!$A:$E,5,0),IFERROR(VLOOKUP($B99,Data!$A:$E,5,0),VLOOKUP($D99,Data!$B:$D,5,0)))</f>
        <v>155704070010129</v>
      </c>
      <c r="G99" s="9">
        <v>2.6110000000000002</v>
      </c>
      <c r="H99" s="9">
        <v>3</v>
      </c>
      <c r="I99" s="120">
        <v>3813888</v>
      </c>
      <c r="J99" s="119">
        <v>98.25</v>
      </c>
      <c r="K99" s="126">
        <v>3657549</v>
      </c>
      <c r="L99" s="127">
        <f t="shared" si="3"/>
        <v>3657549</v>
      </c>
    </row>
    <row r="100" spans="1:12">
      <c r="A100" s="9">
        <v>22449</v>
      </c>
      <c r="B100" s="3" t="str">
        <f t="shared" si="2"/>
        <v>22449</v>
      </c>
      <c r="C100" s="4" t="str">
        <f>IFERROR(VLOOKUP($A100,Data!A:E,3,0),VLOOKUP($B100,Data!A:E,2,0))</f>
        <v>ông</v>
      </c>
      <c r="D100" s="4" t="str">
        <f>IFERROR(VLOOKUP($A100,Data!$A:$E,2,0),VLOOKUP($B100,Data!$A:$E,2,0))</f>
        <v>Lê Thành Sang</v>
      </c>
      <c r="E100" s="128" t="str">
        <f>IFERROR(VLOOKUP($A100,Data!$A:$E,4,0),IFERROR(VLOOKUP($B100,Data!$A:$E,4,0),VLOOKUP($D100,Data!$B:$D,3,0)))</f>
        <v>thanhsang.dlxl@gmail.com</v>
      </c>
      <c r="F100" s="4" t="str">
        <f>IFERROR(VLOOKUP($A100,Data!$A:$E,5,0),IFERROR(VLOOKUP($B100,Data!$A:$E,5,0),VLOOKUP($D100,Data!$B:$D,5,0)))</f>
        <v>155704070009846</v>
      </c>
      <c r="G100" s="9">
        <v>1.974</v>
      </c>
      <c r="H100" s="9">
        <v>3</v>
      </c>
      <c r="I100" s="120">
        <v>2883422</v>
      </c>
      <c r="J100" s="119">
        <v>98.25</v>
      </c>
      <c r="K100" s="126">
        <v>2765236</v>
      </c>
      <c r="L100" s="127">
        <f t="shared" si="3"/>
        <v>2765236</v>
      </c>
    </row>
  </sheetData>
  <sheetProtection sheet="1" objects="1" scenarios="1" formatCells="0" formatColumns="0" formatRows="0" deleteRows="0" sort="0" autoFilter="0"/>
  <autoFilter ref="A1:N2"/>
  <conditionalFormatting sqref="A2">
    <cfRule type="duplicateValues" dxfId="6" priority="5" stopIfTrue="1"/>
  </conditionalFormatting>
  <conditionalFormatting sqref="A2">
    <cfRule type="duplicateValues" dxfId="5" priority="1" stopIfTrue="1"/>
    <cfRule type="duplicateValues" dxfId="4" priority="2" stopIfTrue="1"/>
    <cfRule type="duplicateValues" dxfId="3" priority="3" stopIfTrue="1"/>
    <cfRule type="duplicateValues" dxfId="2" priority="4" stopIfTrue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topLeftCell="A121" workbookViewId="0">
      <selection activeCell="G145" sqref="G145"/>
    </sheetView>
  </sheetViews>
  <sheetFormatPr defaultRowHeight="14.4"/>
  <cols>
    <col min="1" max="1" width="11.77734375" customWidth="1"/>
    <col min="2" max="2" width="22.109375" bestFit="1" customWidth="1"/>
    <col min="3" max="3" width="8" customWidth="1"/>
    <col min="4" max="4" width="35.88671875" bestFit="1" customWidth="1"/>
    <col min="5" max="5" width="21" customWidth="1"/>
  </cols>
  <sheetData>
    <row r="1" spans="1:5" ht="31.2">
      <c r="A1" s="13" t="s">
        <v>436</v>
      </c>
      <c r="B1" s="13" t="s">
        <v>4</v>
      </c>
      <c r="C1" s="13" t="s">
        <v>5</v>
      </c>
      <c r="D1" s="13" t="s">
        <v>0</v>
      </c>
      <c r="E1" s="13" t="s">
        <v>1</v>
      </c>
    </row>
    <row r="2" spans="1:5" ht="15.6">
      <c r="A2" s="3">
        <v>15082</v>
      </c>
      <c r="B2" s="5" t="s">
        <v>24</v>
      </c>
      <c r="C2" s="4" t="s">
        <v>7</v>
      </c>
      <c r="D2" s="6" t="s">
        <v>25</v>
      </c>
      <c r="E2" s="4" t="s">
        <v>26</v>
      </c>
    </row>
    <row r="3" spans="1:5" ht="15.6">
      <c r="A3" s="9">
        <v>17286</v>
      </c>
      <c r="B3" s="9" t="s">
        <v>27</v>
      </c>
      <c r="C3" s="10" t="s">
        <v>7</v>
      </c>
      <c r="D3" s="9" t="s">
        <v>28</v>
      </c>
      <c r="E3" s="11" t="s">
        <v>29</v>
      </c>
    </row>
    <row r="4" spans="1:5" ht="15.6">
      <c r="A4" s="9">
        <v>18064</v>
      </c>
      <c r="B4" s="9" t="s">
        <v>30</v>
      </c>
      <c r="C4" s="10" t="s">
        <v>7</v>
      </c>
      <c r="D4" s="9" t="s">
        <v>31</v>
      </c>
      <c r="E4" s="11" t="s">
        <v>32</v>
      </c>
    </row>
    <row r="5" spans="1:5" ht="15.6">
      <c r="A5" s="9">
        <v>13693</v>
      </c>
      <c r="B5" s="9" t="s">
        <v>33</v>
      </c>
      <c r="C5" s="10" t="s">
        <v>7</v>
      </c>
      <c r="D5" s="9" t="s">
        <v>34</v>
      </c>
      <c r="E5" s="11" t="s">
        <v>35</v>
      </c>
    </row>
    <row r="6" spans="1:5" ht="15.6">
      <c r="A6" s="9">
        <v>20278</v>
      </c>
      <c r="B6" s="9" t="s">
        <v>36</v>
      </c>
      <c r="C6" s="10" t="s">
        <v>7</v>
      </c>
      <c r="D6" s="9" t="s">
        <v>37</v>
      </c>
      <c r="E6" s="11" t="s">
        <v>38</v>
      </c>
    </row>
    <row r="7" spans="1:5" ht="15.6">
      <c r="A7" s="9">
        <v>22306</v>
      </c>
      <c r="B7" s="9" t="s">
        <v>39</v>
      </c>
      <c r="C7" s="10" t="s">
        <v>7</v>
      </c>
      <c r="D7" s="9" t="s">
        <v>40</v>
      </c>
      <c r="E7" s="11" t="s">
        <v>41</v>
      </c>
    </row>
    <row r="8" spans="1:5" ht="15.6">
      <c r="A8" s="9">
        <v>18181</v>
      </c>
      <c r="B8" s="9" t="s">
        <v>42</v>
      </c>
      <c r="C8" s="10" t="s">
        <v>7</v>
      </c>
      <c r="D8" s="9" t="s">
        <v>43</v>
      </c>
      <c r="E8" s="11" t="s">
        <v>44</v>
      </c>
    </row>
    <row r="9" spans="1:5" ht="15.6">
      <c r="A9" s="9" t="s">
        <v>15</v>
      </c>
      <c r="B9" s="9" t="s">
        <v>45</v>
      </c>
      <c r="C9" s="10" t="s">
        <v>7</v>
      </c>
      <c r="D9" s="9" t="s">
        <v>46</v>
      </c>
      <c r="E9" s="11" t="s">
        <v>47</v>
      </c>
    </row>
    <row r="10" spans="1:5" ht="15.6">
      <c r="A10" s="9" t="s">
        <v>13</v>
      </c>
      <c r="B10" s="9" t="s">
        <v>48</v>
      </c>
      <c r="C10" s="10" t="s">
        <v>7</v>
      </c>
      <c r="D10" s="9" t="s">
        <v>49</v>
      </c>
      <c r="E10" s="11" t="s">
        <v>50</v>
      </c>
    </row>
    <row r="11" spans="1:5" ht="15.6">
      <c r="A11" s="9">
        <v>21993</v>
      </c>
      <c r="B11" s="9" t="s">
        <v>51</v>
      </c>
      <c r="C11" s="10" t="s">
        <v>7</v>
      </c>
      <c r="D11" s="9" t="s">
        <v>52</v>
      </c>
      <c r="E11" s="11" t="s">
        <v>53</v>
      </c>
    </row>
    <row r="12" spans="1:5" ht="15.6">
      <c r="A12" s="9">
        <v>21542</v>
      </c>
      <c r="B12" s="9" t="s">
        <v>54</v>
      </c>
      <c r="C12" s="10" t="s">
        <v>435</v>
      </c>
      <c r="D12" s="9" t="s">
        <v>55</v>
      </c>
      <c r="E12" s="11" t="s">
        <v>56</v>
      </c>
    </row>
    <row r="13" spans="1:5" ht="15.6">
      <c r="A13" s="9">
        <v>20408</v>
      </c>
      <c r="B13" s="9" t="s">
        <v>57</v>
      </c>
      <c r="C13" s="10" t="s">
        <v>7</v>
      </c>
      <c r="D13" s="9" t="s">
        <v>58</v>
      </c>
      <c r="E13" s="11" t="s">
        <v>59</v>
      </c>
    </row>
    <row r="14" spans="1:5" ht="15.6">
      <c r="A14" s="9">
        <v>16333</v>
      </c>
      <c r="B14" s="9" t="s">
        <v>60</v>
      </c>
      <c r="C14" s="10" t="s">
        <v>7</v>
      </c>
      <c r="D14" s="9" t="s">
        <v>61</v>
      </c>
      <c r="E14" s="11" t="s">
        <v>62</v>
      </c>
    </row>
    <row r="15" spans="1:5" ht="15.6">
      <c r="A15" s="9">
        <v>20412</v>
      </c>
      <c r="B15" s="9" t="s">
        <v>63</v>
      </c>
      <c r="C15" s="10" t="s">
        <v>7</v>
      </c>
      <c r="D15" s="9" t="s">
        <v>64</v>
      </c>
      <c r="E15" s="11" t="s">
        <v>65</v>
      </c>
    </row>
    <row r="16" spans="1:5" ht="15.6">
      <c r="A16" s="9">
        <v>20414</v>
      </c>
      <c r="B16" s="9" t="s">
        <v>66</v>
      </c>
      <c r="C16" s="10" t="s">
        <v>7</v>
      </c>
      <c r="D16" s="9" t="s">
        <v>67</v>
      </c>
      <c r="E16" s="11" t="s">
        <v>68</v>
      </c>
    </row>
    <row r="17" spans="1:5" ht="15.6">
      <c r="A17" s="9">
        <v>20415</v>
      </c>
      <c r="B17" s="9" t="s">
        <v>69</v>
      </c>
      <c r="C17" s="10" t="s">
        <v>7</v>
      </c>
      <c r="D17" s="9" t="s">
        <v>70</v>
      </c>
      <c r="E17" s="11" t="s">
        <v>71</v>
      </c>
    </row>
    <row r="18" spans="1:5" ht="15.6">
      <c r="A18" s="9">
        <v>20539</v>
      </c>
      <c r="B18" s="9" t="s">
        <v>72</v>
      </c>
      <c r="C18" s="10" t="s">
        <v>7</v>
      </c>
      <c r="D18" s="9" t="s">
        <v>73</v>
      </c>
      <c r="E18" s="11" t="s">
        <v>74</v>
      </c>
    </row>
    <row r="19" spans="1:5" ht="15.6">
      <c r="A19" s="9">
        <v>20543</v>
      </c>
      <c r="B19" s="9" t="s">
        <v>75</v>
      </c>
      <c r="C19" s="10" t="s">
        <v>7</v>
      </c>
      <c r="D19" s="9" t="s">
        <v>76</v>
      </c>
      <c r="E19" s="11" t="s">
        <v>77</v>
      </c>
    </row>
    <row r="20" spans="1:5" ht="15.6">
      <c r="A20" s="9">
        <v>20545</v>
      </c>
      <c r="B20" s="9" t="s">
        <v>78</v>
      </c>
      <c r="C20" s="10" t="s">
        <v>7</v>
      </c>
      <c r="D20" s="9" t="s">
        <v>79</v>
      </c>
      <c r="E20" s="11" t="s">
        <v>80</v>
      </c>
    </row>
    <row r="21" spans="1:5" ht="15.6">
      <c r="A21" s="9">
        <v>20548</v>
      </c>
      <c r="B21" s="9" t="s">
        <v>81</v>
      </c>
      <c r="C21" s="10" t="s">
        <v>7</v>
      </c>
      <c r="D21" s="9" t="s">
        <v>82</v>
      </c>
      <c r="E21" s="11" t="s">
        <v>83</v>
      </c>
    </row>
    <row r="22" spans="1:5" ht="15.6">
      <c r="A22" s="9">
        <v>21849</v>
      </c>
      <c r="B22" s="9" t="s">
        <v>84</v>
      </c>
      <c r="C22" s="10" t="s">
        <v>7</v>
      </c>
      <c r="D22" s="9" t="s">
        <v>85</v>
      </c>
      <c r="E22" s="11" t="s">
        <v>86</v>
      </c>
    </row>
    <row r="23" spans="1:5" ht="15.6">
      <c r="A23" s="9">
        <v>22065</v>
      </c>
      <c r="B23" s="9" t="s">
        <v>87</v>
      </c>
      <c r="C23" s="10" t="s">
        <v>7</v>
      </c>
      <c r="D23" s="9" t="s">
        <v>88</v>
      </c>
      <c r="E23" s="11" t="s">
        <v>89</v>
      </c>
    </row>
    <row r="24" spans="1:5" ht="15.6">
      <c r="A24" s="9">
        <v>22113</v>
      </c>
      <c r="B24" s="9" t="s">
        <v>90</v>
      </c>
      <c r="C24" s="10" t="s">
        <v>7</v>
      </c>
      <c r="D24" s="9" t="s">
        <v>91</v>
      </c>
      <c r="E24" s="11" t="s">
        <v>92</v>
      </c>
    </row>
    <row r="25" spans="1:5" ht="15.6">
      <c r="A25" s="9" t="s">
        <v>16</v>
      </c>
      <c r="B25" s="9" t="s">
        <v>93</v>
      </c>
      <c r="C25" s="10" t="s">
        <v>7</v>
      </c>
      <c r="D25" s="9" t="s">
        <v>94</v>
      </c>
      <c r="E25" s="11" t="s">
        <v>95</v>
      </c>
    </row>
    <row r="26" spans="1:5" ht="15.6">
      <c r="A26" s="9">
        <v>20277</v>
      </c>
      <c r="B26" s="9" t="s">
        <v>96</v>
      </c>
      <c r="C26" s="10" t="s">
        <v>7</v>
      </c>
      <c r="D26" s="9" t="s">
        <v>97</v>
      </c>
      <c r="E26" s="11" t="s">
        <v>98</v>
      </c>
    </row>
    <row r="27" spans="1:5" ht="15.6">
      <c r="A27" s="9">
        <v>20279</v>
      </c>
      <c r="B27" s="9" t="s">
        <v>99</v>
      </c>
      <c r="C27" s="10" t="s">
        <v>7</v>
      </c>
      <c r="D27" s="9" t="s">
        <v>100</v>
      </c>
      <c r="E27" s="11" t="s">
        <v>101</v>
      </c>
    </row>
    <row r="28" spans="1:5" ht="15.6">
      <c r="A28" s="9">
        <v>20409</v>
      </c>
      <c r="B28" s="9" t="s">
        <v>102</v>
      </c>
      <c r="C28" s="10" t="s">
        <v>7</v>
      </c>
      <c r="D28" s="9" t="s">
        <v>103</v>
      </c>
      <c r="E28" s="11" t="s">
        <v>104</v>
      </c>
    </row>
    <row r="29" spans="1:5" ht="15.6">
      <c r="A29" s="9" t="s">
        <v>14</v>
      </c>
      <c r="B29" s="9" t="s">
        <v>105</v>
      </c>
      <c r="C29" s="10" t="s">
        <v>7</v>
      </c>
      <c r="D29" s="9" t="s">
        <v>106</v>
      </c>
      <c r="E29" s="11" t="s">
        <v>107</v>
      </c>
    </row>
    <row r="30" spans="1:5" ht="15.6">
      <c r="A30" s="9" t="s">
        <v>12</v>
      </c>
      <c r="B30" s="9" t="s">
        <v>108</v>
      </c>
      <c r="C30" s="10" t="s">
        <v>7</v>
      </c>
      <c r="D30" s="9" t="s">
        <v>109</v>
      </c>
      <c r="E30" s="11" t="s">
        <v>110</v>
      </c>
    </row>
    <row r="31" spans="1:5" ht="15.6">
      <c r="A31" s="9" t="s">
        <v>11</v>
      </c>
      <c r="B31" s="9" t="s">
        <v>111</v>
      </c>
      <c r="C31" s="10" t="s">
        <v>7</v>
      </c>
      <c r="D31" s="9" t="s">
        <v>112</v>
      </c>
      <c r="E31" s="11" t="s">
        <v>113</v>
      </c>
    </row>
    <row r="32" spans="1:5" ht="15.6">
      <c r="A32" s="9" t="s">
        <v>10</v>
      </c>
      <c r="B32" s="9" t="s">
        <v>114</v>
      </c>
      <c r="C32" s="10" t="s">
        <v>7</v>
      </c>
      <c r="D32" s="9" t="s">
        <v>115</v>
      </c>
      <c r="E32" s="11" t="s">
        <v>116</v>
      </c>
    </row>
    <row r="33" spans="1:5" ht="15.6">
      <c r="A33" s="9">
        <v>20101</v>
      </c>
      <c r="B33" s="9" t="s">
        <v>117</v>
      </c>
      <c r="C33" s="10" t="s">
        <v>7</v>
      </c>
      <c r="D33" s="9" t="s">
        <v>118</v>
      </c>
      <c r="E33" s="11" t="s">
        <v>119</v>
      </c>
    </row>
    <row r="34" spans="1:5" ht="15.6">
      <c r="A34" s="9">
        <v>20954</v>
      </c>
      <c r="B34" s="9" t="s">
        <v>120</v>
      </c>
      <c r="C34" s="10" t="s">
        <v>7</v>
      </c>
      <c r="D34" s="9" t="s">
        <v>121</v>
      </c>
      <c r="E34" s="11" t="s">
        <v>122</v>
      </c>
    </row>
    <row r="35" spans="1:5" ht="15.6">
      <c r="A35" s="9">
        <v>21135</v>
      </c>
      <c r="B35" s="9" t="s">
        <v>123</v>
      </c>
      <c r="C35" s="10" t="s">
        <v>7</v>
      </c>
      <c r="D35" s="9" t="s">
        <v>124</v>
      </c>
      <c r="E35" s="11" t="s">
        <v>125</v>
      </c>
    </row>
    <row r="36" spans="1:5" ht="15.6">
      <c r="A36" s="9">
        <v>21139</v>
      </c>
      <c r="B36" s="9" t="s">
        <v>126</v>
      </c>
      <c r="C36" s="10" t="s">
        <v>7</v>
      </c>
      <c r="D36" s="9" t="s">
        <v>127</v>
      </c>
      <c r="E36" s="11" t="s">
        <v>128</v>
      </c>
    </row>
    <row r="37" spans="1:5" ht="15.6">
      <c r="A37" s="9">
        <v>21671</v>
      </c>
      <c r="B37" s="9" t="s">
        <v>129</v>
      </c>
      <c r="C37" s="10" t="s">
        <v>7</v>
      </c>
      <c r="D37" s="9" t="s">
        <v>130</v>
      </c>
      <c r="E37" s="11" t="s">
        <v>131</v>
      </c>
    </row>
    <row r="38" spans="1:5" ht="15.6">
      <c r="A38" s="9">
        <v>21850</v>
      </c>
      <c r="B38" s="9" t="s">
        <v>132</v>
      </c>
      <c r="C38" s="10" t="s">
        <v>7</v>
      </c>
      <c r="D38" s="9" t="s">
        <v>133</v>
      </c>
      <c r="E38" s="11" t="s">
        <v>134</v>
      </c>
    </row>
    <row r="39" spans="1:5" ht="15.6">
      <c r="A39" s="9">
        <v>22059</v>
      </c>
      <c r="B39" s="9" t="s">
        <v>135</v>
      </c>
      <c r="C39" s="10" t="s">
        <v>7</v>
      </c>
      <c r="D39" s="9" t="s">
        <v>136</v>
      </c>
      <c r="E39" s="11" t="s">
        <v>137</v>
      </c>
    </row>
    <row r="40" spans="1:5" ht="15.6">
      <c r="A40" s="9">
        <v>22112</v>
      </c>
      <c r="B40" s="9" t="s">
        <v>138</v>
      </c>
      <c r="C40" s="10" t="s">
        <v>7</v>
      </c>
      <c r="D40" s="9" t="s">
        <v>139</v>
      </c>
      <c r="E40" s="11" t="s">
        <v>140</v>
      </c>
    </row>
    <row r="41" spans="1:5" ht="15.6">
      <c r="A41" s="9" t="s">
        <v>141</v>
      </c>
      <c r="B41" s="9" t="s">
        <v>142</v>
      </c>
      <c r="C41" s="10" t="s">
        <v>7</v>
      </c>
      <c r="D41" s="9" t="s">
        <v>143</v>
      </c>
      <c r="E41" s="11" t="s">
        <v>144</v>
      </c>
    </row>
    <row r="42" spans="1:5" ht="15.6">
      <c r="A42" s="9">
        <v>18178</v>
      </c>
      <c r="B42" s="9" t="s">
        <v>145</v>
      </c>
      <c r="C42" s="10" t="s">
        <v>7</v>
      </c>
      <c r="D42" s="9" t="s">
        <v>146</v>
      </c>
      <c r="E42" s="11" t="s">
        <v>147</v>
      </c>
    </row>
    <row r="43" spans="1:5" ht="15.6">
      <c r="A43" s="9">
        <v>18255</v>
      </c>
      <c r="B43" s="9" t="s">
        <v>148</v>
      </c>
      <c r="C43" s="10" t="s">
        <v>435</v>
      </c>
      <c r="D43" s="9" t="s">
        <v>149</v>
      </c>
      <c r="E43" s="11" t="s">
        <v>150</v>
      </c>
    </row>
    <row r="44" spans="1:5" ht="15.6">
      <c r="A44" s="9">
        <v>18180</v>
      </c>
      <c r="B44" s="9" t="s">
        <v>151</v>
      </c>
      <c r="C44" s="10" t="s">
        <v>7</v>
      </c>
      <c r="D44" s="9" t="s">
        <v>152</v>
      </c>
      <c r="E44" s="11" t="s">
        <v>153</v>
      </c>
    </row>
    <row r="45" spans="1:5" ht="15.6">
      <c r="A45" s="9">
        <v>22379</v>
      </c>
      <c r="B45" s="9" t="s">
        <v>154</v>
      </c>
      <c r="C45" s="10" t="s">
        <v>7</v>
      </c>
      <c r="D45" s="9" t="s">
        <v>155</v>
      </c>
      <c r="E45" s="11" t="s">
        <v>156</v>
      </c>
    </row>
    <row r="46" spans="1:5" ht="15.6">
      <c r="A46" s="9" t="s">
        <v>157</v>
      </c>
      <c r="B46" s="9" t="s">
        <v>158</v>
      </c>
      <c r="C46" s="10" t="s">
        <v>7</v>
      </c>
      <c r="D46" s="9" t="s">
        <v>159</v>
      </c>
      <c r="E46" s="11" t="s">
        <v>160</v>
      </c>
    </row>
    <row r="47" spans="1:5" ht="15.6">
      <c r="A47" s="9">
        <v>20958</v>
      </c>
      <c r="B47" s="9" t="s">
        <v>161</v>
      </c>
      <c r="C47" s="10" t="s">
        <v>7</v>
      </c>
      <c r="D47" s="9" t="s">
        <v>162</v>
      </c>
      <c r="E47" s="11" t="s">
        <v>163</v>
      </c>
    </row>
    <row r="48" spans="1:5" ht="15.6">
      <c r="A48" s="9" t="s">
        <v>164</v>
      </c>
      <c r="B48" s="9" t="s">
        <v>165</v>
      </c>
      <c r="C48" s="10" t="s">
        <v>7</v>
      </c>
      <c r="D48" s="9" t="s">
        <v>166</v>
      </c>
      <c r="E48" s="11" t="s">
        <v>167</v>
      </c>
    </row>
    <row r="49" spans="1:5" ht="15.6">
      <c r="A49" s="9" t="s">
        <v>168</v>
      </c>
      <c r="B49" s="9" t="s">
        <v>169</v>
      </c>
      <c r="C49" s="10" t="s">
        <v>7</v>
      </c>
      <c r="D49" s="9" t="s">
        <v>170</v>
      </c>
      <c r="E49" s="11" t="s">
        <v>171</v>
      </c>
    </row>
    <row r="50" spans="1:5" ht="15.6">
      <c r="A50" s="9">
        <v>20547</v>
      </c>
      <c r="B50" s="9" t="s">
        <v>172</v>
      </c>
      <c r="C50" s="10" t="s">
        <v>7</v>
      </c>
      <c r="D50" s="9" t="s">
        <v>173</v>
      </c>
      <c r="E50" s="11" t="s">
        <v>174</v>
      </c>
    </row>
    <row r="51" spans="1:5" ht="15.6">
      <c r="A51" s="9">
        <v>20679</v>
      </c>
      <c r="B51" s="9" t="s">
        <v>175</v>
      </c>
      <c r="C51" s="10" t="s">
        <v>7</v>
      </c>
      <c r="D51" s="9" t="s">
        <v>176</v>
      </c>
      <c r="E51" s="11" t="s">
        <v>177</v>
      </c>
    </row>
    <row r="52" spans="1:5" ht="15.6">
      <c r="A52" s="9">
        <v>21140</v>
      </c>
      <c r="B52" s="9" t="s">
        <v>178</v>
      </c>
      <c r="C52" s="10" t="s">
        <v>435</v>
      </c>
      <c r="D52" s="9" t="s">
        <v>179</v>
      </c>
      <c r="E52" s="11" t="s">
        <v>180</v>
      </c>
    </row>
    <row r="53" spans="1:5" ht="15.6">
      <c r="A53" s="9">
        <v>21525</v>
      </c>
      <c r="B53" s="9" t="s">
        <v>181</v>
      </c>
      <c r="C53" s="10" t="s">
        <v>435</v>
      </c>
      <c r="D53" s="9" t="s">
        <v>182</v>
      </c>
      <c r="E53" s="11" t="s">
        <v>183</v>
      </c>
    </row>
    <row r="54" spans="1:5" ht="15.6">
      <c r="A54" s="9">
        <v>20019</v>
      </c>
      <c r="B54" s="9" t="s">
        <v>184</v>
      </c>
      <c r="C54" s="10" t="s">
        <v>7</v>
      </c>
      <c r="D54" s="9" t="s">
        <v>185</v>
      </c>
      <c r="E54" s="11" t="s">
        <v>186</v>
      </c>
    </row>
    <row r="55" spans="1:5" ht="15.6">
      <c r="A55" s="9">
        <v>20073</v>
      </c>
      <c r="B55" s="9" t="s">
        <v>187</v>
      </c>
      <c r="C55" s="10" t="s">
        <v>7</v>
      </c>
      <c r="D55" s="9" t="s">
        <v>188</v>
      </c>
      <c r="E55" s="11" t="s">
        <v>189</v>
      </c>
    </row>
    <row r="56" spans="1:5" ht="15.6">
      <c r="A56" s="9">
        <v>16998</v>
      </c>
      <c r="B56" s="9" t="s">
        <v>190</v>
      </c>
      <c r="C56" s="10" t="s">
        <v>7</v>
      </c>
      <c r="D56" s="9" t="s">
        <v>191</v>
      </c>
      <c r="E56" s="11" t="s">
        <v>192</v>
      </c>
    </row>
    <row r="57" spans="1:5" ht="15.6">
      <c r="A57" s="9">
        <v>17058</v>
      </c>
      <c r="B57" s="9" t="s">
        <v>193</v>
      </c>
      <c r="C57" s="10" t="s">
        <v>7</v>
      </c>
      <c r="D57" s="9" t="s">
        <v>194</v>
      </c>
      <c r="E57" s="11" t="s">
        <v>195</v>
      </c>
    </row>
    <row r="58" spans="1:5" ht="15.6">
      <c r="A58" s="9">
        <v>20551</v>
      </c>
      <c r="B58" s="9" t="s">
        <v>196</v>
      </c>
      <c r="C58" s="10" t="s">
        <v>7</v>
      </c>
      <c r="D58" s="9" t="s">
        <v>197</v>
      </c>
      <c r="E58" s="11" t="s">
        <v>198</v>
      </c>
    </row>
    <row r="59" spans="1:5" ht="15.6">
      <c r="A59" s="9">
        <v>21902</v>
      </c>
      <c r="B59" s="9" t="s">
        <v>199</v>
      </c>
      <c r="C59" s="10" t="s">
        <v>7</v>
      </c>
      <c r="D59" s="9" t="s">
        <v>200</v>
      </c>
      <c r="E59" s="11" t="s">
        <v>201</v>
      </c>
    </row>
    <row r="60" spans="1:5" ht="15.6">
      <c r="A60" s="9">
        <v>21903</v>
      </c>
      <c r="B60" s="9" t="s">
        <v>202</v>
      </c>
      <c r="C60" s="10" t="s">
        <v>7</v>
      </c>
      <c r="D60" s="9" t="s">
        <v>203</v>
      </c>
      <c r="E60" s="11" t="s">
        <v>204</v>
      </c>
    </row>
    <row r="61" spans="1:5" ht="15.6">
      <c r="A61" s="9">
        <v>21064</v>
      </c>
      <c r="B61" s="9" t="s">
        <v>205</v>
      </c>
      <c r="C61" s="10" t="s">
        <v>7</v>
      </c>
      <c r="D61" s="9" t="s">
        <v>206</v>
      </c>
      <c r="E61" s="11" t="s">
        <v>207</v>
      </c>
    </row>
    <row r="62" spans="1:5" ht="15.6">
      <c r="A62" s="9">
        <v>14791</v>
      </c>
      <c r="B62" s="9" t="s">
        <v>208</v>
      </c>
      <c r="C62" s="10" t="s">
        <v>7</v>
      </c>
      <c r="D62" s="9" t="s">
        <v>209</v>
      </c>
      <c r="E62" s="11" t="s">
        <v>210</v>
      </c>
    </row>
    <row r="63" spans="1:5" ht="15.6">
      <c r="A63" s="9">
        <v>21666</v>
      </c>
      <c r="B63" s="9" t="s">
        <v>211</v>
      </c>
      <c r="C63" s="10" t="s">
        <v>7</v>
      </c>
      <c r="D63" s="9" t="s">
        <v>212</v>
      </c>
      <c r="E63" s="11" t="s">
        <v>213</v>
      </c>
    </row>
    <row r="64" spans="1:5" ht="15.6">
      <c r="A64" s="9">
        <v>21845</v>
      </c>
      <c r="B64" s="9" t="s">
        <v>214</v>
      </c>
      <c r="C64" s="10" t="s">
        <v>7</v>
      </c>
      <c r="D64" s="9" t="s">
        <v>215</v>
      </c>
      <c r="E64" s="11" t="s">
        <v>216</v>
      </c>
    </row>
    <row r="65" spans="1:5" ht="15.6">
      <c r="A65" s="9">
        <v>22139</v>
      </c>
      <c r="B65" s="9" t="s">
        <v>217</v>
      </c>
      <c r="C65" s="10" t="s">
        <v>7</v>
      </c>
      <c r="D65" s="9" t="s">
        <v>218</v>
      </c>
      <c r="E65" s="11" t="s">
        <v>219</v>
      </c>
    </row>
    <row r="66" spans="1:5" ht="15.6">
      <c r="A66" s="9">
        <v>20030</v>
      </c>
      <c r="B66" s="9" t="s">
        <v>220</v>
      </c>
      <c r="C66" s="10" t="s">
        <v>7</v>
      </c>
      <c r="D66" s="9" t="s">
        <v>221</v>
      </c>
      <c r="E66" s="11" t="s">
        <v>222</v>
      </c>
    </row>
    <row r="67" spans="1:5" ht="15.6">
      <c r="A67" s="9">
        <v>20680</v>
      </c>
      <c r="B67" s="9" t="s">
        <v>223</v>
      </c>
      <c r="C67" s="10" t="s">
        <v>7</v>
      </c>
      <c r="D67" s="9" t="s">
        <v>224</v>
      </c>
      <c r="E67" s="11" t="s">
        <v>225</v>
      </c>
    </row>
    <row r="68" spans="1:5" ht="15.6">
      <c r="A68" s="9">
        <v>20848</v>
      </c>
      <c r="B68" s="9" t="s">
        <v>226</v>
      </c>
      <c r="C68" s="10" t="s">
        <v>7</v>
      </c>
      <c r="D68" s="9" t="s">
        <v>227</v>
      </c>
      <c r="E68" s="11" t="s">
        <v>228</v>
      </c>
    </row>
    <row r="69" spans="1:5" ht="15.6">
      <c r="A69" s="9">
        <v>22398</v>
      </c>
      <c r="B69" s="9" t="s">
        <v>229</v>
      </c>
      <c r="C69" s="10" t="s">
        <v>7</v>
      </c>
      <c r="D69" s="9" t="s">
        <v>230</v>
      </c>
      <c r="E69" s="11" t="s">
        <v>231</v>
      </c>
    </row>
    <row r="70" spans="1:5" ht="15.6">
      <c r="A70" s="9">
        <v>22404</v>
      </c>
      <c r="B70" s="9" t="s">
        <v>232</v>
      </c>
      <c r="C70" s="10" t="s">
        <v>7</v>
      </c>
      <c r="D70" s="9" t="s">
        <v>233</v>
      </c>
      <c r="E70" s="11" t="s">
        <v>234</v>
      </c>
    </row>
    <row r="71" spans="1:5" ht="15.6">
      <c r="A71" s="9">
        <v>22405</v>
      </c>
      <c r="B71" s="9" t="s">
        <v>235</v>
      </c>
      <c r="C71" s="10" t="s">
        <v>7</v>
      </c>
      <c r="D71" s="9" t="s">
        <v>236</v>
      </c>
      <c r="E71" s="11" t="s">
        <v>237</v>
      </c>
    </row>
    <row r="72" spans="1:5" ht="15.6">
      <c r="A72" s="9" t="s">
        <v>238</v>
      </c>
      <c r="B72" s="9" t="s">
        <v>239</v>
      </c>
      <c r="C72" s="10" t="s">
        <v>7</v>
      </c>
      <c r="D72" s="9" t="s">
        <v>240</v>
      </c>
      <c r="E72" s="11" t="s">
        <v>241</v>
      </c>
    </row>
    <row r="73" spans="1:5" ht="15.6">
      <c r="A73" s="9">
        <v>20407</v>
      </c>
      <c r="B73" s="9" t="s">
        <v>242</v>
      </c>
      <c r="C73" s="10" t="s">
        <v>7</v>
      </c>
      <c r="D73" s="9" t="s">
        <v>243</v>
      </c>
      <c r="E73" s="11" t="s">
        <v>244</v>
      </c>
    </row>
    <row r="74" spans="1:5" ht="15.6">
      <c r="A74" s="9">
        <v>21138</v>
      </c>
      <c r="B74" s="9" t="s">
        <v>245</v>
      </c>
      <c r="C74" s="10" t="s">
        <v>435</v>
      </c>
      <c r="D74" s="9" t="s">
        <v>246</v>
      </c>
      <c r="E74" s="11" t="s">
        <v>247</v>
      </c>
    </row>
    <row r="75" spans="1:5" ht="15.6">
      <c r="A75" s="9">
        <v>21063</v>
      </c>
      <c r="B75" s="9" t="s">
        <v>248</v>
      </c>
      <c r="C75" s="10" t="s">
        <v>7</v>
      </c>
      <c r="D75" s="9" t="s">
        <v>249</v>
      </c>
      <c r="E75" s="11" t="s">
        <v>250</v>
      </c>
    </row>
    <row r="76" spans="1:5" ht="15.6">
      <c r="A76" s="9" t="s">
        <v>17</v>
      </c>
      <c r="B76" s="9" t="s">
        <v>251</v>
      </c>
      <c r="C76" s="10" t="s">
        <v>7</v>
      </c>
      <c r="D76" s="9" t="s">
        <v>252</v>
      </c>
      <c r="E76" s="11" t="s">
        <v>253</v>
      </c>
    </row>
    <row r="77" spans="1:5" ht="15.6">
      <c r="A77" s="9">
        <v>21846</v>
      </c>
      <c r="B77" s="9" t="s">
        <v>254</v>
      </c>
      <c r="C77" s="10" t="s">
        <v>7</v>
      </c>
      <c r="D77" s="9" t="s">
        <v>255</v>
      </c>
      <c r="E77" s="11" t="s">
        <v>256</v>
      </c>
    </row>
    <row r="78" spans="1:5" ht="15.6">
      <c r="A78" s="9">
        <v>14105</v>
      </c>
      <c r="B78" s="9" t="s">
        <v>257</v>
      </c>
      <c r="C78" s="10" t="s">
        <v>7</v>
      </c>
      <c r="D78" s="9" t="s">
        <v>258</v>
      </c>
      <c r="E78" s="11" t="s">
        <v>259</v>
      </c>
    </row>
    <row r="79" spans="1:5" ht="15.6">
      <c r="A79" s="9">
        <v>20550</v>
      </c>
      <c r="B79" s="9" t="s">
        <v>260</v>
      </c>
      <c r="C79" s="10" t="s">
        <v>7</v>
      </c>
      <c r="D79" s="9" t="s">
        <v>261</v>
      </c>
      <c r="E79" s="11" t="s">
        <v>262</v>
      </c>
    </row>
    <row r="80" spans="1:5" ht="15.6">
      <c r="A80" s="9" t="s">
        <v>18</v>
      </c>
      <c r="B80" s="9" t="s">
        <v>263</v>
      </c>
      <c r="C80" s="10" t="s">
        <v>7</v>
      </c>
      <c r="D80" s="9" t="s">
        <v>264</v>
      </c>
      <c r="E80" s="11" t="s">
        <v>265</v>
      </c>
    </row>
    <row r="81" spans="1:5" ht="15.6">
      <c r="A81" s="9" t="s">
        <v>21</v>
      </c>
      <c r="B81" s="9" t="s">
        <v>266</v>
      </c>
      <c r="C81" s="10" t="s">
        <v>7</v>
      </c>
      <c r="D81" s="9" t="s">
        <v>267</v>
      </c>
      <c r="E81" s="11" t="s">
        <v>268</v>
      </c>
    </row>
    <row r="82" spans="1:5" ht="15.6">
      <c r="A82" s="9" t="s">
        <v>22</v>
      </c>
      <c r="B82" s="9" t="s">
        <v>269</v>
      </c>
      <c r="C82" s="10" t="s">
        <v>7</v>
      </c>
      <c r="D82" s="9" t="s">
        <v>270</v>
      </c>
      <c r="E82" s="11" t="s">
        <v>271</v>
      </c>
    </row>
    <row r="83" spans="1:5" ht="15.6">
      <c r="A83" s="9" t="s">
        <v>23</v>
      </c>
      <c r="B83" s="9" t="s">
        <v>272</v>
      </c>
      <c r="C83" s="10" t="s">
        <v>7</v>
      </c>
      <c r="D83" s="9" t="s">
        <v>273</v>
      </c>
      <c r="E83" s="11" t="s">
        <v>274</v>
      </c>
    </row>
    <row r="84" spans="1:5" ht="15.6">
      <c r="A84" s="9">
        <v>13956</v>
      </c>
      <c r="B84" s="9" t="s">
        <v>275</v>
      </c>
      <c r="C84" s="10" t="s">
        <v>7</v>
      </c>
      <c r="D84" s="9" t="s">
        <v>276</v>
      </c>
      <c r="E84" s="11" t="s">
        <v>277</v>
      </c>
    </row>
    <row r="85" spans="1:5" ht="15.6">
      <c r="A85" s="9">
        <v>15292</v>
      </c>
      <c r="B85" s="9" t="s">
        <v>278</v>
      </c>
      <c r="C85" s="10" t="s">
        <v>7</v>
      </c>
      <c r="D85" s="9" t="s">
        <v>279</v>
      </c>
      <c r="E85" s="11" t="s">
        <v>280</v>
      </c>
    </row>
    <row r="86" spans="1:5" ht="15.6">
      <c r="A86" s="9">
        <v>18065</v>
      </c>
      <c r="B86" s="9" t="s">
        <v>281</v>
      </c>
      <c r="C86" s="10" t="s">
        <v>7</v>
      </c>
      <c r="D86" s="9" t="s">
        <v>282</v>
      </c>
      <c r="E86" s="11" t="s">
        <v>283</v>
      </c>
    </row>
    <row r="87" spans="1:5" ht="15.6">
      <c r="A87" s="9">
        <v>20048</v>
      </c>
      <c r="B87" s="9" t="s">
        <v>284</v>
      </c>
      <c r="C87" s="10" t="s">
        <v>7</v>
      </c>
      <c r="D87" s="9" t="s">
        <v>285</v>
      </c>
      <c r="E87" s="11" t="s">
        <v>286</v>
      </c>
    </row>
    <row r="88" spans="1:5" ht="15.6">
      <c r="A88" s="9">
        <v>20411</v>
      </c>
      <c r="B88" s="9" t="s">
        <v>287</v>
      </c>
      <c r="C88" s="10" t="s">
        <v>7</v>
      </c>
      <c r="D88" s="9" t="s">
        <v>288</v>
      </c>
      <c r="E88" s="11" t="s">
        <v>289</v>
      </c>
    </row>
    <row r="89" spans="1:5" ht="15.6">
      <c r="A89" s="9">
        <v>20417</v>
      </c>
      <c r="B89" s="9" t="s">
        <v>290</v>
      </c>
      <c r="C89" s="10" t="s">
        <v>7</v>
      </c>
      <c r="D89" s="9" t="s">
        <v>291</v>
      </c>
      <c r="E89" s="11" t="s">
        <v>292</v>
      </c>
    </row>
    <row r="90" spans="1:5" ht="15.6">
      <c r="A90" s="9">
        <v>20449</v>
      </c>
      <c r="B90" s="9" t="s">
        <v>293</v>
      </c>
      <c r="C90" s="10" t="s">
        <v>7</v>
      </c>
      <c r="D90" s="9" t="s">
        <v>294</v>
      </c>
      <c r="E90" s="11" t="s">
        <v>295</v>
      </c>
    </row>
    <row r="91" spans="1:5" ht="15.6">
      <c r="A91" s="9">
        <v>20540</v>
      </c>
      <c r="B91" s="9" t="s">
        <v>296</v>
      </c>
      <c r="C91" s="10" t="s">
        <v>7</v>
      </c>
      <c r="D91" s="9" t="s">
        <v>297</v>
      </c>
      <c r="E91" s="11" t="s">
        <v>298</v>
      </c>
    </row>
    <row r="92" spans="1:5" ht="15.6">
      <c r="A92" s="9">
        <v>20541</v>
      </c>
      <c r="B92" s="9" t="s">
        <v>299</v>
      </c>
      <c r="C92" s="10" t="s">
        <v>7</v>
      </c>
      <c r="D92" s="9" t="s">
        <v>300</v>
      </c>
      <c r="E92" s="11" t="s">
        <v>301</v>
      </c>
    </row>
    <row r="93" spans="1:5" ht="15.6">
      <c r="A93" s="9">
        <v>22111</v>
      </c>
      <c r="B93" s="9" t="s">
        <v>302</v>
      </c>
      <c r="C93" s="10" t="s">
        <v>7</v>
      </c>
      <c r="D93" s="9" t="s">
        <v>303</v>
      </c>
      <c r="E93" s="11" t="s">
        <v>304</v>
      </c>
    </row>
    <row r="94" spans="1:5" ht="15.6">
      <c r="A94" s="9">
        <v>21215</v>
      </c>
      <c r="B94" s="9" t="s">
        <v>305</v>
      </c>
      <c r="C94" s="10" t="s">
        <v>7</v>
      </c>
      <c r="D94" s="9" t="s">
        <v>306</v>
      </c>
      <c r="E94" s="11" t="s">
        <v>307</v>
      </c>
    </row>
    <row r="95" spans="1:5" ht="15.6">
      <c r="A95" s="9">
        <v>21988</v>
      </c>
      <c r="B95" s="9" t="s">
        <v>308</v>
      </c>
      <c r="C95" s="10" t="s">
        <v>7</v>
      </c>
      <c r="D95" s="9" t="s">
        <v>309</v>
      </c>
      <c r="E95" s="11" t="s">
        <v>310</v>
      </c>
    </row>
    <row r="96" spans="1:5" ht="15.6">
      <c r="A96" s="9">
        <v>22412</v>
      </c>
      <c r="B96" s="9" t="s">
        <v>311</v>
      </c>
      <c r="C96" s="10" t="s">
        <v>7</v>
      </c>
      <c r="D96" s="9" t="s">
        <v>312</v>
      </c>
      <c r="E96" s="11" t="s">
        <v>313</v>
      </c>
    </row>
    <row r="97" spans="1:5" ht="15.6">
      <c r="A97" s="9">
        <v>16491</v>
      </c>
      <c r="B97" s="9" t="s">
        <v>314</v>
      </c>
      <c r="C97" s="10" t="s">
        <v>7</v>
      </c>
      <c r="D97" s="9" t="s">
        <v>315</v>
      </c>
      <c r="E97" s="11" t="s">
        <v>316</v>
      </c>
    </row>
    <row r="98" spans="1:5" ht="15.6">
      <c r="A98" s="9" t="s">
        <v>20</v>
      </c>
      <c r="B98" s="9" t="s">
        <v>317</v>
      </c>
      <c r="C98" s="10" t="s">
        <v>7</v>
      </c>
      <c r="D98" s="9" t="s">
        <v>318</v>
      </c>
      <c r="E98" s="11" t="s">
        <v>319</v>
      </c>
    </row>
    <row r="99" spans="1:5" ht="15.6">
      <c r="A99" s="9">
        <v>20045</v>
      </c>
      <c r="B99" s="9" t="s">
        <v>320</v>
      </c>
      <c r="C99" s="10" t="s">
        <v>7</v>
      </c>
      <c r="D99" s="9" t="s">
        <v>321</v>
      </c>
      <c r="E99" s="11" t="s">
        <v>322</v>
      </c>
    </row>
    <row r="100" spans="1:5" ht="15.6">
      <c r="A100" s="9">
        <v>20046</v>
      </c>
      <c r="B100" s="9" t="s">
        <v>323</v>
      </c>
      <c r="C100" s="10" t="s">
        <v>7</v>
      </c>
      <c r="D100" s="9" t="s">
        <v>324</v>
      </c>
      <c r="E100" s="11" t="s">
        <v>325</v>
      </c>
    </row>
    <row r="101" spans="1:5" ht="15.6">
      <c r="A101" s="9">
        <v>20276</v>
      </c>
      <c r="B101" s="9" t="s">
        <v>326</v>
      </c>
      <c r="C101" s="10" t="s">
        <v>7</v>
      </c>
      <c r="D101" s="9" t="s">
        <v>327</v>
      </c>
      <c r="E101" s="11" t="s">
        <v>328</v>
      </c>
    </row>
    <row r="102" spans="1:5" ht="15.6">
      <c r="A102" s="9">
        <v>20777</v>
      </c>
      <c r="B102" s="9" t="s">
        <v>329</v>
      </c>
      <c r="C102" s="10" t="s">
        <v>7</v>
      </c>
      <c r="D102" s="9" t="s">
        <v>330</v>
      </c>
      <c r="E102" s="11" t="s">
        <v>331</v>
      </c>
    </row>
    <row r="103" spans="1:5" ht="15.6">
      <c r="A103" s="9">
        <v>21670</v>
      </c>
      <c r="B103" s="9" t="s">
        <v>332</v>
      </c>
      <c r="C103" s="10" t="s">
        <v>7</v>
      </c>
      <c r="D103" s="9" t="s">
        <v>333</v>
      </c>
      <c r="E103" s="11" t="s">
        <v>334</v>
      </c>
    </row>
    <row r="104" spans="1:5" ht="15.6">
      <c r="A104" s="9">
        <v>21848</v>
      </c>
      <c r="B104" s="9" t="s">
        <v>335</v>
      </c>
      <c r="C104" s="10" t="s">
        <v>7</v>
      </c>
      <c r="D104" s="9" t="s">
        <v>336</v>
      </c>
      <c r="E104" s="11" t="s">
        <v>337</v>
      </c>
    </row>
    <row r="105" spans="1:5" ht="15.6">
      <c r="A105" s="9">
        <v>17198</v>
      </c>
      <c r="B105" s="9" t="s">
        <v>338</v>
      </c>
      <c r="C105" s="10" t="s">
        <v>7</v>
      </c>
      <c r="D105" s="9" t="s">
        <v>339</v>
      </c>
      <c r="E105" s="11" t="s">
        <v>340</v>
      </c>
    </row>
    <row r="106" spans="1:5" ht="15.6">
      <c r="A106" s="9">
        <v>15905</v>
      </c>
      <c r="B106" s="9" t="s">
        <v>341</v>
      </c>
      <c r="C106" s="10" t="s">
        <v>7</v>
      </c>
      <c r="D106" s="9" t="s">
        <v>342</v>
      </c>
      <c r="E106" s="11" t="s">
        <v>343</v>
      </c>
    </row>
    <row r="107" spans="1:5" ht="15.6">
      <c r="A107" s="9" t="s">
        <v>19</v>
      </c>
      <c r="B107" s="9" t="s">
        <v>344</v>
      </c>
      <c r="C107" s="10" t="s">
        <v>7</v>
      </c>
      <c r="D107" s="9" t="s">
        <v>345</v>
      </c>
      <c r="E107" s="11" t="s">
        <v>346</v>
      </c>
    </row>
    <row r="108" spans="1:5" ht="15.6">
      <c r="A108" s="9">
        <v>17534</v>
      </c>
      <c r="B108" s="9" t="s">
        <v>347</v>
      </c>
      <c r="C108" s="10" t="s">
        <v>7</v>
      </c>
      <c r="D108" s="9" t="s">
        <v>348</v>
      </c>
      <c r="E108" s="11" t="s">
        <v>349</v>
      </c>
    </row>
    <row r="109" spans="1:5" ht="15.6">
      <c r="A109" s="9">
        <v>20413</v>
      </c>
      <c r="B109" s="9" t="s">
        <v>350</v>
      </c>
      <c r="C109" s="10" t="s">
        <v>7</v>
      </c>
      <c r="D109" s="9" t="s">
        <v>351</v>
      </c>
      <c r="E109" s="11" t="s">
        <v>352</v>
      </c>
    </row>
    <row r="110" spans="1:5" ht="15.6">
      <c r="A110" s="9">
        <v>20775</v>
      </c>
      <c r="B110" s="9" t="s">
        <v>353</v>
      </c>
      <c r="C110" s="10" t="s">
        <v>7</v>
      </c>
      <c r="D110" s="9" t="s">
        <v>354</v>
      </c>
      <c r="E110" s="11" t="s">
        <v>355</v>
      </c>
    </row>
    <row r="111" spans="1:5" ht="15.6">
      <c r="A111" s="9">
        <v>21121</v>
      </c>
      <c r="B111" s="9" t="s">
        <v>356</v>
      </c>
      <c r="C111" s="10" t="s">
        <v>7</v>
      </c>
      <c r="D111" s="9" t="s">
        <v>357</v>
      </c>
      <c r="E111" s="11" t="s">
        <v>358</v>
      </c>
    </row>
    <row r="112" spans="1:5" ht="15.6">
      <c r="A112" s="9">
        <v>21213</v>
      </c>
      <c r="B112" s="9" t="s">
        <v>359</v>
      </c>
      <c r="C112" s="10" t="s">
        <v>7</v>
      </c>
      <c r="D112" s="9" t="s">
        <v>360</v>
      </c>
      <c r="E112" s="11" t="s">
        <v>361</v>
      </c>
    </row>
    <row r="113" spans="1:5" ht="15.6">
      <c r="A113" s="9">
        <v>22449</v>
      </c>
      <c r="B113" s="9" t="s">
        <v>362</v>
      </c>
      <c r="C113" s="10" t="s">
        <v>7</v>
      </c>
      <c r="D113" s="9" t="s">
        <v>363</v>
      </c>
      <c r="E113" s="11" t="s">
        <v>364</v>
      </c>
    </row>
    <row r="114" spans="1:5" ht="15.6">
      <c r="A114" s="9">
        <v>20293</v>
      </c>
      <c r="B114" s="9" t="s">
        <v>365</v>
      </c>
      <c r="C114" s="10" t="s">
        <v>435</v>
      </c>
      <c r="D114" s="9" t="s">
        <v>366</v>
      </c>
      <c r="E114" s="11" t="s">
        <v>367</v>
      </c>
    </row>
    <row r="115" spans="1:5" ht="15.6">
      <c r="A115" s="9">
        <v>21091</v>
      </c>
      <c r="B115" s="9" t="s">
        <v>368</v>
      </c>
      <c r="C115" s="10" t="s">
        <v>7</v>
      </c>
      <c r="D115" s="9" t="s">
        <v>369</v>
      </c>
      <c r="E115" s="11" t="s">
        <v>370</v>
      </c>
    </row>
    <row r="116" spans="1:5" ht="15.6">
      <c r="A116" s="9" t="s">
        <v>371</v>
      </c>
      <c r="B116" s="9" t="s">
        <v>372</v>
      </c>
      <c r="C116" s="10" t="s">
        <v>435</v>
      </c>
      <c r="D116" s="9" t="s">
        <v>373</v>
      </c>
      <c r="E116" s="11" t="s">
        <v>374</v>
      </c>
    </row>
    <row r="117" spans="1:5" ht="15.6">
      <c r="A117" s="9">
        <v>20642</v>
      </c>
      <c r="B117" s="9" t="s">
        <v>375</v>
      </c>
      <c r="C117" s="10" t="s">
        <v>435</v>
      </c>
      <c r="D117" s="9" t="s">
        <v>376</v>
      </c>
      <c r="E117" s="11" t="s">
        <v>377</v>
      </c>
    </row>
    <row r="118" spans="1:5" ht="15.6">
      <c r="A118" s="9">
        <v>21526</v>
      </c>
      <c r="B118" s="9" t="s">
        <v>378</v>
      </c>
      <c r="C118" s="10" t="s">
        <v>435</v>
      </c>
      <c r="D118" s="9" t="s">
        <v>379</v>
      </c>
      <c r="E118" s="11" t="s">
        <v>380</v>
      </c>
    </row>
    <row r="119" spans="1:5" ht="15.6">
      <c r="A119" s="9">
        <v>21847</v>
      </c>
      <c r="B119" s="9" t="s">
        <v>2</v>
      </c>
      <c r="C119" s="10" t="s">
        <v>7</v>
      </c>
      <c r="D119" s="9" t="s">
        <v>3</v>
      </c>
      <c r="E119" s="11" t="s">
        <v>381</v>
      </c>
    </row>
    <row r="120" spans="1:5" ht="15.6">
      <c r="A120" s="9">
        <v>20080</v>
      </c>
      <c r="B120" s="9" t="s">
        <v>382</v>
      </c>
      <c r="C120" s="10" t="s">
        <v>7</v>
      </c>
      <c r="D120" s="9" t="s">
        <v>383</v>
      </c>
      <c r="E120" s="11" t="s">
        <v>384</v>
      </c>
    </row>
    <row r="121" spans="1:5" ht="15.6">
      <c r="A121" s="9">
        <v>20641</v>
      </c>
      <c r="B121" s="9" t="s">
        <v>385</v>
      </c>
      <c r="C121" s="10" t="s">
        <v>7</v>
      </c>
      <c r="D121" s="9" t="s">
        <v>386</v>
      </c>
      <c r="E121" s="11" t="s">
        <v>387</v>
      </c>
    </row>
    <row r="122" spans="1:5" ht="15.6">
      <c r="A122" s="9">
        <v>21092</v>
      </c>
      <c r="B122" s="9" t="s">
        <v>388</v>
      </c>
      <c r="C122" s="10" t="s">
        <v>7</v>
      </c>
      <c r="D122" s="9" t="s">
        <v>389</v>
      </c>
      <c r="E122" s="11" t="s">
        <v>390</v>
      </c>
    </row>
    <row r="123" spans="1:5" ht="15.6">
      <c r="A123" s="9" t="s">
        <v>391</v>
      </c>
      <c r="B123" s="9" t="s">
        <v>392</v>
      </c>
      <c r="C123" s="10" t="s">
        <v>7</v>
      </c>
      <c r="D123" s="9" t="s">
        <v>393</v>
      </c>
      <c r="E123" s="11" t="s">
        <v>394</v>
      </c>
    </row>
    <row r="124" spans="1:5" ht="15.6">
      <c r="A124" s="9">
        <v>20079</v>
      </c>
      <c r="B124" s="9" t="s">
        <v>395</v>
      </c>
      <c r="C124" s="10" t="s">
        <v>7</v>
      </c>
      <c r="D124" s="9" t="s">
        <v>396</v>
      </c>
      <c r="E124" s="11" t="s">
        <v>397</v>
      </c>
    </row>
    <row r="125" spans="1:5" ht="15.6">
      <c r="A125" s="9">
        <v>21090</v>
      </c>
      <c r="B125" s="9" t="s">
        <v>398</v>
      </c>
      <c r="C125" s="10" t="s">
        <v>7</v>
      </c>
      <c r="D125" s="9" t="s">
        <v>399</v>
      </c>
      <c r="E125" s="11" t="s">
        <v>400</v>
      </c>
    </row>
    <row r="126" spans="1:5" ht="15.6">
      <c r="A126" s="9">
        <v>21392</v>
      </c>
      <c r="B126" s="9" t="s">
        <v>401</v>
      </c>
      <c r="C126" s="10" t="s">
        <v>7</v>
      </c>
      <c r="D126" s="9" t="s">
        <v>402</v>
      </c>
      <c r="E126" s="11" t="s">
        <v>403</v>
      </c>
    </row>
    <row r="127" spans="1:5" ht="15.6">
      <c r="A127" s="9">
        <v>21652</v>
      </c>
      <c r="B127" s="9" t="s">
        <v>404</v>
      </c>
      <c r="C127" s="10" t="s">
        <v>7</v>
      </c>
      <c r="D127" s="9" t="s">
        <v>405</v>
      </c>
      <c r="E127" s="11" t="s">
        <v>406</v>
      </c>
    </row>
    <row r="128" spans="1:5" ht="15.6">
      <c r="A128" s="9">
        <v>21851</v>
      </c>
      <c r="B128" s="9" t="s">
        <v>407</v>
      </c>
      <c r="C128" s="10" t="s">
        <v>7</v>
      </c>
      <c r="D128" s="9" t="s">
        <v>408</v>
      </c>
      <c r="E128" s="11" t="s">
        <v>409</v>
      </c>
    </row>
    <row r="129" spans="1:5" ht="15.6">
      <c r="A129" s="9">
        <v>21856</v>
      </c>
      <c r="B129" s="9" t="s">
        <v>410</v>
      </c>
      <c r="C129" s="10" t="s">
        <v>435</v>
      </c>
      <c r="D129" s="9" t="s">
        <v>411</v>
      </c>
      <c r="E129" s="11" t="s">
        <v>412</v>
      </c>
    </row>
    <row r="130" spans="1:5" ht="15.6">
      <c r="A130" s="9">
        <v>20640</v>
      </c>
      <c r="B130" s="9" t="s">
        <v>413</v>
      </c>
      <c r="C130" s="10" t="s">
        <v>7</v>
      </c>
      <c r="D130" s="9" t="s">
        <v>414</v>
      </c>
      <c r="E130" s="11" t="s">
        <v>415</v>
      </c>
    </row>
    <row r="131" spans="1:5" ht="15.6">
      <c r="A131" s="9">
        <v>21095</v>
      </c>
      <c r="B131" s="9" t="s">
        <v>416</v>
      </c>
      <c r="C131" s="10" t="s">
        <v>7</v>
      </c>
      <c r="D131" s="9" t="s">
        <v>417</v>
      </c>
      <c r="E131" s="11" t="s">
        <v>418</v>
      </c>
    </row>
    <row r="132" spans="1:5" ht="15.6">
      <c r="A132" s="9" t="s">
        <v>419</v>
      </c>
      <c r="B132" s="9" t="s">
        <v>420</v>
      </c>
      <c r="C132" s="10" t="s">
        <v>7</v>
      </c>
      <c r="D132" s="9" t="s">
        <v>421</v>
      </c>
      <c r="E132" s="11" t="s">
        <v>422</v>
      </c>
    </row>
    <row r="133" spans="1:5" ht="15.6">
      <c r="A133" s="9">
        <v>20136</v>
      </c>
      <c r="B133" s="9" t="s">
        <v>423</v>
      </c>
      <c r="C133" s="10" t="s">
        <v>7</v>
      </c>
      <c r="D133" s="9" t="s">
        <v>424</v>
      </c>
      <c r="E133" s="11" t="s">
        <v>425</v>
      </c>
    </row>
    <row r="134" spans="1:5" ht="15.6">
      <c r="A134" s="9">
        <v>21093</v>
      </c>
      <c r="B134" s="9" t="s">
        <v>426</v>
      </c>
      <c r="C134" s="10" t="s">
        <v>435</v>
      </c>
      <c r="D134" s="9" t="s">
        <v>427</v>
      </c>
      <c r="E134" s="11" t="s">
        <v>428</v>
      </c>
    </row>
    <row r="135" spans="1:5" ht="15.6">
      <c r="A135" s="9">
        <v>21094</v>
      </c>
      <c r="B135" s="9" t="s">
        <v>429</v>
      </c>
      <c r="C135" s="10" t="s">
        <v>435</v>
      </c>
      <c r="D135" s="9" t="s">
        <v>430</v>
      </c>
      <c r="E135" s="11" t="s">
        <v>431</v>
      </c>
    </row>
    <row r="136" spans="1:5" ht="15.6">
      <c r="A136" s="9">
        <v>21383</v>
      </c>
      <c r="B136" s="9" t="s">
        <v>432</v>
      </c>
      <c r="C136" s="10" t="s">
        <v>435</v>
      </c>
      <c r="D136" s="9" t="s">
        <v>433</v>
      </c>
      <c r="E136" s="11" t="s">
        <v>434</v>
      </c>
    </row>
    <row r="137" spans="1:5" ht="15.6">
      <c r="A137" s="9">
        <v>17531</v>
      </c>
      <c r="B137" s="9" t="s">
        <v>492</v>
      </c>
      <c r="C137" s="10" t="s">
        <v>7</v>
      </c>
      <c r="D137" t="s">
        <v>500</v>
      </c>
      <c r="E137" t="s">
        <v>501</v>
      </c>
    </row>
  </sheetData>
  <hyperlinks>
    <hyperlink ref="D2" r:id="rId1" display="thucspc@gmail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0"/>
  <sheetViews>
    <sheetView workbookViewId="0">
      <selection activeCell="M13" sqref="M13"/>
    </sheetView>
  </sheetViews>
  <sheetFormatPr defaultColWidth="6.6640625" defaultRowHeight="16.8"/>
  <cols>
    <col min="1" max="1" width="4.6640625" style="103" customWidth="1"/>
    <col min="2" max="2" width="12.6640625" style="103" customWidth="1"/>
    <col min="3" max="3" width="25.5546875" style="104" customWidth="1"/>
    <col min="4" max="4" width="23.88671875" style="29" customWidth="1"/>
    <col min="5" max="5" width="22.6640625" style="29" bestFit="1" customWidth="1"/>
    <col min="6" max="6" width="10.88671875" style="28" bestFit="1" customWidth="1"/>
    <col min="7" max="7" width="10.33203125" style="28" bestFit="1" customWidth="1"/>
    <col min="8" max="8" width="15.33203125" style="28" bestFit="1" customWidth="1"/>
    <col min="9" max="9" width="7.88671875" style="29" customWidth="1"/>
    <col min="10" max="10" width="14.44140625" style="29" customWidth="1"/>
    <col min="11" max="11" width="9" style="29" bestFit="1" customWidth="1"/>
    <col min="12" max="12" width="9.88671875" style="29" bestFit="1" customWidth="1"/>
    <col min="13" max="13" width="15" style="29" customWidth="1"/>
    <col min="14" max="14" width="8.44140625" style="29" bestFit="1" customWidth="1"/>
    <col min="15" max="15" width="22.44140625" style="29" customWidth="1"/>
    <col min="16" max="16" width="21.77734375" style="29" customWidth="1"/>
    <col min="17" max="253" width="9.109375" style="29" customWidth="1"/>
    <col min="254" max="256" width="6.6640625" style="29"/>
    <col min="257" max="257" width="4.6640625" style="29" customWidth="1"/>
    <col min="258" max="258" width="12.6640625" style="29" customWidth="1"/>
    <col min="259" max="259" width="25.5546875" style="29" customWidth="1"/>
    <col min="260" max="260" width="23.88671875" style="29" customWidth="1"/>
    <col min="261" max="261" width="22.6640625" style="29" bestFit="1" customWidth="1"/>
    <col min="262" max="262" width="10.88671875" style="29" bestFit="1" customWidth="1"/>
    <col min="263" max="263" width="10.33203125" style="29" bestFit="1" customWidth="1"/>
    <col min="264" max="264" width="15.33203125" style="29" bestFit="1" customWidth="1"/>
    <col min="265" max="265" width="7.88671875" style="29" customWidth="1"/>
    <col min="266" max="266" width="14.44140625" style="29" customWidth="1"/>
    <col min="267" max="267" width="9" style="29" bestFit="1" customWidth="1"/>
    <col min="268" max="268" width="9.88671875" style="29" bestFit="1" customWidth="1"/>
    <col min="269" max="269" width="15" style="29" customWidth="1"/>
    <col min="270" max="270" width="8.44140625" style="29" bestFit="1" customWidth="1"/>
    <col min="271" max="271" width="22.44140625" style="29" customWidth="1"/>
    <col min="272" max="272" width="21.77734375" style="29" customWidth="1"/>
    <col min="273" max="509" width="9.109375" style="29" customWidth="1"/>
    <col min="510" max="512" width="6.6640625" style="29"/>
    <col min="513" max="513" width="4.6640625" style="29" customWidth="1"/>
    <col min="514" max="514" width="12.6640625" style="29" customWidth="1"/>
    <col min="515" max="515" width="25.5546875" style="29" customWidth="1"/>
    <col min="516" max="516" width="23.88671875" style="29" customWidth="1"/>
    <col min="517" max="517" width="22.6640625" style="29" bestFit="1" customWidth="1"/>
    <col min="518" max="518" width="10.88671875" style="29" bestFit="1" customWidth="1"/>
    <col min="519" max="519" width="10.33203125" style="29" bestFit="1" customWidth="1"/>
    <col min="520" max="520" width="15.33203125" style="29" bestFit="1" customWidth="1"/>
    <col min="521" max="521" width="7.88671875" style="29" customWidth="1"/>
    <col min="522" max="522" width="14.44140625" style="29" customWidth="1"/>
    <col min="523" max="523" width="9" style="29" bestFit="1" customWidth="1"/>
    <col min="524" max="524" width="9.88671875" style="29" bestFit="1" customWidth="1"/>
    <col min="525" max="525" width="15" style="29" customWidth="1"/>
    <col min="526" max="526" width="8.44140625" style="29" bestFit="1" customWidth="1"/>
    <col min="527" max="527" width="22.44140625" style="29" customWidth="1"/>
    <col min="528" max="528" width="21.77734375" style="29" customWidth="1"/>
    <col min="529" max="765" width="9.109375" style="29" customWidth="1"/>
    <col min="766" max="768" width="6.6640625" style="29"/>
    <col min="769" max="769" width="4.6640625" style="29" customWidth="1"/>
    <col min="770" max="770" width="12.6640625" style="29" customWidth="1"/>
    <col min="771" max="771" width="25.5546875" style="29" customWidth="1"/>
    <col min="772" max="772" width="23.88671875" style="29" customWidth="1"/>
    <col min="773" max="773" width="22.6640625" style="29" bestFit="1" customWidth="1"/>
    <col min="774" max="774" width="10.88671875" style="29" bestFit="1" customWidth="1"/>
    <col min="775" max="775" width="10.33203125" style="29" bestFit="1" customWidth="1"/>
    <col min="776" max="776" width="15.33203125" style="29" bestFit="1" customWidth="1"/>
    <col min="777" max="777" width="7.88671875" style="29" customWidth="1"/>
    <col min="778" max="778" width="14.44140625" style="29" customWidth="1"/>
    <col min="779" max="779" width="9" style="29" bestFit="1" customWidth="1"/>
    <col min="780" max="780" width="9.88671875" style="29" bestFit="1" customWidth="1"/>
    <col min="781" max="781" width="15" style="29" customWidth="1"/>
    <col min="782" max="782" width="8.44140625" style="29" bestFit="1" customWidth="1"/>
    <col min="783" max="783" width="22.44140625" style="29" customWidth="1"/>
    <col min="784" max="784" width="21.77734375" style="29" customWidth="1"/>
    <col min="785" max="1021" width="9.109375" style="29" customWidth="1"/>
    <col min="1022" max="1024" width="6.6640625" style="29"/>
    <col min="1025" max="1025" width="4.6640625" style="29" customWidth="1"/>
    <col min="1026" max="1026" width="12.6640625" style="29" customWidth="1"/>
    <col min="1027" max="1027" width="25.5546875" style="29" customWidth="1"/>
    <col min="1028" max="1028" width="23.88671875" style="29" customWidth="1"/>
    <col min="1029" max="1029" width="22.6640625" style="29" bestFit="1" customWidth="1"/>
    <col min="1030" max="1030" width="10.88671875" style="29" bestFit="1" customWidth="1"/>
    <col min="1031" max="1031" width="10.33203125" style="29" bestFit="1" customWidth="1"/>
    <col min="1032" max="1032" width="15.33203125" style="29" bestFit="1" customWidth="1"/>
    <col min="1033" max="1033" width="7.88671875" style="29" customWidth="1"/>
    <col min="1034" max="1034" width="14.44140625" style="29" customWidth="1"/>
    <col min="1035" max="1035" width="9" style="29" bestFit="1" customWidth="1"/>
    <col min="1036" max="1036" width="9.88671875" style="29" bestFit="1" customWidth="1"/>
    <col min="1037" max="1037" width="15" style="29" customWidth="1"/>
    <col min="1038" max="1038" width="8.44140625" style="29" bestFit="1" customWidth="1"/>
    <col min="1039" max="1039" width="22.44140625" style="29" customWidth="1"/>
    <col min="1040" max="1040" width="21.77734375" style="29" customWidth="1"/>
    <col min="1041" max="1277" width="9.109375" style="29" customWidth="1"/>
    <col min="1278" max="1280" width="6.6640625" style="29"/>
    <col min="1281" max="1281" width="4.6640625" style="29" customWidth="1"/>
    <col min="1282" max="1282" width="12.6640625" style="29" customWidth="1"/>
    <col min="1283" max="1283" width="25.5546875" style="29" customWidth="1"/>
    <col min="1284" max="1284" width="23.88671875" style="29" customWidth="1"/>
    <col min="1285" max="1285" width="22.6640625" style="29" bestFit="1" customWidth="1"/>
    <col min="1286" max="1286" width="10.88671875" style="29" bestFit="1" customWidth="1"/>
    <col min="1287" max="1287" width="10.33203125" style="29" bestFit="1" customWidth="1"/>
    <col min="1288" max="1288" width="15.33203125" style="29" bestFit="1" customWidth="1"/>
    <col min="1289" max="1289" width="7.88671875" style="29" customWidth="1"/>
    <col min="1290" max="1290" width="14.44140625" style="29" customWidth="1"/>
    <col min="1291" max="1291" width="9" style="29" bestFit="1" customWidth="1"/>
    <col min="1292" max="1292" width="9.88671875" style="29" bestFit="1" customWidth="1"/>
    <col min="1293" max="1293" width="15" style="29" customWidth="1"/>
    <col min="1294" max="1294" width="8.44140625" style="29" bestFit="1" customWidth="1"/>
    <col min="1295" max="1295" width="22.44140625" style="29" customWidth="1"/>
    <col min="1296" max="1296" width="21.77734375" style="29" customWidth="1"/>
    <col min="1297" max="1533" width="9.109375" style="29" customWidth="1"/>
    <col min="1534" max="1536" width="6.6640625" style="29"/>
    <col min="1537" max="1537" width="4.6640625" style="29" customWidth="1"/>
    <col min="1538" max="1538" width="12.6640625" style="29" customWidth="1"/>
    <col min="1539" max="1539" width="25.5546875" style="29" customWidth="1"/>
    <col min="1540" max="1540" width="23.88671875" style="29" customWidth="1"/>
    <col min="1541" max="1541" width="22.6640625" style="29" bestFit="1" customWidth="1"/>
    <col min="1542" max="1542" width="10.88671875" style="29" bestFit="1" customWidth="1"/>
    <col min="1543" max="1543" width="10.33203125" style="29" bestFit="1" customWidth="1"/>
    <col min="1544" max="1544" width="15.33203125" style="29" bestFit="1" customWidth="1"/>
    <col min="1545" max="1545" width="7.88671875" style="29" customWidth="1"/>
    <col min="1546" max="1546" width="14.44140625" style="29" customWidth="1"/>
    <col min="1547" max="1547" width="9" style="29" bestFit="1" customWidth="1"/>
    <col min="1548" max="1548" width="9.88671875" style="29" bestFit="1" customWidth="1"/>
    <col min="1549" max="1549" width="15" style="29" customWidth="1"/>
    <col min="1550" max="1550" width="8.44140625" style="29" bestFit="1" customWidth="1"/>
    <col min="1551" max="1551" width="22.44140625" style="29" customWidth="1"/>
    <col min="1552" max="1552" width="21.77734375" style="29" customWidth="1"/>
    <col min="1553" max="1789" width="9.109375" style="29" customWidth="1"/>
    <col min="1790" max="1792" width="6.6640625" style="29"/>
    <col min="1793" max="1793" width="4.6640625" style="29" customWidth="1"/>
    <col min="1794" max="1794" width="12.6640625" style="29" customWidth="1"/>
    <col min="1795" max="1795" width="25.5546875" style="29" customWidth="1"/>
    <col min="1796" max="1796" width="23.88671875" style="29" customWidth="1"/>
    <col min="1797" max="1797" width="22.6640625" style="29" bestFit="1" customWidth="1"/>
    <col min="1798" max="1798" width="10.88671875" style="29" bestFit="1" customWidth="1"/>
    <col min="1799" max="1799" width="10.33203125" style="29" bestFit="1" customWidth="1"/>
    <col min="1800" max="1800" width="15.33203125" style="29" bestFit="1" customWidth="1"/>
    <col min="1801" max="1801" width="7.88671875" style="29" customWidth="1"/>
    <col min="1802" max="1802" width="14.44140625" style="29" customWidth="1"/>
    <col min="1803" max="1803" width="9" style="29" bestFit="1" customWidth="1"/>
    <col min="1804" max="1804" width="9.88671875" style="29" bestFit="1" customWidth="1"/>
    <col min="1805" max="1805" width="15" style="29" customWidth="1"/>
    <col min="1806" max="1806" width="8.44140625" style="29" bestFit="1" customWidth="1"/>
    <col min="1807" max="1807" width="22.44140625" style="29" customWidth="1"/>
    <col min="1808" max="1808" width="21.77734375" style="29" customWidth="1"/>
    <col min="1809" max="2045" width="9.109375" style="29" customWidth="1"/>
    <col min="2046" max="2048" width="6.6640625" style="29"/>
    <col min="2049" max="2049" width="4.6640625" style="29" customWidth="1"/>
    <col min="2050" max="2050" width="12.6640625" style="29" customWidth="1"/>
    <col min="2051" max="2051" width="25.5546875" style="29" customWidth="1"/>
    <col min="2052" max="2052" width="23.88671875" style="29" customWidth="1"/>
    <col min="2053" max="2053" width="22.6640625" style="29" bestFit="1" customWidth="1"/>
    <col min="2054" max="2054" width="10.88671875" style="29" bestFit="1" customWidth="1"/>
    <col min="2055" max="2055" width="10.33203125" style="29" bestFit="1" customWidth="1"/>
    <col min="2056" max="2056" width="15.33203125" style="29" bestFit="1" customWidth="1"/>
    <col min="2057" max="2057" width="7.88671875" style="29" customWidth="1"/>
    <col min="2058" max="2058" width="14.44140625" style="29" customWidth="1"/>
    <col min="2059" max="2059" width="9" style="29" bestFit="1" customWidth="1"/>
    <col min="2060" max="2060" width="9.88671875" style="29" bestFit="1" customWidth="1"/>
    <col min="2061" max="2061" width="15" style="29" customWidth="1"/>
    <col min="2062" max="2062" width="8.44140625" style="29" bestFit="1" customWidth="1"/>
    <col min="2063" max="2063" width="22.44140625" style="29" customWidth="1"/>
    <col min="2064" max="2064" width="21.77734375" style="29" customWidth="1"/>
    <col min="2065" max="2301" width="9.109375" style="29" customWidth="1"/>
    <col min="2302" max="2304" width="6.6640625" style="29"/>
    <col min="2305" max="2305" width="4.6640625" style="29" customWidth="1"/>
    <col min="2306" max="2306" width="12.6640625" style="29" customWidth="1"/>
    <col min="2307" max="2307" width="25.5546875" style="29" customWidth="1"/>
    <col min="2308" max="2308" width="23.88671875" style="29" customWidth="1"/>
    <col min="2309" max="2309" width="22.6640625" style="29" bestFit="1" customWidth="1"/>
    <col min="2310" max="2310" width="10.88671875" style="29" bestFit="1" customWidth="1"/>
    <col min="2311" max="2311" width="10.33203125" style="29" bestFit="1" customWidth="1"/>
    <col min="2312" max="2312" width="15.33203125" style="29" bestFit="1" customWidth="1"/>
    <col min="2313" max="2313" width="7.88671875" style="29" customWidth="1"/>
    <col min="2314" max="2314" width="14.44140625" style="29" customWidth="1"/>
    <col min="2315" max="2315" width="9" style="29" bestFit="1" customWidth="1"/>
    <col min="2316" max="2316" width="9.88671875" style="29" bestFit="1" customWidth="1"/>
    <col min="2317" max="2317" width="15" style="29" customWidth="1"/>
    <col min="2318" max="2318" width="8.44140625" style="29" bestFit="1" customWidth="1"/>
    <col min="2319" max="2319" width="22.44140625" style="29" customWidth="1"/>
    <col min="2320" max="2320" width="21.77734375" style="29" customWidth="1"/>
    <col min="2321" max="2557" width="9.109375" style="29" customWidth="1"/>
    <col min="2558" max="2560" width="6.6640625" style="29"/>
    <col min="2561" max="2561" width="4.6640625" style="29" customWidth="1"/>
    <col min="2562" max="2562" width="12.6640625" style="29" customWidth="1"/>
    <col min="2563" max="2563" width="25.5546875" style="29" customWidth="1"/>
    <col min="2564" max="2564" width="23.88671875" style="29" customWidth="1"/>
    <col min="2565" max="2565" width="22.6640625" style="29" bestFit="1" customWidth="1"/>
    <col min="2566" max="2566" width="10.88671875" style="29" bestFit="1" customWidth="1"/>
    <col min="2567" max="2567" width="10.33203125" style="29" bestFit="1" customWidth="1"/>
    <col min="2568" max="2568" width="15.33203125" style="29" bestFit="1" customWidth="1"/>
    <col min="2569" max="2569" width="7.88671875" style="29" customWidth="1"/>
    <col min="2570" max="2570" width="14.44140625" style="29" customWidth="1"/>
    <col min="2571" max="2571" width="9" style="29" bestFit="1" customWidth="1"/>
    <col min="2572" max="2572" width="9.88671875" style="29" bestFit="1" customWidth="1"/>
    <col min="2573" max="2573" width="15" style="29" customWidth="1"/>
    <col min="2574" max="2574" width="8.44140625" style="29" bestFit="1" customWidth="1"/>
    <col min="2575" max="2575" width="22.44140625" style="29" customWidth="1"/>
    <col min="2576" max="2576" width="21.77734375" style="29" customWidth="1"/>
    <col min="2577" max="2813" width="9.109375" style="29" customWidth="1"/>
    <col min="2814" max="2816" width="6.6640625" style="29"/>
    <col min="2817" max="2817" width="4.6640625" style="29" customWidth="1"/>
    <col min="2818" max="2818" width="12.6640625" style="29" customWidth="1"/>
    <col min="2819" max="2819" width="25.5546875" style="29" customWidth="1"/>
    <col min="2820" max="2820" width="23.88671875" style="29" customWidth="1"/>
    <col min="2821" max="2821" width="22.6640625" style="29" bestFit="1" customWidth="1"/>
    <col min="2822" max="2822" width="10.88671875" style="29" bestFit="1" customWidth="1"/>
    <col min="2823" max="2823" width="10.33203125" style="29" bestFit="1" customWidth="1"/>
    <col min="2824" max="2824" width="15.33203125" style="29" bestFit="1" customWidth="1"/>
    <col min="2825" max="2825" width="7.88671875" style="29" customWidth="1"/>
    <col min="2826" max="2826" width="14.44140625" style="29" customWidth="1"/>
    <col min="2827" max="2827" width="9" style="29" bestFit="1" customWidth="1"/>
    <col min="2828" max="2828" width="9.88671875" style="29" bestFit="1" customWidth="1"/>
    <col min="2829" max="2829" width="15" style="29" customWidth="1"/>
    <col min="2830" max="2830" width="8.44140625" style="29" bestFit="1" customWidth="1"/>
    <col min="2831" max="2831" width="22.44140625" style="29" customWidth="1"/>
    <col min="2832" max="2832" width="21.77734375" style="29" customWidth="1"/>
    <col min="2833" max="3069" width="9.109375" style="29" customWidth="1"/>
    <col min="3070" max="3072" width="6.6640625" style="29"/>
    <col min="3073" max="3073" width="4.6640625" style="29" customWidth="1"/>
    <col min="3074" max="3074" width="12.6640625" style="29" customWidth="1"/>
    <col min="3075" max="3075" width="25.5546875" style="29" customWidth="1"/>
    <col min="3076" max="3076" width="23.88671875" style="29" customWidth="1"/>
    <col min="3077" max="3077" width="22.6640625" style="29" bestFit="1" customWidth="1"/>
    <col min="3078" max="3078" width="10.88671875" style="29" bestFit="1" customWidth="1"/>
    <col min="3079" max="3079" width="10.33203125" style="29" bestFit="1" customWidth="1"/>
    <col min="3080" max="3080" width="15.33203125" style="29" bestFit="1" customWidth="1"/>
    <col min="3081" max="3081" width="7.88671875" style="29" customWidth="1"/>
    <col min="3082" max="3082" width="14.44140625" style="29" customWidth="1"/>
    <col min="3083" max="3083" width="9" style="29" bestFit="1" customWidth="1"/>
    <col min="3084" max="3084" width="9.88671875" style="29" bestFit="1" customWidth="1"/>
    <col min="3085" max="3085" width="15" style="29" customWidth="1"/>
    <col min="3086" max="3086" width="8.44140625" style="29" bestFit="1" customWidth="1"/>
    <col min="3087" max="3087" width="22.44140625" style="29" customWidth="1"/>
    <col min="3088" max="3088" width="21.77734375" style="29" customWidth="1"/>
    <col min="3089" max="3325" width="9.109375" style="29" customWidth="1"/>
    <col min="3326" max="3328" width="6.6640625" style="29"/>
    <col min="3329" max="3329" width="4.6640625" style="29" customWidth="1"/>
    <col min="3330" max="3330" width="12.6640625" style="29" customWidth="1"/>
    <col min="3331" max="3331" width="25.5546875" style="29" customWidth="1"/>
    <col min="3332" max="3332" width="23.88671875" style="29" customWidth="1"/>
    <col min="3333" max="3333" width="22.6640625" style="29" bestFit="1" customWidth="1"/>
    <col min="3334" max="3334" width="10.88671875" style="29" bestFit="1" customWidth="1"/>
    <col min="3335" max="3335" width="10.33203125" style="29" bestFit="1" customWidth="1"/>
    <col min="3336" max="3336" width="15.33203125" style="29" bestFit="1" customWidth="1"/>
    <col min="3337" max="3337" width="7.88671875" style="29" customWidth="1"/>
    <col min="3338" max="3338" width="14.44140625" style="29" customWidth="1"/>
    <col min="3339" max="3339" width="9" style="29" bestFit="1" customWidth="1"/>
    <col min="3340" max="3340" width="9.88671875" style="29" bestFit="1" customWidth="1"/>
    <col min="3341" max="3341" width="15" style="29" customWidth="1"/>
    <col min="3342" max="3342" width="8.44140625" style="29" bestFit="1" customWidth="1"/>
    <col min="3343" max="3343" width="22.44140625" style="29" customWidth="1"/>
    <col min="3344" max="3344" width="21.77734375" style="29" customWidth="1"/>
    <col min="3345" max="3581" width="9.109375" style="29" customWidth="1"/>
    <col min="3582" max="3584" width="6.6640625" style="29"/>
    <col min="3585" max="3585" width="4.6640625" style="29" customWidth="1"/>
    <col min="3586" max="3586" width="12.6640625" style="29" customWidth="1"/>
    <col min="3587" max="3587" width="25.5546875" style="29" customWidth="1"/>
    <col min="3588" max="3588" width="23.88671875" style="29" customWidth="1"/>
    <col min="3589" max="3589" width="22.6640625" style="29" bestFit="1" customWidth="1"/>
    <col min="3590" max="3590" width="10.88671875" style="29" bestFit="1" customWidth="1"/>
    <col min="3591" max="3591" width="10.33203125" style="29" bestFit="1" customWidth="1"/>
    <col min="3592" max="3592" width="15.33203125" style="29" bestFit="1" customWidth="1"/>
    <col min="3593" max="3593" width="7.88671875" style="29" customWidth="1"/>
    <col min="3594" max="3594" width="14.44140625" style="29" customWidth="1"/>
    <col min="3595" max="3595" width="9" style="29" bestFit="1" customWidth="1"/>
    <col min="3596" max="3596" width="9.88671875" style="29" bestFit="1" customWidth="1"/>
    <col min="3597" max="3597" width="15" style="29" customWidth="1"/>
    <col min="3598" max="3598" width="8.44140625" style="29" bestFit="1" customWidth="1"/>
    <col min="3599" max="3599" width="22.44140625" style="29" customWidth="1"/>
    <col min="3600" max="3600" width="21.77734375" style="29" customWidth="1"/>
    <col min="3601" max="3837" width="9.109375" style="29" customWidth="1"/>
    <col min="3838" max="3840" width="6.6640625" style="29"/>
    <col min="3841" max="3841" width="4.6640625" style="29" customWidth="1"/>
    <col min="3842" max="3842" width="12.6640625" style="29" customWidth="1"/>
    <col min="3843" max="3843" width="25.5546875" style="29" customWidth="1"/>
    <col min="3844" max="3844" width="23.88671875" style="29" customWidth="1"/>
    <col min="3845" max="3845" width="22.6640625" style="29" bestFit="1" customWidth="1"/>
    <col min="3846" max="3846" width="10.88671875" style="29" bestFit="1" customWidth="1"/>
    <col min="3847" max="3847" width="10.33203125" style="29" bestFit="1" customWidth="1"/>
    <col min="3848" max="3848" width="15.33203125" style="29" bestFit="1" customWidth="1"/>
    <col min="3849" max="3849" width="7.88671875" style="29" customWidth="1"/>
    <col min="3850" max="3850" width="14.44140625" style="29" customWidth="1"/>
    <col min="3851" max="3851" width="9" style="29" bestFit="1" customWidth="1"/>
    <col min="3852" max="3852" width="9.88671875" style="29" bestFit="1" customWidth="1"/>
    <col min="3853" max="3853" width="15" style="29" customWidth="1"/>
    <col min="3854" max="3854" width="8.44140625" style="29" bestFit="1" customWidth="1"/>
    <col min="3855" max="3855" width="22.44140625" style="29" customWidth="1"/>
    <col min="3856" max="3856" width="21.77734375" style="29" customWidth="1"/>
    <col min="3857" max="4093" width="9.109375" style="29" customWidth="1"/>
    <col min="4094" max="4096" width="6.6640625" style="29"/>
    <col min="4097" max="4097" width="4.6640625" style="29" customWidth="1"/>
    <col min="4098" max="4098" width="12.6640625" style="29" customWidth="1"/>
    <col min="4099" max="4099" width="25.5546875" style="29" customWidth="1"/>
    <col min="4100" max="4100" width="23.88671875" style="29" customWidth="1"/>
    <col min="4101" max="4101" width="22.6640625" style="29" bestFit="1" customWidth="1"/>
    <col min="4102" max="4102" width="10.88671875" style="29" bestFit="1" customWidth="1"/>
    <col min="4103" max="4103" width="10.33203125" style="29" bestFit="1" customWidth="1"/>
    <col min="4104" max="4104" width="15.33203125" style="29" bestFit="1" customWidth="1"/>
    <col min="4105" max="4105" width="7.88671875" style="29" customWidth="1"/>
    <col min="4106" max="4106" width="14.44140625" style="29" customWidth="1"/>
    <col min="4107" max="4107" width="9" style="29" bestFit="1" customWidth="1"/>
    <col min="4108" max="4108" width="9.88671875" style="29" bestFit="1" customWidth="1"/>
    <col min="4109" max="4109" width="15" style="29" customWidth="1"/>
    <col min="4110" max="4110" width="8.44140625" style="29" bestFit="1" customWidth="1"/>
    <col min="4111" max="4111" width="22.44140625" style="29" customWidth="1"/>
    <col min="4112" max="4112" width="21.77734375" style="29" customWidth="1"/>
    <col min="4113" max="4349" width="9.109375" style="29" customWidth="1"/>
    <col min="4350" max="4352" width="6.6640625" style="29"/>
    <col min="4353" max="4353" width="4.6640625" style="29" customWidth="1"/>
    <col min="4354" max="4354" width="12.6640625" style="29" customWidth="1"/>
    <col min="4355" max="4355" width="25.5546875" style="29" customWidth="1"/>
    <col min="4356" max="4356" width="23.88671875" style="29" customWidth="1"/>
    <col min="4357" max="4357" width="22.6640625" style="29" bestFit="1" customWidth="1"/>
    <col min="4358" max="4358" width="10.88671875" style="29" bestFit="1" customWidth="1"/>
    <col min="4359" max="4359" width="10.33203125" style="29" bestFit="1" customWidth="1"/>
    <col min="4360" max="4360" width="15.33203125" style="29" bestFit="1" customWidth="1"/>
    <col min="4361" max="4361" width="7.88671875" style="29" customWidth="1"/>
    <col min="4362" max="4362" width="14.44140625" style="29" customWidth="1"/>
    <col min="4363" max="4363" width="9" style="29" bestFit="1" customWidth="1"/>
    <col min="4364" max="4364" width="9.88671875" style="29" bestFit="1" customWidth="1"/>
    <col min="4365" max="4365" width="15" style="29" customWidth="1"/>
    <col min="4366" max="4366" width="8.44140625" style="29" bestFit="1" customWidth="1"/>
    <col min="4367" max="4367" width="22.44140625" style="29" customWidth="1"/>
    <col min="4368" max="4368" width="21.77734375" style="29" customWidth="1"/>
    <col min="4369" max="4605" width="9.109375" style="29" customWidth="1"/>
    <col min="4606" max="4608" width="6.6640625" style="29"/>
    <col min="4609" max="4609" width="4.6640625" style="29" customWidth="1"/>
    <col min="4610" max="4610" width="12.6640625" style="29" customWidth="1"/>
    <col min="4611" max="4611" width="25.5546875" style="29" customWidth="1"/>
    <col min="4612" max="4612" width="23.88671875" style="29" customWidth="1"/>
    <col min="4613" max="4613" width="22.6640625" style="29" bestFit="1" customWidth="1"/>
    <col min="4614" max="4614" width="10.88671875" style="29" bestFit="1" customWidth="1"/>
    <col min="4615" max="4615" width="10.33203125" style="29" bestFit="1" customWidth="1"/>
    <col min="4616" max="4616" width="15.33203125" style="29" bestFit="1" customWidth="1"/>
    <col min="4617" max="4617" width="7.88671875" style="29" customWidth="1"/>
    <col min="4618" max="4618" width="14.44140625" style="29" customWidth="1"/>
    <col min="4619" max="4619" width="9" style="29" bestFit="1" customWidth="1"/>
    <col min="4620" max="4620" width="9.88671875" style="29" bestFit="1" customWidth="1"/>
    <col min="4621" max="4621" width="15" style="29" customWidth="1"/>
    <col min="4622" max="4622" width="8.44140625" style="29" bestFit="1" customWidth="1"/>
    <col min="4623" max="4623" width="22.44140625" style="29" customWidth="1"/>
    <col min="4624" max="4624" width="21.77734375" style="29" customWidth="1"/>
    <col min="4625" max="4861" width="9.109375" style="29" customWidth="1"/>
    <col min="4862" max="4864" width="6.6640625" style="29"/>
    <col min="4865" max="4865" width="4.6640625" style="29" customWidth="1"/>
    <col min="4866" max="4866" width="12.6640625" style="29" customWidth="1"/>
    <col min="4867" max="4867" width="25.5546875" style="29" customWidth="1"/>
    <col min="4868" max="4868" width="23.88671875" style="29" customWidth="1"/>
    <col min="4869" max="4869" width="22.6640625" style="29" bestFit="1" customWidth="1"/>
    <col min="4870" max="4870" width="10.88671875" style="29" bestFit="1" customWidth="1"/>
    <col min="4871" max="4871" width="10.33203125" style="29" bestFit="1" customWidth="1"/>
    <col min="4872" max="4872" width="15.33203125" style="29" bestFit="1" customWidth="1"/>
    <col min="4873" max="4873" width="7.88671875" style="29" customWidth="1"/>
    <col min="4874" max="4874" width="14.44140625" style="29" customWidth="1"/>
    <col min="4875" max="4875" width="9" style="29" bestFit="1" customWidth="1"/>
    <col min="4876" max="4876" width="9.88671875" style="29" bestFit="1" customWidth="1"/>
    <col min="4877" max="4877" width="15" style="29" customWidth="1"/>
    <col min="4878" max="4878" width="8.44140625" style="29" bestFit="1" customWidth="1"/>
    <col min="4879" max="4879" width="22.44140625" style="29" customWidth="1"/>
    <col min="4880" max="4880" width="21.77734375" style="29" customWidth="1"/>
    <col min="4881" max="5117" width="9.109375" style="29" customWidth="1"/>
    <col min="5118" max="5120" width="6.6640625" style="29"/>
    <col min="5121" max="5121" width="4.6640625" style="29" customWidth="1"/>
    <col min="5122" max="5122" width="12.6640625" style="29" customWidth="1"/>
    <col min="5123" max="5123" width="25.5546875" style="29" customWidth="1"/>
    <col min="5124" max="5124" width="23.88671875" style="29" customWidth="1"/>
    <col min="5125" max="5125" width="22.6640625" style="29" bestFit="1" customWidth="1"/>
    <col min="5126" max="5126" width="10.88671875" style="29" bestFit="1" customWidth="1"/>
    <col min="5127" max="5127" width="10.33203125" style="29" bestFit="1" customWidth="1"/>
    <col min="5128" max="5128" width="15.33203125" style="29" bestFit="1" customWidth="1"/>
    <col min="5129" max="5129" width="7.88671875" style="29" customWidth="1"/>
    <col min="5130" max="5130" width="14.44140625" style="29" customWidth="1"/>
    <col min="5131" max="5131" width="9" style="29" bestFit="1" customWidth="1"/>
    <col min="5132" max="5132" width="9.88671875" style="29" bestFit="1" customWidth="1"/>
    <col min="5133" max="5133" width="15" style="29" customWidth="1"/>
    <col min="5134" max="5134" width="8.44140625" style="29" bestFit="1" customWidth="1"/>
    <col min="5135" max="5135" width="22.44140625" style="29" customWidth="1"/>
    <col min="5136" max="5136" width="21.77734375" style="29" customWidth="1"/>
    <col min="5137" max="5373" width="9.109375" style="29" customWidth="1"/>
    <col min="5374" max="5376" width="6.6640625" style="29"/>
    <col min="5377" max="5377" width="4.6640625" style="29" customWidth="1"/>
    <col min="5378" max="5378" width="12.6640625" style="29" customWidth="1"/>
    <col min="5379" max="5379" width="25.5546875" style="29" customWidth="1"/>
    <col min="5380" max="5380" width="23.88671875" style="29" customWidth="1"/>
    <col min="5381" max="5381" width="22.6640625" style="29" bestFit="1" customWidth="1"/>
    <col min="5382" max="5382" width="10.88671875" style="29" bestFit="1" customWidth="1"/>
    <col min="5383" max="5383" width="10.33203125" style="29" bestFit="1" customWidth="1"/>
    <col min="5384" max="5384" width="15.33203125" style="29" bestFit="1" customWidth="1"/>
    <col min="5385" max="5385" width="7.88671875" style="29" customWidth="1"/>
    <col min="5386" max="5386" width="14.44140625" style="29" customWidth="1"/>
    <col min="5387" max="5387" width="9" style="29" bestFit="1" customWidth="1"/>
    <col min="5388" max="5388" width="9.88671875" style="29" bestFit="1" customWidth="1"/>
    <col min="5389" max="5389" width="15" style="29" customWidth="1"/>
    <col min="5390" max="5390" width="8.44140625" style="29" bestFit="1" customWidth="1"/>
    <col min="5391" max="5391" width="22.44140625" style="29" customWidth="1"/>
    <col min="5392" max="5392" width="21.77734375" style="29" customWidth="1"/>
    <col min="5393" max="5629" width="9.109375" style="29" customWidth="1"/>
    <col min="5630" max="5632" width="6.6640625" style="29"/>
    <col min="5633" max="5633" width="4.6640625" style="29" customWidth="1"/>
    <col min="5634" max="5634" width="12.6640625" style="29" customWidth="1"/>
    <col min="5635" max="5635" width="25.5546875" style="29" customWidth="1"/>
    <col min="5636" max="5636" width="23.88671875" style="29" customWidth="1"/>
    <col min="5637" max="5637" width="22.6640625" style="29" bestFit="1" customWidth="1"/>
    <col min="5638" max="5638" width="10.88671875" style="29" bestFit="1" customWidth="1"/>
    <col min="5639" max="5639" width="10.33203125" style="29" bestFit="1" customWidth="1"/>
    <col min="5640" max="5640" width="15.33203125" style="29" bestFit="1" customWidth="1"/>
    <col min="5641" max="5641" width="7.88671875" style="29" customWidth="1"/>
    <col min="5642" max="5642" width="14.44140625" style="29" customWidth="1"/>
    <col min="5643" max="5643" width="9" style="29" bestFit="1" customWidth="1"/>
    <col min="5644" max="5644" width="9.88671875" style="29" bestFit="1" customWidth="1"/>
    <col min="5645" max="5645" width="15" style="29" customWidth="1"/>
    <col min="5646" max="5646" width="8.44140625" style="29" bestFit="1" customWidth="1"/>
    <col min="5647" max="5647" width="22.44140625" style="29" customWidth="1"/>
    <col min="5648" max="5648" width="21.77734375" style="29" customWidth="1"/>
    <col min="5649" max="5885" width="9.109375" style="29" customWidth="1"/>
    <col min="5886" max="5888" width="6.6640625" style="29"/>
    <col min="5889" max="5889" width="4.6640625" style="29" customWidth="1"/>
    <col min="5890" max="5890" width="12.6640625" style="29" customWidth="1"/>
    <col min="5891" max="5891" width="25.5546875" style="29" customWidth="1"/>
    <col min="5892" max="5892" width="23.88671875" style="29" customWidth="1"/>
    <col min="5893" max="5893" width="22.6640625" style="29" bestFit="1" customWidth="1"/>
    <col min="5894" max="5894" width="10.88671875" style="29" bestFit="1" customWidth="1"/>
    <col min="5895" max="5895" width="10.33203125" style="29" bestFit="1" customWidth="1"/>
    <col min="5896" max="5896" width="15.33203125" style="29" bestFit="1" customWidth="1"/>
    <col min="5897" max="5897" width="7.88671875" style="29" customWidth="1"/>
    <col min="5898" max="5898" width="14.44140625" style="29" customWidth="1"/>
    <col min="5899" max="5899" width="9" style="29" bestFit="1" customWidth="1"/>
    <col min="5900" max="5900" width="9.88671875" style="29" bestFit="1" customWidth="1"/>
    <col min="5901" max="5901" width="15" style="29" customWidth="1"/>
    <col min="5902" max="5902" width="8.44140625" style="29" bestFit="1" customWidth="1"/>
    <col min="5903" max="5903" width="22.44140625" style="29" customWidth="1"/>
    <col min="5904" max="5904" width="21.77734375" style="29" customWidth="1"/>
    <col min="5905" max="6141" width="9.109375" style="29" customWidth="1"/>
    <col min="6142" max="6144" width="6.6640625" style="29"/>
    <col min="6145" max="6145" width="4.6640625" style="29" customWidth="1"/>
    <col min="6146" max="6146" width="12.6640625" style="29" customWidth="1"/>
    <col min="6147" max="6147" width="25.5546875" style="29" customWidth="1"/>
    <col min="6148" max="6148" width="23.88671875" style="29" customWidth="1"/>
    <col min="6149" max="6149" width="22.6640625" style="29" bestFit="1" customWidth="1"/>
    <col min="6150" max="6150" width="10.88671875" style="29" bestFit="1" customWidth="1"/>
    <col min="6151" max="6151" width="10.33203125" style="29" bestFit="1" customWidth="1"/>
    <col min="6152" max="6152" width="15.33203125" style="29" bestFit="1" customWidth="1"/>
    <col min="6153" max="6153" width="7.88671875" style="29" customWidth="1"/>
    <col min="6154" max="6154" width="14.44140625" style="29" customWidth="1"/>
    <col min="6155" max="6155" width="9" style="29" bestFit="1" customWidth="1"/>
    <col min="6156" max="6156" width="9.88671875" style="29" bestFit="1" customWidth="1"/>
    <col min="6157" max="6157" width="15" style="29" customWidth="1"/>
    <col min="6158" max="6158" width="8.44140625" style="29" bestFit="1" customWidth="1"/>
    <col min="6159" max="6159" width="22.44140625" style="29" customWidth="1"/>
    <col min="6160" max="6160" width="21.77734375" style="29" customWidth="1"/>
    <col min="6161" max="6397" width="9.109375" style="29" customWidth="1"/>
    <col min="6398" max="6400" width="6.6640625" style="29"/>
    <col min="6401" max="6401" width="4.6640625" style="29" customWidth="1"/>
    <col min="6402" max="6402" width="12.6640625" style="29" customWidth="1"/>
    <col min="6403" max="6403" width="25.5546875" style="29" customWidth="1"/>
    <col min="6404" max="6404" width="23.88671875" style="29" customWidth="1"/>
    <col min="6405" max="6405" width="22.6640625" style="29" bestFit="1" customWidth="1"/>
    <col min="6406" max="6406" width="10.88671875" style="29" bestFit="1" customWidth="1"/>
    <col min="6407" max="6407" width="10.33203125" style="29" bestFit="1" customWidth="1"/>
    <col min="6408" max="6408" width="15.33203125" style="29" bestFit="1" customWidth="1"/>
    <col min="6409" max="6409" width="7.88671875" style="29" customWidth="1"/>
    <col min="6410" max="6410" width="14.44140625" style="29" customWidth="1"/>
    <col min="6411" max="6411" width="9" style="29" bestFit="1" customWidth="1"/>
    <col min="6412" max="6412" width="9.88671875" style="29" bestFit="1" customWidth="1"/>
    <col min="6413" max="6413" width="15" style="29" customWidth="1"/>
    <col min="6414" max="6414" width="8.44140625" style="29" bestFit="1" customWidth="1"/>
    <col min="6415" max="6415" width="22.44140625" style="29" customWidth="1"/>
    <col min="6416" max="6416" width="21.77734375" style="29" customWidth="1"/>
    <col min="6417" max="6653" width="9.109375" style="29" customWidth="1"/>
    <col min="6654" max="6656" width="6.6640625" style="29"/>
    <col min="6657" max="6657" width="4.6640625" style="29" customWidth="1"/>
    <col min="6658" max="6658" width="12.6640625" style="29" customWidth="1"/>
    <col min="6659" max="6659" width="25.5546875" style="29" customWidth="1"/>
    <col min="6660" max="6660" width="23.88671875" style="29" customWidth="1"/>
    <col min="6661" max="6661" width="22.6640625" style="29" bestFit="1" customWidth="1"/>
    <col min="6662" max="6662" width="10.88671875" style="29" bestFit="1" customWidth="1"/>
    <col min="6663" max="6663" width="10.33203125" style="29" bestFit="1" customWidth="1"/>
    <col min="6664" max="6664" width="15.33203125" style="29" bestFit="1" customWidth="1"/>
    <col min="6665" max="6665" width="7.88671875" style="29" customWidth="1"/>
    <col min="6666" max="6666" width="14.44140625" style="29" customWidth="1"/>
    <col min="6667" max="6667" width="9" style="29" bestFit="1" customWidth="1"/>
    <col min="6668" max="6668" width="9.88671875" style="29" bestFit="1" customWidth="1"/>
    <col min="6669" max="6669" width="15" style="29" customWidth="1"/>
    <col min="6670" max="6670" width="8.44140625" style="29" bestFit="1" customWidth="1"/>
    <col min="6671" max="6671" width="22.44140625" style="29" customWidth="1"/>
    <col min="6672" max="6672" width="21.77734375" style="29" customWidth="1"/>
    <col min="6673" max="6909" width="9.109375" style="29" customWidth="1"/>
    <col min="6910" max="6912" width="6.6640625" style="29"/>
    <col min="6913" max="6913" width="4.6640625" style="29" customWidth="1"/>
    <col min="6914" max="6914" width="12.6640625" style="29" customWidth="1"/>
    <col min="6915" max="6915" width="25.5546875" style="29" customWidth="1"/>
    <col min="6916" max="6916" width="23.88671875" style="29" customWidth="1"/>
    <col min="6917" max="6917" width="22.6640625" style="29" bestFit="1" customWidth="1"/>
    <col min="6918" max="6918" width="10.88671875" style="29" bestFit="1" customWidth="1"/>
    <col min="6919" max="6919" width="10.33203125" style="29" bestFit="1" customWidth="1"/>
    <col min="6920" max="6920" width="15.33203125" style="29" bestFit="1" customWidth="1"/>
    <col min="6921" max="6921" width="7.88671875" style="29" customWidth="1"/>
    <col min="6922" max="6922" width="14.44140625" style="29" customWidth="1"/>
    <col min="6923" max="6923" width="9" style="29" bestFit="1" customWidth="1"/>
    <col min="6924" max="6924" width="9.88671875" style="29" bestFit="1" customWidth="1"/>
    <col min="6925" max="6925" width="15" style="29" customWidth="1"/>
    <col min="6926" max="6926" width="8.44140625" style="29" bestFit="1" customWidth="1"/>
    <col min="6927" max="6927" width="22.44140625" style="29" customWidth="1"/>
    <col min="6928" max="6928" width="21.77734375" style="29" customWidth="1"/>
    <col min="6929" max="7165" width="9.109375" style="29" customWidth="1"/>
    <col min="7166" max="7168" width="6.6640625" style="29"/>
    <col min="7169" max="7169" width="4.6640625" style="29" customWidth="1"/>
    <col min="7170" max="7170" width="12.6640625" style="29" customWidth="1"/>
    <col min="7171" max="7171" width="25.5546875" style="29" customWidth="1"/>
    <col min="7172" max="7172" width="23.88671875" style="29" customWidth="1"/>
    <col min="7173" max="7173" width="22.6640625" style="29" bestFit="1" customWidth="1"/>
    <col min="7174" max="7174" width="10.88671875" style="29" bestFit="1" customWidth="1"/>
    <col min="7175" max="7175" width="10.33203125" style="29" bestFit="1" customWidth="1"/>
    <col min="7176" max="7176" width="15.33203125" style="29" bestFit="1" customWidth="1"/>
    <col min="7177" max="7177" width="7.88671875" style="29" customWidth="1"/>
    <col min="7178" max="7178" width="14.44140625" style="29" customWidth="1"/>
    <col min="7179" max="7179" width="9" style="29" bestFit="1" customWidth="1"/>
    <col min="7180" max="7180" width="9.88671875" style="29" bestFit="1" customWidth="1"/>
    <col min="7181" max="7181" width="15" style="29" customWidth="1"/>
    <col min="7182" max="7182" width="8.44140625" style="29" bestFit="1" customWidth="1"/>
    <col min="7183" max="7183" width="22.44140625" style="29" customWidth="1"/>
    <col min="7184" max="7184" width="21.77734375" style="29" customWidth="1"/>
    <col min="7185" max="7421" width="9.109375" style="29" customWidth="1"/>
    <col min="7422" max="7424" width="6.6640625" style="29"/>
    <col min="7425" max="7425" width="4.6640625" style="29" customWidth="1"/>
    <col min="7426" max="7426" width="12.6640625" style="29" customWidth="1"/>
    <col min="7427" max="7427" width="25.5546875" style="29" customWidth="1"/>
    <col min="7428" max="7428" width="23.88671875" style="29" customWidth="1"/>
    <col min="7429" max="7429" width="22.6640625" style="29" bestFit="1" customWidth="1"/>
    <col min="7430" max="7430" width="10.88671875" style="29" bestFit="1" customWidth="1"/>
    <col min="7431" max="7431" width="10.33203125" style="29" bestFit="1" customWidth="1"/>
    <col min="7432" max="7432" width="15.33203125" style="29" bestFit="1" customWidth="1"/>
    <col min="7433" max="7433" width="7.88671875" style="29" customWidth="1"/>
    <col min="7434" max="7434" width="14.44140625" style="29" customWidth="1"/>
    <col min="7435" max="7435" width="9" style="29" bestFit="1" customWidth="1"/>
    <col min="7436" max="7436" width="9.88671875" style="29" bestFit="1" customWidth="1"/>
    <col min="7437" max="7437" width="15" style="29" customWidth="1"/>
    <col min="7438" max="7438" width="8.44140625" style="29" bestFit="1" customWidth="1"/>
    <col min="7439" max="7439" width="22.44140625" style="29" customWidth="1"/>
    <col min="7440" max="7440" width="21.77734375" style="29" customWidth="1"/>
    <col min="7441" max="7677" width="9.109375" style="29" customWidth="1"/>
    <col min="7678" max="7680" width="6.6640625" style="29"/>
    <col min="7681" max="7681" width="4.6640625" style="29" customWidth="1"/>
    <col min="7682" max="7682" width="12.6640625" style="29" customWidth="1"/>
    <col min="7683" max="7683" width="25.5546875" style="29" customWidth="1"/>
    <col min="7684" max="7684" width="23.88671875" style="29" customWidth="1"/>
    <col min="7685" max="7685" width="22.6640625" style="29" bestFit="1" customWidth="1"/>
    <col min="7686" max="7686" width="10.88671875" style="29" bestFit="1" customWidth="1"/>
    <col min="7687" max="7687" width="10.33203125" style="29" bestFit="1" customWidth="1"/>
    <col min="7688" max="7688" width="15.33203125" style="29" bestFit="1" customWidth="1"/>
    <col min="7689" max="7689" width="7.88671875" style="29" customWidth="1"/>
    <col min="7690" max="7690" width="14.44140625" style="29" customWidth="1"/>
    <col min="7691" max="7691" width="9" style="29" bestFit="1" customWidth="1"/>
    <col min="7692" max="7692" width="9.88671875" style="29" bestFit="1" customWidth="1"/>
    <col min="7693" max="7693" width="15" style="29" customWidth="1"/>
    <col min="7694" max="7694" width="8.44140625" style="29" bestFit="1" customWidth="1"/>
    <col min="7695" max="7695" width="22.44140625" style="29" customWidth="1"/>
    <col min="7696" max="7696" width="21.77734375" style="29" customWidth="1"/>
    <col min="7697" max="7933" width="9.109375" style="29" customWidth="1"/>
    <col min="7934" max="7936" width="6.6640625" style="29"/>
    <col min="7937" max="7937" width="4.6640625" style="29" customWidth="1"/>
    <col min="7938" max="7938" width="12.6640625" style="29" customWidth="1"/>
    <col min="7939" max="7939" width="25.5546875" style="29" customWidth="1"/>
    <col min="7940" max="7940" width="23.88671875" style="29" customWidth="1"/>
    <col min="7941" max="7941" width="22.6640625" style="29" bestFit="1" customWidth="1"/>
    <col min="7942" max="7942" width="10.88671875" style="29" bestFit="1" customWidth="1"/>
    <col min="7943" max="7943" width="10.33203125" style="29" bestFit="1" customWidth="1"/>
    <col min="7944" max="7944" width="15.33203125" style="29" bestFit="1" customWidth="1"/>
    <col min="7945" max="7945" width="7.88671875" style="29" customWidth="1"/>
    <col min="7946" max="7946" width="14.44140625" style="29" customWidth="1"/>
    <col min="7947" max="7947" width="9" style="29" bestFit="1" customWidth="1"/>
    <col min="7948" max="7948" width="9.88671875" style="29" bestFit="1" customWidth="1"/>
    <col min="7949" max="7949" width="15" style="29" customWidth="1"/>
    <col min="7950" max="7950" width="8.44140625" style="29" bestFit="1" customWidth="1"/>
    <col min="7951" max="7951" width="22.44140625" style="29" customWidth="1"/>
    <col min="7952" max="7952" width="21.77734375" style="29" customWidth="1"/>
    <col min="7953" max="8189" width="9.109375" style="29" customWidth="1"/>
    <col min="8190" max="8192" width="6.6640625" style="29"/>
    <col min="8193" max="8193" width="4.6640625" style="29" customWidth="1"/>
    <col min="8194" max="8194" width="12.6640625" style="29" customWidth="1"/>
    <col min="8195" max="8195" width="25.5546875" style="29" customWidth="1"/>
    <col min="8196" max="8196" width="23.88671875" style="29" customWidth="1"/>
    <col min="8197" max="8197" width="22.6640625" style="29" bestFit="1" customWidth="1"/>
    <col min="8198" max="8198" width="10.88671875" style="29" bestFit="1" customWidth="1"/>
    <col min="8199" max="8199" width="10.33203125" style="29" bestFit="1" customWidth="1"/>
    <col min="8200" max="8200" width="15.33203125" style="29" bestFit="1" customWidth="1"/>
    <col min="8201" max="8201" width="7.88671875" style="29" customWidth="1"/>
    <col min="8202" max="8202" width="14.44140625" style="29" customWidth="1"/>
    <col min="8203" max="8203" width="9" style="29" bestFit="1" customWidth="1"/>
    <col min="8204" max="8204" width="9.88671875" style="29" bestFit="1" customWidth="1"/>
    <col min="8205" max="8205" width="15" style="29" customWidth="1"/>
    <col min="8206" max="8206" width="8.44140625" style="29" bestFit="1" customWidth="1"/>
    <col min="8207" max="8207" width="22.44140625" style="29" customWidth="1"/>
    <col min="8208" max="8208" width="21.77734375" style="29" customWidth="1"/>
    <col min="8209" max="8445" width="9.109375" style="29" customWidth="1"/>
    <col min="8446" max="8448" width="6.6640625" style="29"/>
    <col min="8449" max="8449" width="4.6640625" style="29" customWidth="1"/>
    <col min="8450" max="8450" width="12.6640625" style="29" customWidth="1"/>
    <col min="8451" max="8451" width="25.5546875" style="29" customWidth="1"/>
    <col min="8452" max="8452" width="23.88671875" style="29" customWidth="1"/>
    <col min="8453" max="8453" width="22.6640625" style="29" bestFit="1" customWidth="1"/>
    <col min="8454" max="8454" width="10.88671875" style="29" bestFit="1" customWidth="1"/>
    <col min="8455" max="8455" width="10.33203125" style="29" bestFit="1" customWidth="1"/>
    <col min="8456" max="8456" width="15.33203125" style="29" bestFit="1" customWidth="1"/>
    <col min="8457" max="8457" width="7.88671875" style="29" customWidth="1"/>
    <col min="8458" max="8458" width="14.44140625" style="29" customWidth="1"/>
    <col min="8459" max="8459" width="9" style="29" bestFit="1" customWidth="1"/>
    <col min="8460" max="8460" width="9.88671875" style="29" bestFit="1" customWidth="1"/>
    <col min="8461" max="8461" width="15" style="29" customWidth="1"/>
    <col min="8462" max="8462" width="8.44140625" style="29" bestFit="1" customWidth="1"/>
    <col min="8463" max="8463" width="22.44140625" style="29" customWidth="1"/>
    <col min="8464" max="8464" width="21.77734375" style="29" customWidth="1"/>
    <col min="8465" max="8701" width="9.109375" style="29" customWidth="1"/>
    <col min="8702" max="8704" width="6.6640625" style="29"/>
    <col min="8705" max="8705" width="4.6640625" style="29" customWidth="1"/>
    <col min="8706" max="8706" width="12.6640625" style="29" customWidth="1"/>
    <col min="8707" max="8707" width="25.5546875" style="29" customWidth="1"/>
    <col min="8708" max="8708" width="23.88671875" style="29" customWidth="1"/>
    <col min="8709" max="8709" width="22.6640625" style="29" bestFit="1" customWidth="1"/>
    <col min="8710" max="8710" width="10.88671875" style="29" bestFit="1" customWidth="1"/>
    <col min="8711" max="8711" width="10.33203125" style="29" bestFit="1" customWidth="1"/>
    <col min="8712" max="8712" width="15.33203125" style="29" bestFit="1" customWidth="1"/>
    <col min="8713" max="8713" width="7.88671875" style="29" customWidth="1"/>
    <col min="8714" max="8714" width="14.44140625" style="29" customWidth="1"/>
    <col min="8715" max="8715" width="9" style="29" bestFit="1" customWidth="1"/>
    <col min="8716" max="8716" width="9.88671875" style="29" bestFit="1" customWidth="1"/>
    <col min="8717" max="8717" width="15" style="29" customWidth="1"/>
    <col min="8718" max="8718" width="8.44140625" style="29" bestFit="1" customWidth="1"/>
    <col min="8719" max="8719" width="22.44140625" style="29" customWidth="1"/>
    <col min="8720" max="8720" width="21.77734375" style="29" customWidth="1"/>
    <col min="8721" max="8957" width="9.109375" style="29" customWidth="1"/>
    <col min="8958" max="8960" width="6.6640625" style="29"/>
    <col min="8961" max="8961" width="4.6640625" style="29" customWidth="1"/>
    <col min="8962" max="8962" width="12.6640625" style="29" customWidth="1"/>
    <col min="8963" max="8963" width="25.5546875" style="29" customWidth="1"/>
    <col min="8964" max="8964" width="23.88671875" style="29" customWidth="1"/>
    <col min="8965" max="8965" width="22.6640625" style="29" bestFit="1" customWidth="1"/>
    <col min="8966" max="8966" width="10.88671875" style="29" bestFit="1" customWidth="1"/>
    <col min="8967" max="8967" width="10.33203125" style="29" bestFit="1" customWidth="1"/>
    <col min="8968" max="8968" width="15.33203125" style="29" bestFit="1" customWidth="1"/>
    <col min="8969" max="8969" width="7.88671875" style="29" customWidth="1"/>
    <col min="8970" max="8970" width="14.44140625" style="29" customWidth="1"/>
    <col min="8971" max="8971" width="9" style="29" bestFit="1" customWidth="1"/>
    <col min="8972" max="8972" width="9.88671875" style="29" bestFit="1" customWidth="1"/>
    <col min="8973" max="8973" width="15" style="29" customWidth="1"/>
    <col min="8974" max="8974" width="8.44140625" style="29" bestFit="1" customWidth="1"/>
    <col min="8975" max="8975" width="22.44140625" style="29" customWidth="1"/>
    <col min="8976" max="8976" width="21.77734375" style="29" customWidth="1"/>
    <col min="8977" max="9213" width="9.109375" style="29" customWidth="1"/>
    <col min="9214" max="9216" width="6.6640625" style="29"/>
    <col min="9217" max="9217" width="4.6640625" style="29" customWidth="1"/>
    <col min="9218" max="9218" width="12.6640625" style="29" customWidth="1"/>
    <col min="9219" max="9219" width="25.5546875" style="29" customWidth="1"/>
    <col min="9220" max="9220" width="23.88671875" style="29" customWidth="1"/>
    <col min="9221" max="9221" width="22.6640625" style="29" bestFit="1" customWidth="1"/>
    <col min="9222" max="9222" width="10.88671875" style="29" bestFit="1" customWidth="1"/>
    <col min="9223" max="9223" width="10.33203125" style="29" bestFit="1" customWidth="1"/>
    <col min="9224" max="9224" width="15.33203125" style="29" bestFit="1" customWidth="1"/>
    <col min="9225" max="9225" width="7.88671875" style="29" customWidth="1"/>
    <col min="9226" max="9226" width="14.44140625" style="29" customWidth="1"/>
    <col min="9227" max="9227" width="9" style="29" bestFit="1" customWidth="1"/>
    <col min="9228" max="9228" width="9.88671875" style="29" bestFit="1" customWidth="1"/>
    <col min="9229" max="9229" width="15" style="29" customWidth="1"/>
    <col min="9230" max="9230" width="8.44140625" style="29" bestFit="1" customWidth="1"/>
    <col min="9231" max="9231" width="22.44140625" style="29" customWidth="1"/>
    <col min="9232" max="9232" width="21.77734375" style="29" customWidth="1"/>
    <col min="9233" max="9469" width="9.109375" style="29" customWidth="1"/>
    <col min="9470" max="9472" width="6.6640625" style="29"/>
    <col min="9473" max="9473" width="4.6640625" style="29" customWidth="1"/>
    <col min="9474" max="9474" width="12.6640625" style="29" customWidth="1"/>
    <col min="9475" max="9475" width="25.5546875" style="29" customWidth="1"/>
    <col min="9476" max="9476" width="23.88671875" style="29" customWidth="1"/>
    <col min="9477" max="9477" width="22.6640625" style="29" bestFit="1" customWidth="1"/>
    <col min="9478" max="9478" width="10.88671875" style="29" bestFit="1" customWidth="1"/>
    <col min="9479" max="9479" width="10.33203125" style="29" bestFit="1" customWidth="1"/>
    <col min="9480" max="9480" width="15.33203125" style="29" bestFit="1" customWidth="1"/>
    <col min="9481" max="9481" width="7.88671875" style="29" customWidth="1"/>
    <col min="9482" max="9482" width="14.44140625" style="29" customWidth="1"/>
    <col min="9483" max="9483" width="9" style="29" bestFit="1" customWidth="1"/>
    <col min="9484" max="9484" width="9.88671875" style="29" bestFit="1" customWidth="1"/>
    <col min="9485" max="9485" width="15" style="29" customWidth="1"/>
    <col min="9486" max="9486" width="8.44140625" style="29" bestFit="1" customWidth="1"/>
    <col min="9487" max="9487" width="22.44140625" style="29" customWidth="1"/>
    <col min="9488" max="9488" width="21.77734375" style="29" customWidth="1"/>
    <col min="9489" max="9725" width="9.109375" style="29" customWidth="1"/>
    <col min="9726" max="9728" width="6.6640625" style="29"/>
    <col min="9729" max="9729" width="4.6640625" style="29" customWidth="1"/>
    <col min="9730" max="9730" width="12.6640625" style="29" customWidth="1"/>
    <col min="9731" max="9731" width="25.5546875" style="29" customWidth="1"/>
    <col min="9732" max="9732" width="23.88671875" style="29" customWidth="1"/>
    <col min="9733" max="9733" width="22.6640625" style="29" bestFit="1" customWidth="1"/>
    <col min="9734" max="9734" width="10.88671875" style="29" bestFit="1" customWidth="1"/>
    <col min="9735" max="9735" width="10.33203125" style="29" bestFit="1" customWidth="1"/>
    <col min="9736" max="9736" width="15.33203125" style="29" bestFit="1" customWidth="1"/>
    <col min="9737" max="9737" width="7.88671875" style="29" customWidth="1"/>
    <col min="9738" max="9738" width="14.44140625" style="29" customWidth="1"/>
    <col min="9739" max="9739" width="9" style="29" bestFit="1" customWidth="1"/>
    <col min="9740" max="9740" width="9.88671875" style="29" bestFit="1" customWidth="1"/>
    <col min="9741" max="9741" width="15" style="29" customWidth="1"/>
    <col min="9742" max="9742" width="8.44140625" style="29" bestFit="1" customWidth="1"/>
    <col min="9743" max="9743" width="22.44140625" style="29" customWidth="1"/>
    <col min="9744" max="9744" width="21.77734375" style="29" customWidth="1"/>
    <col min="9745" max="9981" width="9.109375" style="29" customWidth="1"/>
    <col min="9982" max="9984" width="6.6640625" style="29"/>
    <col min="9985" max="9985" width="4.6640625" style="29" customWidth="1"/>
    <col min="9986" max="9986" width="12.6640625" style="29" customWidth="1"/>
    <col min="9987" max="9987" width="25.5546875" style="29" customWidth="1"/>
    <col min="9988" max="9988" width="23.88671875" style="29" customWidth="1"/>
    <col min="9989" max="9989" width="22.6640625" style="29" bestFit="1" customWidth="1"/>
    <col min="9990" max="9990" width="10.88671875" style="29" bestFit="1" customWidth="1"/>
    <col min="9991" max="9991" width="10.33203125" style="29" bestFit="1" customWidth="1"/>
    <col min="9992" max="9992" width="15.33203125" style="29" bestFit="1" customWidth="1"/>
    <col min="9993" max="9993" width="7.88671875" style="29" customWidth="1"/>
    <col min="9994" max="9994" width="14.44140625" style="29" customWidth="1"/>
    <col min="9995" max="9995" width="9" style="29" bestFit="1" customWidth="1"/>
    <col min="9996" max="9996" width="9.88671875" style="29" bestFit="1" customWidth="1"/>
    <col min="9997" max="9997" width="15" style="29" customWidth="1"/>
    <col min="9998" max="9998" width="8.44140625" style="29" bestFit="1" customWidth="1"/>
    <col min="9999" max="9999" width="22.44140625" style="29" customWidth="1"/>
    <col min="10000" max="10000" width="21.77734375" style="29" customWidth="1"/>
    <col min="10001" max="10237" width="9.109375" style="29" customWidth="1"/>
    <col min="10238" max="10240" width="6.6640625" style="29"/>
    <col min="10241" max="10241" width="4.6640625" style="29" customWidth="1"/>
    <col min="10242" max="10242" width="12.6640625" style="29" customWidth="1"/>
    <col min="10243" max="10243" width="25.5546875" style="29" customWidth="1"/>
    <col min="10244" max="10244" width="23.88671875" style="29" customWidth="1"/>
    <col min="10245" max="10245" width="22.6640625" style="29" bestFit="1" customWidth="1"/>
    <col min="10246" max="10246" width="10.88671875" style="29" bestFit="1" customWidth="1"/>
    <col min="10247" max="10247" width="10.33203125" style="29" bestFit="1" customWidth="1"/>
    <col min="10248" max="10248" width="15.33203125" style="29" bestFit="1" customWidth="1"/>
    <col min="10249" max="10249" width="7.88671875" style="29" customWidth="1"/>
    <col min="10250" max="10250" width="14.44140625" style="29" customWidth="1"/>
    <col min="10251" max="10251" width="9" style="29" bestFit="1" customWidth="1"/>
    <col min="10252" max="10252" width="9.88671875" style="29" bestFit="1" customWidth="1"/>
    <col min="10253" max="10253" width="15" style="29" customWidth="1"/>
    <col min="10254" max="10254" width="8.44140625" style="29" bestFit="1" customWidth="1"/>
    <col min="10255" max="10255" width="22.44140625" style="29" customWidth="1"/>
    <col min="10256" max="10256" width="21.77734375" style="29" customWidth="1"/>
    <col min="10257" max="10493" width="9.109375" style="29" customWidth="1"/>
    <col min="10494" max="10496" width="6.6640625" style="29"/>
    <col min="10497" max="10497" width="4.6640625" style="29" customWidth="1"/>
    <col min="10498" max="10498" width="12.6640625" style="29" customWidth="1"/>
    <col min="10499" max="10499" width="25.5546875" style="29" customWidth="1"/>
    <col min="10500" max="10500" width="23.88671875" style="29" customWidth="1"/>
    <col min="10501" max="10501" width="22.6640625" style="29" bestFit="1" customWidth="1"/>
    <col min="10502" max="10502" width="10.88671875" style="29" bestFit="1" customWidth="1"/>
    <col min="10503" max="10503" width="10.33203125" style="29" bestFit="1" customWidth="1"/>
    <col min="10504" max="10504" width="15.33203125" style="29" bestFit="1" customWidth="1"/>
    <col min="10505" max="10505" width="7.88671875" style="29" customWidth="1"/>
    <col min="10506" max="10506" width="14.44140625" style="29" customWidth="1"/>
    <col min="10507" max="10507" width="9" style="29" bestFit="1" customWidth="1"/>
    <col min="10508" max="10508" width="9.88671875" style="29" bestFit="1" customWidth="1"/>
    <col min="10509" max="10509" width="15" style="29" customWidth="1"/>
    <col min="10510" max="10510" width="8.44140625" style="29" bestFit="1" customWidth="1"/>
    <col min="10511" max="10511" width="22.44140625" style="29" customWidth="1"/>
    <col min="10512" max="10512" width="21.77734375" style="29" customWidth="1"/>
    <col min="10513" max="10749" width="9.109375" style="29" customWidth="1"/>
    <col min="10750" max="10752" width="6.6640625" style="29"/>
    <col min="10753" max="10753" width="4.6640625" style="29" customWidth="1"/>
    <col min="10754" max="10754" width="12.6640625" style="29" customWidth="1"/>
    <col min="10755" max="10755" width="25.5546875" style="29" customWidth="1"/>
    <col min="10756" max="10756" width="23.88671875" style="29" customWidth="1"/>
    <col min="10757" max="10757" width="22.6640625" style="29" bestFit="1" customWidth="1"/>
    <col min="10758" max="10758" width="10.88671875" style="29" bestFit="1" customWidth="1"/>
    <col min="10759" max="10759" width="10.33203125" style="29" bestFit="1" customWidth="1"/>
    <col min="10760" max="10760" width="15.33203125" style="29" bestFit="1" customWidth="1"/>
    <col min="10761" max="10761" width="7.88671875" style="29" customWidth="1"/>
    <col min="10762" max="10762" width="14.44140625" style="29" customWidth="1"/>
    <col min="10763" max="10763" width="9" style="29" bestFit="1" customWidth="1"/>
    <col min="10764" max="10764" width="9.88671875" style="29" bestFit="1" customWidth="1"/>
    <col min="10765" max="10765" width="15" style="29" customWidth="1"/>
    <col min="10766" max="10766" width="8.44140625" style="29" bestFit="1" customWidth="1"/>
    <col min="10767" max="10767" width="22.44140625" style="29" customWidth="1"/>
    <col min="10768" max="10768" width="21.77734375" style="29" customWidth="1"/>
    <col min="10769" max="11005" width="9.109375" style="29" customWidth="1"/>
    <col min="11006" max="11008" width="6.6640625" style="29"/>
    <col min="11009" max="11009" width="4.6640625" style="29" customWidth="1"/>
    <col min="11010" max="11010" width="12.6640625" style="29" customWidth="1"/>
    <col min="11011" max="11011" width="25.5546875" style="29" customWidth="1"/>
    <col min="11012" max="11012" width="23.88671875" style="29" customWidth="1"/>
    <col min="11013" max="11013" width="22.6640625" style="29" bestFit="1" customWidth="1"/>
    <col min="11014" max="11014" width="10.88671875" style="29" bestFit="1" customWidth="1"/>
    <col min="11015" max="11015" width="10.33203125" style="29" bestFit="1" customWidth="1"/>
    <col min="11016" max="11016" width="15.33203125" style="29" bestFit="1" customWidth="1"/>
    <col min="11017" max="11017" width="7.88671875" style="29" customWidth="1"/>
    <col min="11018" max="11018" width="14.44140625" style="29" customWidth="1"/>
    <col min="11019" max="11019" width="9" style="29" bestFit="1" customWidth="1"/>
    <col min="11020" max="11020" width="9.88671875" style="29" bestFit="1" customWidth="1"/>
    <col min="11021" max="11021" width="15" style="29" customWidth="1"/>
    <col min="11022" max="11022" width="8.44140625" style="29" bestFit="1" customWidth="1"/>
    <col min="11023" max="11023" width="22.44140625" style="29" customWidth="1"/>
    <col min="11024" max="11024" width="21.77734375" style="29" customWidth="1"/>
    <col min="11025" max="11261" width="9.109375" style="29" customWidth="1"/>
    <col min="11262" max="11264" width="6.6640625" style="29"/>
    <col min="11265" max="11265" width="4.6640625" style="29" customWidth="1"/>
    <col min="11266" max="11266" width="12.6640625" style="29" customWidth="1"/>
    <col min="11267" max="11267" width="25.5546875" style="29" customWidth="1"/>
    <col min="11268" max="11268" width="23.88671875" style="29" customWidth="1"/>
    <col min="11269" max="11269" width="22.6640625" style="29" bestFit="1" customWidth="1"/>
    <col min="11270" max="11270" width="10.88671875" style="29" bestFit="1" customWidth="1"/>
    <col min="11271" max="11271" width="10.33203125" style="29" bestFit="1" customWidth="1"/>
    <col min="11272" max="11272" width="15.33203125" style="29" bestFit="1" customWidth="1"/>
    <col min="11273" max="11273" width="7.88671875" style="29" customWidth="1"/>
    <col min="11274" max="11274" width="14.44140625" style="29" customWidth="1"/>
    <col min="11275" max="11275" width="9" style="29" bestFit="1" customWidth="1"/>
    <col min="11276" max="11276" width="9.88671875" style="29" bestFit="1" customWidth="1"/>
    <col min="11277" max="11277" width="15" style="29" customWidth="1"/>
    <col min="11278" max="11278" width="8.44140625" style="29" bestFit="1" customWidth="1"/>
    <col min="11279" max="11279" width="22.44140625" style="29" customWidth="1"/>
    <col min="11280" max="11280" width="21.77734375" style="29" customWidth="1"/>
    <col min="11281" max="11517" width="9.109375" style="29" customWidth="1"/>
    <col min="11518" max="11520" width="6.6640625" style="29"/>
    <col min="11521" max="11521" width="4.6640625" style="29" customWidth="1"/>
    <col min="11522" max="11522" width="12.6640625" style="29" customWidth="1"/>
    <col min="11523" max="11523" width="25.5546875" style="29" customWidth="1"/>
    <col min="11524" max="11524" width="23.88671875" style="29" customWidth="1"/>
    <col min="11525" max="11525" width="22.6640625" style="29" bestFit="1" customWidth="1"/>
    <col min="11526" max="11526" width="10.88671875" style="29" bestFit="1" customWidth="1"/>
    <col min="11527" max="11527" width="10.33203125" style="29" bestFit="1" customWidth="1"/>
    <col min="11528" max="11528" width="15.33203125" style="29" bestFit="1" customWidth="1"/>
    <col min="11529" max="11529" width="7.88671875" style="29" customWidth="1"/>
    <col min="11530" max="11530" width="14.44140625" style="29" customWidth="1"/>
    <col min="11531" max="11531" width="9" style="29" bestFit="1" customWidth="1"/>
    <col min="11532" max="11532" width="9.88671875" style="29" bestFit="1" customWidth="1"/>
    <col min="11533" max="11533" width="15" style="29" customWidth="1"/>
    <col min="11534" max="11534" width="8.44140625" style="29" bestFit="1" customWidth="1"/>
    <col min="11535" max="11535" width="22.44140625" style="29" customWidth="1"/>
    <col min="11536" max="11536" width="21.77734375" style="29" customWidth="1"/>
    <col min="11537" max="11773" width="9.109375" style="29" customWidth="1"/>
    <col min="11774" max="11776" width="6.6640625" style="29"/>
    <col min="11777" max="11777" width="4.6640625" style="29" customWidth="1"/>
    <col min="11778" max="11778" width="12.6640625" style="29" customWidth="1"/>
    <col min="11779" max="11779" width="25.5546875" style="29" customWidth="1"/>
    <col min="11780" max="11780" width="23.88671875" style="29" customWidth="1"/>
    <col min="11781" max="11781" width="22.6640625" style="29" bestFit="1" customWidth="1"/>
    <col min="11782" max="11782" width="10.88671875" style="29" bestFit="1" customWidth="1"/>
    <col min="11783" max="11783" width="10.33203125" style="29" bestFit="1" customWidth="1"/>
    <col min="11784" max="11784" width="15.33203125" style="29" bestFit="1" customWidth="1"/>
    <col min="11785" max="11785" width="7.88671875" style="29" customWidth="1"/>
    <col min="11786" max="11786" width="14.44140625" style="29" customWidth="1"/>
    <col min="11787" max="11787" width="9" style="29" bestFit="1" customWidth="1"/>
    <col min="11788" max="11788" width="9.88671875" style="29" bestFit="1" customWidth="1"/>
    <col min="11789" max="11789" width="15" style="29" customWidth="1"/>
    <col min="11790" max="11790" width="8.44140625" style="29" bestFit="1" customWidth="1"/>
    <col min="11791" max="11791" width="22.44140625" style="29" customWidth="1"/>
    <col min="11792" max="11792" width="21.77734375" style="29" customWidth="1"/>
    <col min="11793" max="12029" width="9.109375" style="29" customWidth="1"/>
    <col min="12030" max="12032" width="6.6640625" style="29"/>
    <col min="12033" max="12033" width="4.6640625" style="29" customWidth="1"/>
    <col min="12034" max="12034" width="12.6640625" style="29" customWidth="1"/>
    <col min="12035" max="12035" width="25.5546875" style="29" customWidth="1"/>
    <col min="12036" max="12036" width="23.88671875" style="29" customWidth="1"/>
    <col min="12037" max="12037" width="22.6640625" style="29" bestFit="1" customWidth="1"/>
    <col min="12038" max="12038" width="10.88671875" style="29" bestFit="1" customWidth="1"/>
    <col min="12039" max="12039" width="10.33203125" style="29" bestFit="1" customWidth="1"/>
    <col min="12040" max="12040" width="15.33203125" style="29" bestFit="1" customWidth="1"/>
    <col min="12041" max="12041" width="7.88671875" style="29" customWidth="1"/>
    <col min="12042" max="12042" width="14.44140625" style="29" customWidth="1"/>
    <col min="12043" max="12043" width="9" style="29" bestFit="1" customWidth="1"/>
    <col min="12044" max="12044" width="9.88671875" style="29" bestFit="1" customWidth="1"/>
    <col min="12045" max="12045" width="15" style="29" customWidth="1"/>
    <col min="12046" max="12046" width="8.44140625" style="29" bestFit="1" customWidth="1"/>
    <col min="12047" max="12047" width="22.44140625" style="29" customWidth="1"/>
    <col min="12048" max="12048" width="21.77734375" style="29" customWidth="1"/>
    <col min="12049" max="12285" width="9.109375" style="29" customWidth="1"/>
    <col min="12286" max="12288" width="6.6640625" style="29"/>
    <col min="12289" max="12289" width="4.6640625" style="29" customWidth="1"/>
    <col min="12290" max="12290" width="12.6640625" style="29" customWidth="1"/>
    <col min="12291" max="12291" width="25.5546875" style="29" customWidth="1"/>
    <col min="12292" max="12292" width="23.88671875" style="29" customWidth="1"/>
    <col min="12293" max="12293" width="22.6640625" style="29" bestFit="1" customWidth="1"/>
    <col min="12294" max="12294" width="10.88671875" style="29" bestFit="1" customWidth="1"/>
    <col min="12295" max="12295" width="10.33203125" style="29" bestFit="1" customWidth="1"/>
    <col min="12296" max="12296" width="15.33203125" style="29" bestFit="1" customWidth="1"/>
    <col min="12297" max="12297" width="7.88671875" style="29" customWidth="1"/>
    <col min="12298" max="12298" width="14.44140625" style="29" customWidth="1"/>
    <col min="12299" max="12299" width="9" style="29" bestFit="1" customWidth="1"/>
    <col min="12300" max="12300" width="9.88671875" style="29" bestFit="1" customWidth="1"/>
    <col min="12301" max="12301" width="15" style="29" customWidth="1"/>
    <col min="12302" max="12302" width="8.44140625" style="29" bestFit="1" customWidth="1"/>
    <col min="12303" max="12303" width="22.44140625" style="29" customWidth="1"/>
    <col min="12304" max="12304" width="21.77734375" style="29" customWidth="1"/>
    <col min="12305" max="12541" width="9.109375" style="29" customWidth="1"/>
    <col min="12542" max="12544" width="6.6640625" style="29"/>
    <col min="12545" max="12545" width="4.6640625" style="29" customWidth="1"/>
    <col min="12546" max="12546" width="12.6640625" style="29" customWidth="1"/>
    <col min="12547" max="12547" width="25.5546875" style="29" customWidth="1"/>
    <col min="12548" max="12548" width="23.88671875" style="29" customWidth="1"/>
    <col min="12549" max="12549" width="22.6640625" style="29" bestFit="1" customWidth="1"/>
    <col min="12550" max="12550" width="10.88671875" style="29" bestFit="1" customWidth="1"/>
    <col min="12551" max="12551" width="10.33203125" style="29" bestFit="1" customWidth="1"/>
    <col min="12552" max="12552" width="15.33203125" style="29" bestFit="1" customWidth="1"/>
    <col min="12553" max="12553" width="7.88671875" style="29" customWidth="1"/>
    <col min="12554" max="12554" width="14.44140625" style="29" customWidth="1"/>
    <col min="12555" max="12555" width="9" style="29" bestFit="1" customWidth="1"/>
    <col min="12556" max="12556" width="9.88671875" style="29" bestFit="1" customWidth="1"/>
    <col min="12557" max="12557" width="15" style="29" customWidth="1"/>
    <col min="12558" max="12558" width="8.44140625" style="29" bestFit="1" customWidth="1"/>
    <col min="12559" max="12559" width="22.44140625" style="29" customWidth="1"/>
    <col min="12560" max="12560" width="21.77734375" style="29" customWidth="1"/>
    <col min="12561" max="12797" width="9.109375" style="29" customWidth="1"/>
    <col min="12798" max="12800" width="6.6640625" style="29"/>
    <col min="12801" max="12801" width="4.6640625" style="29" customWidth="1"/>
    <col min="12802" max="12802" width="12.6640625" style="29" customWidth="1"/>
    <col min="12803" max="12803" width="25.5546875" style="29" customWidth="1"/>
    <col min="12804" max="12804" width="23.88671875" style="29" customWidth="1"/>
    <col min="12805" max="12805" width="22.6640625" style="29" bestFit="1" customWidth="1"/>
    <col min="12806" max="12806" width="10.88671875" style="29" bestFit="1" customWidth="1"/>
    <col min="12807" max="12807" width="10.33203125" style="29" bestFit="1" customWidth="1"/>
    <col min="12808" max="12808" width="15.33203125" style="29" bestFit="1" customWidth="1"/>
    <col min="12809" max="12809" width="7.88671875" style="29" customWidth="1"/>
    <col min="12810" max="12810" width="14.44140625" style="29" customWidth="1"/>
    <col min="12811" max="12811" width="9" style="29" bestFit="1" customWidth="1"/>
    <col min="12812" max="12812" width="9.88671875" style="29" bestFit="1" customWidth="1"/>
    <col min="12813" max="12813" width="15" style="29" customWidth="1"/>
    <col min="12814" max="12814" width="8.44140625" style="29" bestFit="1" customWidth="1"/>
    <col min="12815" max="12815" width="22.44140625" style="29" customWidth="1"/>
    <col min="12816" max="12816" width="21.77734375" style="29" customWidth="1"/>
    <col min="12817" max="13053" width="9.109375" style="29" customWidth="1"/>
    <col min="13054" max="13056" width="6.6640625" style="29"/>
    <col min="13057" max="13057" width="4.6640625" style="29" customWidth="1"/>
    <col min="13058" max="13058" width="12.6640625" style="29" customWidth="1"/>
    <col min="13059" max="13059" width="25.5546875" style="29" customWidth="1"/>
    <col min="13060" max="13060" width="23.88671875" style="29" customWidth="1"/>
    <col min="13061" max="13061" width="22.6640625" style="29" bestFit="1" customWidth="1"/>
    <col min="13062" max="13062" width="10.88671875" style="29" bestFit="1" customWidth="1"/>
    <col min="13063" max="13063" width="10.33203125" style="29" bestFit="1" customWidth="1"/>
    <col min="13064" max="13064" width="15.33203125" style="29" bestFit="1" customWidth="1"/>
    <col min="13065" max="13065" width="7.88671875" style="29" customWidth="1"/>
    <col min="13066" max="13066" width="14.44140625" style="29" customWidth="1"/>
    <col min="13067" max="13067" width="9" style="29" bestFit="1" customWidth="1"/>
    <col min="13068" max="13068" width="9.88671875" style="29" bestFit="1" customWidth="1"/>
    <col min="13069" max="13069" width="15" style="29" customWidth="1"/>
    <col min="13070" max="13070" width="8.44140625" style="29" bestFit="1" customWidth="1"/>
    <col min="13071" max="13071" width="22.44140625" style="29" customWidth="1"/>
    <col min="13072" max="13072" width="21.77734375" style="29" customWidth="1"/>
    <col min="13073" max="13309" width="9.109375" style="29" customWidth="1"/>
    <col min="13310" max="13312" width="6.6640625" style="29"/>
    <col min="13313" max="13313" width="4.6640625" style="29" customWidth="1"/>
    <col min="13314" max="13314" width="12.6640625" style="29" customWidth="1"/>
    <col min="13315" max="13315" width="25.5546875" style="29" customWidth="1"/>
    <col min="13316" max="13316" width="23.88671875" style="29" customWidth="1"/>
    <col min="13317" max="13317" width="22.6640625" style="29" bestFit="1" customWidth="1"/>
    <col min="13318" max="13318" width="10.88671875" style="29" bestFit="1" customWidth="1"/>
    <col min="13319" max="13319" width="10.33203125" style="29" bestFit="1" customWidth="1"/>
    <col min="13320" max="13320" width="15.33203125" style="29" bestFit="1" customWidth="1"/>
    <col min="13321" max="13321" width="7.88671875" style="29" customWidth="1"/>
    <col min="13322" max="13322" width="14.44140625" style="29" customWidth="1"/>
    <col min="13323" max="13323" width="9" style="29" bestFit="1" customWidth="1"/>
    <col min="13324" max="13324" width="9.88671875" style="29" bestFit="1" customWidth="1"/>
    <col min="13325" max="13325" width="15" style="29" customWidth="1"/>
    <col min="13326" max="13326" width="8.44140625" style="29" bestFit="1" customWidth="1"/>
    <col min="13327" max="13327" width="22.44140625" style="29" customWidth="1"/>
    <col min="13328" max="13328" width="21.77734375" style="29" customWidth="1"/>
    <col min="13329" max="13565" width="9.109375" style="29" customWidth="1"/>
    <col min="13566" max="13568" width="6.6640625" style="29"/>
    <col min="13569" max="13569" width="4.6640625" style="29" customWidth="1"/>
    <col min="13570" max="13570" width="12.6640625" style="29" customWidth="1"/>
    <col min="13571" max="13571" width="25.5546875" style="29" customWidth="1"/>
    <col min="13572" max="13572" width="23.88671875" style="29" customWidth="1"/>
    <col min="13573" max="13573" width="22.6640625" style="29" bestFit="1" customWidth="1"/>
    <col min="13574" max="13574" width="10.88671875" style="29" bestFit="1" customWidth="1"/>
    <col min="13575" max="13575" width="10.33203125" style="29" bestFit="1" customWidth="1"/>
    <col min="13576" max="13576" width="15.33203125" style="29" bestFit="1" customWidth="1"/>
    <col min="13577" max="13577" width="7.88671875" style="29" customWidth="1"/>
    <col min="13578" max="13578" width="14.44140625" style="29" customWidth="1"/>
    <col min="13579" max="13579" width="9" style="29" bestFit="1" customWidth="1"/>
    <col min="13580" max="13580" width="9.88671875" style="29" bestFit="1" customWidth="1"/>
    <col min="13581" max="13581" width="15" style="29" customWidth="1"/>
    <col min="13582" max="13582" width="8.44140625" style="29" bestFit="1" customWidth="1"/>
    <col min="13583" max="13583" width="22.44140625" style="29" customWidth="1"/>
    <col min="13584" max="13584" width="21.77734375" style="29" customWidth="1"/>
    <col min="13585" max="13821" width="9.109375" style="29" customWidth="1"/>
    <col min="13822" max="13824" width="6.6640625" style="29"/>
    <col min="13825" max="13825" width="4.6640625" style="29" customWidth="1"/>
    <col min="13826" max="13826" width="12.6640625" style="29" customWidth="1"/>
    <col min="13827" max="13827" width="25.5546875" style="29" customWidth="1"/>
    <col min="13828" max="13828" width="23.88671875" style="29" customWidth="1"/>
    <col min="13829" max="13829" width="22.6640625" style="29" bestFit="1" customWidth="1"/>
    <col min="13830" max="13830" width="10.88671875" style="29" bestFit="1" customWidth="1"/>
    <col min="13831" max="13831" width="10.33203125" style="29" bestFit="1" customWidth="1"/>
    <col min="13832" max="13832" width="15.33203125" style="29" bestFit="1" customWidth="1"/>
    <col min="13833" max="13833" width="7.88671875" style="29" customWidth="1"/>
    <col min="13834" max="13834" width="14.44140625" style="29" customWidth="1"/>
    <col min="13835" max="13835" width="9" style="29" bestFit="1" customWidth="1"/>
    <col min="13836" max="13836" width="9.88671875" style="29" bestFit="1" customWidth="1"/>
    <col min="13837" max="13837" width="15" style="29" customWidth="1"/>
    <col min="13838" max="13838" width="8.44140625" style="29" bestFit="1" customWidth="1"/>
    <col min="13839" max="13839" width="22.44140625" style="29" customWidth="1"/>
    <col min="13840" max="13840" width="21.77734375" style="29" customWidth="1"/>
    <col min="13841" max="14077" width="9.109375" style="29" customWidth="1"/>
    <col min="14078" max="14080" width="6.6640625" style="29"/>
    <col min="14081" max="14081" width="4.6640625" style="29" customWidth="1"/>
    <col min="14082" max="14082" width="12.6640625" style="29" customWidth="1"/>
    <col min="14083" max="14083" width="25.5546875" style="29" customWidth="1"/>
    <col min="14084" max="14084" width="23.88671875" style="29" customWidth="1"/>
    <col min="14085" max="14085" width="22.6640625" style="29" bestFit="1" customWidth="1"/>
    <col min="14086" max="14086" width="10.88671875" style="29" bestFit="1" customWidth="1"/>
    <col min="14087" max="14087" width="10.33203125" style="29" bestFit="1" customWidth="1"/>
    <col min="14088" max="14088" width="15.33203125" style="29" bestFit="1" customWidth="1"/>
    <col min="14089" max="14089" width="7.88671875" style="29" customWidth="1"/>
    <col min="14090" max="14090" width="14.44140625" style="29" customWidth="1"/>
    <col min="14091" max="14091" width="9" style="29" bestFit="1" customWidth="1"/>
    <col min="14092" max="14092" width="9.88671875" style="29" bestFit="1" customWidth="1"/>
    <col min="14093" max="14093" width="15" style="29" customWidth="1"/>
    <col min="14094" max="14094" width="8.44140625" style="29" bestFit="1" customWidth="1"/>
    <col min="14095" max="14095" width="22.44140625" style="29" customWidth="1"/>
    <col min="14096" max="14096" width="21.77734375" style="29" customWidth="1"/>
    <col min="14097" max="14333" width="9.109375" style="29" customWidth="1"/>
    <col min="14334" max="14336" width="6.6640625" style="29"/>
    <col min="14337" max="14337" width="4.6640625" style="29" customWidth="1"/>
    <col min="14338" max="14338" width="12.6640625" style="29" customWidth="1"/>
    <col min="14339" max="14339" width="25.5546875" style="29" customWidth="1"/>
    <col min="14340" max="14340" width="23.88671875" style="29" customWidth="1"/>
    <col min="14341" max="14341" width="22.6640625" style="29" bestFit="1" customWidth="1"/>
    <col min="14342" max="14342" width="10.88671875" style="29" bestFit="1" customWidth="1"/>
    <col min="14343" max="14343" width="10.33203125" style="29" bestFit="1" customWidth="1"/>
    <col min="14344" max="14344" width="15.33203125" style="29" bestFit="1" customWidth="1"/>
    <col min="14345" max="14345" width="7.88671875" style="29" customWidth="1"/>
    <col min="14346" max="14346" width="14.44140625" style="29" customWidth="1"/>
    <col min="14347" max="14347" width="9" style="29" bestFit="1" customWidth="1"/>
    <col min="14348" max="14348" width="9.88671875" style="29" bestFit="1" customWidth="1"/>
    <col min="14349" max="14349" width="15" style="29" customWidth="1"/>
    <col min="14350" max="14350" width="8.44140625" style="29" bestFit="1" customWidth="1"/>
    <col min="14351" max="14351" width="22.44140625" style="29" customWidth="1"/>
    <col min="14352" max="14352" width="21.77734375" style="29" customWidth="1"/>
    <col min="14353" max="14589" width="9.109375" style="29" customWidth="1"/>
    <col min="14590" max="14592" width="6.6640625" style="29"/>
    <col min="14593" max="14593" width="4.6640625" style="29" customWidth="1"/>
    <col min="14594" max="14594" width="12.6640625" style="29" customWidth="1"/>
    <col min="14595" max="14595" width="25.5546875" style="29" customWidth="1"/>
    <col min="14596" max="14596" width="23.88671875" style="29" customWidth="1"/>
    <col min="14597" max="14597" width="22.6640625" style="29" bestFit="1" customWidth="1"/>
    <col min="14598" max="14598" width="10.88671875" style="29" bestFit="1" customWidth="1"/>
    <col min="14599" max="14599" width="10.33203125" style="29" bestFit="1" customWidth="1"/>
    <col min="14600" max="14600" width="15.33203125" style="29" bestFit="1" customWidth="1"/>
    <col min="14601" max="14601" width="7.88671875" style="29" customWidth="1"/>
    <col min="14602" max="14602" width="14.44140625" style="29" customWidth="1"/>
    <col min="14603" max="14603" width="9" style="29" bestFit="1" customWidth="1"/>
    <col min="14604" max="14604" width="9.88671875" style="29" bestFit="1" customWidth="1"/>
    <col min="14605" max="14605" width="15" style="29" customWidth="1"/>
    <col min="14606" max="14606" width="8.44140625" style="29" bestFit="1" customWidth="1"/>
    <col min="14607" max="14607" width="22.44140625" style="29" customWidth="1"/>
    <col min="14608" max="14608" width="21.77734375" style="29" customWidth="1"/>
    <col min="14609" max="14845" width="9.109375" style="29" customWidth="1"/>
    <col min="14846" max="14848" width="6.6640625" style="29"/>
    <col min="14849" max="14849" width="4.6640625" style="29" customWidth="1"/>
    <col min="14850" max="14850" width="12.6640625" style="29" customWidth="1"/>
    <col min="14851" max="14851" width="25.5546875" style="29" customWidth="1"/>
    <col min="14852" max="14852" width="23.88671875" style="29" customWidth="1"/>
    <col min="14853" max="14853" width="22.6640625" style="29" bestFit="1" customWidth="1"/>
    <col min="14854" max="14854" width="10.88671875" style="29" bestFit="1" customWidth="1"/>
    <col min="14855" max="14855" width="10.33203125" style="29" bestFit="1" customWidth="1"/>
    <col min="14856" max="14856" width="15.33203125" style="29" bestFit="1" customWidth="1"/>
    <col min="14857" max="14857" width="7.88671875" style="29" customWidth="1"/>
    <col min="14858" max="14858" width="14.44140625" style="29" customWidth="1"/>
    <col min="14859" max="14859" width="9" style="29" bestFit="1" customWidth="1"/>
    <col min="14860" max="14860" width="9.88671875" style="29" bestFit="1" customWidth="1"/>
    <col min="14861" max="14861" width="15" style="29" customWidth="1"/>
    <col min="14862" max="14862" width="8.44140625" style="29" bestFit="1" customWidth="1"/>
    <col min="14863" max="14863" width="22.44140625" style="29" customWidth="1"/>
    <col min="14864" max="14864" width="21.77734375" style="29" customWidth="1"/>
    <col min="14865" max="15101" width="9.109375" style="29" customWidth="1"/>
    <col min="15102" max="15104" width="6.6640625" style="29"/>
    <col min="15105" max="15105" width="4.6640625" style="29" customWidth="1"/>
    <col min="15106" max="15106" width="12.6640625" style="29" customWidth="1"/>
    <col min="15107" max="15107" width="25.5546875" style="29" customWidth="1"/>
    <col min="15108" max="15108" width="23.88671875" style="29" customWidth="1"/>
    <col min="15109" max="15109" width="22.6640625" style="29" bestFit="1" customWidth="1"/>
    <col min="15110" max="15110" width="10.88671875" style="29" bestFit="1" customWidth="1"/>
    <col min="15111" max="15111" width="10.33203125" style="29" bestFit="1" customWidth="1"/>
    <col min="15112" max="15112" width="15.33203125" style="29" bestFit="1" customWidth="1"/>
    <col min="15113" max="15113" width="7.88671875" style="29" customWidth="1"/>
    <col min="15114" max="15114" width="14.44140625" style="29" customWidth="1"/>
    <col min="15115" max="15115" width="9" style="29" bestFit="1" customWidth="1"/>
    <col min="15116" max="15116" width="9.88671875" style="29" bestFit="1" customWidth="1"/>
    <col min="15117" max="15117" width="15" style="29" customWidth="1"/>
    <col min="15118" max="15118" width="8.44140625" style="29" bestFit="1" customWidth="1"/>
    <col min="15119" max="15119" width="22.44140625" style="29" customWidth="1"/>
    <col min="15120" max="15120" width="21.77734375" style="29" customWidth="1"/>
    <col min="15121" max="15357" width="9.109375" style="29" customWidth="1"/>
    <col min="15358" max="15360" width="6.6640625" style="29"/>
    <col min="15361" max="15361" width="4.6640625" style="29" customWidth="1"/>
    <col min="15362" max="15362" width="12.6640625" style="29" customWidth="1"/>
    <col min="15363" max="15363" width="25.5546875" style="29" customWidth="1"/>
    <col min="15364" max="15364" width="23.88671875" style="29" customWidth="1"/>
    <col min="15365" max="15365" width="22.6640625" style="29" bestFit="1" customWidth="1"/>
    <col min="15366" max="15366" width="10.88671875" style="29" bestFit="1" customWidth="1"/>
    <col min="15367" max="15367" width="10.33203125" style="29" bestFit="1" customWidth="1"/>
    <col min="15368" max="15368" width="15.33203125" style="29" bestFit="1" customWidth="1"/>
    <col min="15369" max="15369" width="7.88671875" style="29" customWidth="1"/>
    <col min="15370" max="15370" width="14.44140625" style="29" customWidth="1"/>
    <col min="15371" max="15371" width="9" style="29" bestFit="1" customWidth="1"/>
    <col min="15372" max="15372" width="9.88671875" style="29" bestFit="1" customWidth="1"/>
    <col min="15373" max="15373" width="15" style="29" customWidth="1"/>
    <col min="15374" max="15374" width="8.44140625" style="29" bestFit="1" customWidth="1"/>
    <col min="15375" max="15375" width="22.44140625" style="29" customWidth="1"/>
    <col min="15376" max="15376" width="21.77734375" style="29" customWidth="1"/>
    <col min="15377" max="15613" width="9.109375" style="29" customWidth="1"/>
    <col min="15614" max="15616" width="6.6640625" style="29"/>
    <col min="15617" max="15617" width="4.6640625" style="29" customWidth="1"/>
    <col min="15618" max="15618" width="12.6640625" style="29" customWidth="1"/>
    <col min="15619" max="15619" width="25.5546875" style="29" customWidth="1"/>
    <col min="15620" max="15620" width="23.88671875" style="29" customWidth="1"/>
    <col min="15621" max="15621" width="22.6640625" style="29" bestFit="1" customWidth="1"/>
    <col min="15622" max="15622" width="10.88671875" style="29" bestFit="1" customWidth="1"/>
    <col min="15623" max="15623" width="10.33203125" style="29" bestFit="1" customWidth="1"/>
    <col min="15624" max="15624" width="15.33203125" style="29" bestFit="1" customWidth="1"/>
    <col min="15625" max="15625" width="7.88671875" style="29" customWidth="1"/>
    <col min="15626" max="15626" width="14.44140625" style="29" customWidth="1"/>
    <col min="15627" max="15627" width="9" style="29" bestFit="1" customWidth="1"/>
    <col min="15628" max="15628" width="9.88671875" style="29" bestFit="1" customWidth="1"/>
    <col min="15629" max="15629" width="15" style="29" customWidth="1"/>
    <col min="15630" max="15630" width="8.44140625" style="29" bestFit="1" customWidth="1"/>
    <col min="15631" max="15631" width="22.44140625" style="29" customWidth="1"/>
    <col min="15632" max="15632" width="21.77734375" style="29" customWidth="1"/>
    <col min="15633" max="15869" width="9.109375" style="29" customWidth="1"/>
    <col min="15870" max="15872" width="6.6640625" style="29"/>
    <col min="15873" max="15873" width="4.6640625" style="29" customWidth="1"/>
    <col min="15874" max="15874" width="12.6640625" style="29" customWidth="1"/>
    <col min="15875" max="15875" width="25.5546875" style="29" customWidth="1"/>
    <col min="15876" max="15876" width="23.88671875" style="29" customWidth="1"/>
    <col min="15877" max="15877" width="22.6640625" style="29" bestFit="1" customWidth="1"/>
    <col min="15878" max="15878" width="10.88671875" style="29" bestFit="1" customWidth="1"/>
    <col min="15879" max="15879" width="10.33203125" style="29" bestFit="1" customWidth="1"/>
    <col min="15880" max="15880" width="15.33203125" style="29" bestFit="1" customWidth="1"/>
    <col min="15881" max="15881" width="7.88671875" style="29" customWidth="1"/>
    <col min="15882" max="15882" width="14.44140625" style="29" customWidth="1"/>
    <col min="15883" max="15883" width="9" style="29" bestFit="1" customWidth="1"/>
    <col min="15884" max="15884" width="9.88671875" style="29" bestFit="1" customWidth="1"/>
    <col min="15885" max="15885" width="15" style="29" customWidth="1"/>
    <col min="15886" max="15886" width="8.44140625" style="29" bestFit="1" customWidth="1"/>
    <col min="15887" max="15887" width="22.44140625" style="29" customWidth="1"/>
    <col min="15888" max="15888" width="21.77734375" style="29" customWidth="1"/>
    <col min="15889" max="16125" width="9.109375" style="29" customWidth="1"/>
    <col min="16126" max="16128" width="6.6640625" style="29"/>
    <col min="16129" max="16129" width="4.6640625" style="29" customWidth="1"/>
    <col min="16130" max="16130" width="12.6640625" style="29" customWidth="1"/>
    <col min="16131" max="16131" width="25.5546875" style="29" customWidth="1"/>
    <col min="16132" max="16132" width="23.88671875" style="29" customWidth="1"/>
    <col min="16133" max="16133" width="22.6640625" style="29" bestFit="1" customWidth="1"/>
    <col min="16134" max="16134" width="10.88671875" style="29" bestFit="1" customWidth="1"/>
    <col min="16135" max="16135" width="10.33203125" style="29" bestFit="1" customWidth="1"/>
    <col min="16136" max="16136" width="15.33203125" style="29" bestFit="1" customWidth="1"/>
    <col min="16137" max="16137" width="7.88671875" style="29" customWidth="1"/>
    <col min="16138" max="16138" width="14.44140625" style="29" customWidth="1"/>
    <col min="16139" max="16139" width="9" style="29" bestFit="1" customWidth="1"/>
    <col min="16140" max="16140" width="9.88671875" style="29" bestFit="1" customWidth="1"/>
    <col min="16141" max="16141" width="15" style="29" customWidth="1"/>
    <col min="16142" max="16142" width="8.44140625" style="29" bestFit="1" customWidth="1"/>
    <col min="16143" max="16143" width="22.44140625" style="29" customWidth="1"/>
    <col min="16144" max="16144" width="21.77734375" style="29" customWidth="1"/>
    <col min="16145" max="16381" width="9.109375" style="29" customWidth="1"/>
    <col min="16382" max="16384" width="6.6640625" style="29"/>
  </cols>
  <sheetData>
    <row r="1" spans="1:17" s="14" customFormat="1" ht="15.6">
      <c r="C1" s="15" t="s">
        <v>437</v>
      </c>
      <c r="D1" s="15"/>
      <c r="G1" s="16"/>
      <c r="H1" s="16"/>
      <c r="I1" s="17" t="s">
        <v>438</v>
      </c>
      <c r="J1" s="17"/>
      <c r="K1" s="17"/>
      <c r="L1" s="17"/>
      <c r="M1" s="17"/>
      <c r="N1" s="18" t="s">
        <v>439</v>
      </c>
    </row>
    <row r="2" spans="1:17" s="14" customFormat="1" ht="15.6">
      <c r="C2" s="15" t="s">
        <v>440</v>
      </c>
      <c r="D2" s="15"/>
      <c r="G2" s="16"/>
      <c r="H2" s="16"/>
      <c r="I2" s="17" t="s">
        <v>441</v>
      </c>
      <c r="J2" s="17"/>
      <c r="K2" s="17"/>
      <c r="L2" s="17"/>
      <c r="M2" s="17"/>
    </row>
    <row r="3" spans="1:17" s="14" customFormat="1" ht="15.6">
      <c r="C3" s="19" t="s">
        <v>442</v>
      </c>
      <c r="D3" s="20"/>
      <c r="I3" s="21"/>
      <c r="J3" s="22"/>
      <c r="K3" s="22"/>
      <c r="L3" s="22"/>
      <c r="M3" s="22"/>
    </row>
    <row r="4" spans="1:17" s="14" customFormat="1">
      <c r="D4" s="20"/>
      <c r="G4" s="23"/>
      <c r="H4" s="23"/>
      <c r="I4" s="24" t="s">
        <v>443</v>
      </c>
      <c r="J4" s="24"/>
      <c r="K4" s="24"/>
      <c r="L4" s="24"/>
      <c r="M4" s="24"/>
    </row>
    <row r="5" spans="1:17">
      <c r="A5" s="25"/>
      <c r="B5" s="25"/>
      <c r="C5" s="25"/>
      <c r="D5" s="26"/>
      <c r="E5" s="27"/>
      <c r="N5" s="25"/>
    </row>
    <row r="6" spans="1:17" ht="20.399999999999999">
      <c r="A6" s="30" t="s">
        <v>444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7" ht="20.25" customHeight="1">
      <c r="A7" s="31" t="s">
        <v>445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1:17" s="38" customFormat="1" ht="20.25" customHeight="1">
      <c r="A8" s="32"/>
      <c r="B8" s="32"/>
      <c r="C8" s="32"/>
      <c r="D8" s="33" t="s">
        <v>446</v>
      </c>
      <c r="E8" s="33"/>
      <c r="F8" s="34">
        <f>J112</f>
        <v>501468465</v>
      </c>
      <c r="G8" s="35"/>
      <c r="H8" s="36" t="s">
        <v>447</v>
      </c>
      <c r="I8" s="36"/>
      <c r="J8" s="36"/>
      <c r="K8" s="36"/>
      <c r="L8" s="36"/>
      <c r="M8" s="36"/>
      <c r="N8" s="36"/>
      <c r="O8" s="36"/>
      <c r="P8" s="37">
        <v>501468476</v>
      </c>
    </row>
    <row r="9" spans="1:17" ht="22.5" customHeight="1">
      <c r="A9" s="25"/>
      <c r="B9" s="25"/>
      <c r="C9" s="39"/>
      <c r="D9" s="26"/>
      <c r="E9" s="26"/>
      <c r="F9" s="27"/>
      <c r="G9" s="27"/>
      <c r="H9" s="27"/>
      <c r="I9" s="40"/>
      <c r="J9" s="40"/>
      <c r="K9" s="40"/>
      <c r="L9" s="40"/>
      <c r="M9" s="40"/>
      <c r="O9" s="41">
        <v>501468476</v>
      </c>
      <c r="P9" s="42"/>
    </row>
    <row r="10" spans="1:17" s="48" customFormat="1" ht="45" customHeight="1">
      <c r="A10" s="43" t="s">
        <v>448</v>
      </c>
      <c r="B10" s="44" t="s">
        <v>449</v>
      </c>
      <c r="C10" s="43" t="s">
        <v>4</v>
      </c>
      <c r="D10" s="44" t="s">
        <v>450</v>
      </c>
      <c r="E10" s="44" t="s">
        <v>451</v>
      </c>
      <c r="F10" s="45" t="s">
        <v>452</v>
      </c>
      <c r="G10" s="45" t="s">
        <v>453</v>
      </c>
      <c r="H10" s="45" t="s">
        <v>454</v>
      </c>
      <c r="I10" s="45" t="s">
        <v>455</v>
      </c>
      <c r="J10" s="45" t="s">
        <v>456</v>
      </c>
      <c r="K10" s="45" t="s">
        <v>457</v>
      </c>
      <c r="L10" s="45" t="s">
        <v>458</v>
      </c>
      <c r="M10" s="45" t="s">
        <v>459</v>
      </c>
      <c r="N10" s="45" t="s">
        <v>460</v>
      </c>
      <c r="O10" s="46"/>
      <c r="P10" s="47"/>
    </row>
    <row r="11" spans="1:17" s="51" customFormat="1">
      <c r="A11" s="49" t="s">
        <v>461</v>
      </c>
      <c r="B11" s="49" t="s">
        <v>462</v>
      </c>
      <c r="C11" s="49" t="s">
        <v>463</v>
      </c>
      <c r="D11" s="50" t="s">
        <v>464</v>
      </c>
      <c r="E11" s="50" t="s">
        <v>465</v>
      </c>
      <c r="F11" s="50">
        <v>1</v>
      </c>
      <c r="G11" s="50">
        <v>2</v>
      </c>
      <c r="H11" s="50">
        <v>3</v>
      </c>
      <c r="I11" s="50">
        <v>4</v>
      </c>
      <c r="J11" s="50">
        <v>5</v>
      </c>
      <c r="K11" s="50">
        <v>6</v>
      </c>
      <c r="L11" s="50">
        <v>7</v>
      </c>
      <c r="M11" s="50">
        <v>8</v>
      </c>
      <c r="N11" s="50">
        <v>9</v>
      </c>
    </row>
    <row r="12" spans="1:17" s="51" customFormat="1">
      <c r="A12" s="49"/>
      <c r="B12" s="49"/>
      <c r="C12" s="49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</row>
    <row r="13" spans="1:17" s="67" customFormat="1">
      <c r="A13" s="52">
        <v>1</v>
      </c>
      <c r="B13" s="53">
        <v>15082</v>
      </c>
      <c r="C13" s="54" t="s">
        <v>24</v>
      </c>
      <c r="D13" s="54" t="s">
        <v>466</v>
      </c>
      <c r="E13" s="55" t="s">
        <v>467</v>
      </c>
      <c r="F13" s="56">
        <f>VLOOKUP(B13,[1]Kehoach!B$1:F$65536,5,0)</f>
        <v>6.78</v>
      </c>
      <c r="G13" s="57">
        <f>VLOOKUP(B13,[1]Kehoach!B$1:G$65536,6,0)</f>
        <v>3</v>
      </c>
      <c r="H13" s="58">
        <f>VLOOKUP(B13,[1]Kehoach!B$1:I$65536,8,0)</f>
        <v>9903546</v>
      </c>
      <c r="I13" s="59">
        <v>98.25</v>
      </c>
      <c r="J13" s="60">
        <f>ROUND(H13*I13/SUMPRODUCT($H$13:$H$111,$I$13:$I$111)*$O$9,0)</f>
        <v>9497579</v>
      </c>
      <c r="K13" s="121">
        <f>ROUND(G13,2)</f>
        <v>3</v>
      </c>
      <c r="L13" s="61"/>
      <c r="M13" s="62">
        <f>J13-K13+L13</f>
        <v>9497576</v>
      </c>
      <c r="N13" s="63"/>
      <c r="O13" s="64"/>
      <c r="P13" s="65"/>
      <c r="Q13" s="66"/>
    </row>
    <row r="14" spans="1:17" s="67" customFormat="1">
      <c r="A14" s="52">
        <v>2</v>
      </c>
      <c r="B14" s="68">
        <v>17286</v>
      </c>
      <c r="C14" s="54" t="s">
        <v>27</v>
      </c>
      <c r="D14" s="54" t="s">
        <v>468</v>
      </c>
      <c r="E14" s="55" t="s">
        <v>467</v>
      </c>
      <c r="F14" s="56">
        <f>VLOOKUP(B14,[1]Kehoach!B$1:F$65536,5,0)</f>
        <v>5.73</v>
      </c>
      <c r="G14" s="57">
        <f>VLOOKUP(B14,[1]Kehoach!B$1:G$65536,6,0)</f>
        <v>3</v>
      </c>
      <c r="H14" s="58">
        <f>VLOOKUP(B14,[1]Kehoach!B$1:I$65536,8,0)</f>
        <v>8369811</v>
      </c>
      <c r="I14" s="59">
        <v>98.25</v>
      </c>
      <c r="J14" s="60">
        <f t="shared" ref="J14:J77" si="0">ROUND(H14*I14/SUMPRODUCT($H$13:$H$111,$I$13:$I$111)*$O$9,0)</f>
        <v>8026715</v>
      </c>
      <c r="K14" s="121">
        <f t="shared" ref="K14:K77" si="1">ROUND(G14,2)</f>
        <v>3</v>
      </c>
      <c r="L14" s="61"/>
      <c r="M14" s="62">
        <f t="shared" ref="M14:M78" si="2">J14-K14+L14</f>
        <v>8026712</v>
      </c>
      <c r="N14" s="63"/>
      <c r="O14" s="64"/>
      <c r="P14" s="65"/>
      <c r="Q14" s="66"/>
    </row>
    <row r="15" spans="1:17" s="67" customFormat="1" ht="33" customHeight="1">
      <c r="A15" s="52">
        <v>3</v>
      </c>
      <c r="B15" s="68">
        <v>16333</v>
      </c>
      <c r="C15" s="54" t="s">
        <v>60</v>
      </c>
      <c r="D15" s="69" t="s">
        <v>469</v>
      </c>
      <c r="E15" s="55" t="s">
        <v>470</v>
      </c>
      <c r="F15" s="56">
        <f>VLOOKUP(B15,[1]Kehoach!B$1:F$65536,5,0)</f>
        <v>4.2679999999999998</v>
      </c>
      <c r="G15" s="57">
        <f>VLOOKUP(B15,[1]Kehoach!B$1:G$65536,6,0)</f>
        <v>3</v>
      </c>
      <c r="H15" s="58">
        <f>VLOOKUP(B15,[1]Kehoach!B$1:I$65536,8,0)</f>
        <v>6234268</v>
      </c>
      <c r="I15" s="62">
        <v>100</v>
      </c>
      <c r="J15" s="60">
        <f t="shared" si="0"/>
        <v>6085203</v>
      </c>
      <c r="K15" s="121">
        <f t="shared" si="1"/>
        <v>3</v>
      </c>
      <c r="L15" s="61"/>
      <c r="M15" s="62">
        <f t="shared" si="2"/>
        <v>6085200</v>
      </c>
      <c r="N15" s="63"/>
      <c r="O15" s="64"/>
      <c r="P15" s="65"/>
      <c r="Q15" s="66"/>
    </row>
    <row r="16" spans="1:17" s="67" customFormat="1" ht="33" customHeight="1">
      <c r="A16" s="52">
        <v>4</v>
      </c>
      <c r="B16" s="68">
        <v>20412</v>
      </c>
      <c r="C16" s="54" t="s">
        <v>63</v>
      </c>
      <c r="D16" s="69" t="s">
        <v>469</v>
      </c>
      <c r="E16" s="55" t="s">
        <v>470</v>
      </c>
      <c r="F16" s="56">
        <f>VLOOKUP(B16,[1]Kehoach!B$1:F$65536,5,0)</f>
        <v>3.2269999999999999</v>
      </c>
      <c r="G16" s="57">
        <f>VLOOKUP(B16,[1]Kehoach!B$1:G$65536,6,0)</f>
        <v>3</v>
      </c>
      <c r="H16" s="58">
        <f>VLOOKUP(B16,[1]Kehoach!B$1:I$65536,8,0)</f>
        <v>4713679</v>
      </c>
      <c r="I16" s="62">
        <v>100</v>
      </c>
      <c r="J16" s="60">
        <f t="shared" si="0"/>
        <v>4600972</v>
      </c>
      <c r="K16" s="121">
        <f t="shared" si="1"/>
        <v>3</v>
      </c>
      <c r="L16" s="61"/>
      <c r="M16" s="62">
        <f t="shared" si="2"/>
        <v>4600969</v>
      </c>
      <c r="N16" s="63"/>
      <c r="O16" s="64"/>
      <c r="P16" s="65"/>
      <c r="Q16" s="66"/>
    </row>
    <row r="17" spans="1:17" s="67" customFormat="1" ht="33" customHeight="1">
      <c r="A17" s="52">
        <v>5</v>
      </c>
      <c r="B17" s="68">
        <v>20415</v>
      </c>
      <c r="C17" s="54" t="s">
        <v>69</v>
      </c>
      <c r="D17" s="69" t="s">
        <v>469</v>
      </c>
      <c r="E17" s="55" t="s">
        <v>470</v>
      </c>
      <c r="F17" s="56">
        <f>VLOOKUP(B17,[1]Kehoach!B$1:F$65536,5,0)</f>
        <v>3.7110000000000003</v>
      </c>
      <c r="G17" s="57">
        <f>VLOOKUP(B17,[1]Kehoach!B$1:G$65536,6,0)</f>
        <v>3</v>
      </c>
      <c r="H17" s="58">
        <f>VLOOKUP(B17,[1]Kehoach!B$1:I$65536,8,0)</f>
        <v>5420658</v>
      </c>
      <c r="I17" s="62">
        <v>100</v>
      </c>
      <c r="J17" s="60">
        <f t="shared" si="0"/>
        <v>5291047</v>
      </c>
      <c r="K17" s="121">
        <f t="shared" si="1"/>
        <v>3</v>
      </c>
      <c r="L17" s="61"/>
      <c r="M17" s="62">
        <f t="shared" si="2"/>
        <v>5291044</v>
      </c>
      <c r="N17" s="63"/>
      <c r="O17" s="64"/>
      <c r="P17" s="65"/>
      <c r="Q17" s="66"/>
    </row>
    <row r="18" spans="1:17" s="67" customFormat="1" ht="33" customHeight="1">
      <c r="A18" s="52">
        <v>6</v>
      </c>
      <c r="B18" s="68">
        <v>20543</v>
      </c>
      <c r="C18" s="54" t="s">
        <v>75</v>
      </c>
      <c r="D18" s="69" t="s">
        <v>469</v>
      </c>
      <c r="E18" s="55" t="s">
        <v>470</v>
      </c>
      <c r="F18" s="56">
        <f>VLOOKUP(B18,[1]Kehoach!B$1:F$65536,5,0)</f>
        <v>3.7110000000000003</v>
      </c>
      <c r="G18" s="57">
        <f>VLOOKUP(B18,[1]Kehoach!B$1:G$65536,6,0)</f>
        <v>3</v>
      </c>
      <c r="H18" s="58">
        <f>VLOOKUP(B18,[1]Kehoach!B$1:I$65536,8,0)</f>
        <v>5420658</v>
      </c>
      <c r="I18" s="62">
        <v>100</v>
      </c>
      <c r="J18" s="60">
        <f t="shared" si="0"/>
        <v>5291047</v>
      </c>
      <c r="K18" s="121">
        <f t="shared" si="1"/>
        <v>3</v>
      </c>
      <c r="L18" s="61"/>
      <c r="M18" s="62">
        <f t="shared" si="2"/>
        <v>5291044</v>
      </c>
      <c r="N18" s="63"/>
      <c r="O18" s="64"/>
      <c r="P18" s="65"/>
      <c r="Q18" s="66"/>
    </row>
    <row r="19" spans="1:17" s="67" customFormat="1" ht="33" customHeight="1">
      <c r="A19" s="52">
        <v>7</v>
      </c>
      <c r="B19" s="68">
        <v>20545</v>
      </c>
      <c r="C19" s="54" t="s">
        <v>471</v>
      </c>
      <c r="D19" s="69" t="s">
        <v>469</v>
      </c>
      <c r="E19" s="55" t="s">
        <v>470</v>
      </c>
      <c r="F19" s="56">
        <f>VLOOKUP(B19,[1]Kehoach!B$1:F$65536,5,0)</f>
        <v>3.7110000000000003</v>
      </c>
      <c r="G19" s="57">
        <f>VLOOKUP(B19,[1]Kehoach!B$1:G$65536,6,0)</f>
        <v>3</v>
      </c>
      <c r="H19" s="58">
        <f>VLOOKUP(B19,[1]Kehoach!B$1:I$65536,8,0)</f>
        <v>5420658</v>
      </c>
      <c r="I19" s="62">
        <v>100</v>
      </c>
      <c r="J19" s="60">
        <f t="shared" si="0"/>
        <v>5291047</v>
      </c>
      <c r="K19" s="121">
        <f t="shared" si="1"/>
        <v>3</v>
      </c>
      <c r="L19" s="61"/>
      <c r="M19" s="62">
        <f t="shared" si="2"/>
        <v>5291044</v>
      </c>
      <c r="N19" s="63"/>
      <c r="O19" s="64"/>
      <c r="P19" s="65"/>
      <c r="Q19" s="66"/>
    </row>
    <row r="20" spans="1:17" s="67" customFormat="1" ht="33" customHeight="1">
      <c r="A20" s="52">
        <v>8</v>
      </c>
      <c r="B20" s="68">
        <v>22113</v>
      </c>
      <c r="C20" s="54" t="s">
        <v>90</v>
      </c>
      <c r="D20" s="69" t="s">
        <v>469</v>
      </c>
      <c r="E20" s="55" t="s">
        <v>470</v>
      </c>
      <c r="F20" s="56">
        <f>VLOOKUP(B20,[1]Kehoach!B$1:F$65536,5,0)</f>
        <v>2.806</v>
      </c>
      <c r="G20" s="57">
        <f>VLOOKUP(B20,[1]Kehoach!B$1:G$65536,6,0)</f>
        <v>3</v>
      </c>
      <c r="H20" s="58">
        <f>VLOOKUP(B20,[1]Kehoach!B$1:I$65536,8,0)</f>
        <v>4098724</v>
      </c>
      <c r="I20" s="62">
        <v>100</v>
      </c>
      <c r="J20" s="60">
        <f t="shared" si="0"/>
        <v>4000721</v>
      </c>
      <c r="K20" s="121">
        <f t="shared" si="1"/>
        <v>3</v>
      </c>
      <c r="L20" s="61"/>
      <c r="M20" s="62">
        <f t="shared" si="2"/>
        <v>4000718</v>
      </c>
      <c r="N20" s="63"/>
      <c r="O20" s="64"/>
      <c r="P20" s="65"/>
      <c r="Q20" s="66"/>
    </row>
    <row r="21" spans="1:17" s="67" customFormat="1" ht="33" customHeight="1">
      <c r="A21" s="52">
        <v>9</v>
      </c>
      <c r="B21" s="68">
        <v>21849</v>
      </c>
      <c r="C21" s="54" t="s">
        <v>84</v>
      </c>
      <c r="D21" s="69" t="s">
        <v>469</v>
      </c>
      <c r="E21" s="55" t="s">
        <v>470</v>
      </c>
      <c r="F21" s="56">
        <f>VLOOKUP(B21,[1]Kehoach!B$1:F$65536,5,0)</f>
        <v>3.2269999999999999</v>
      </c>
      <c r="G21" s="57">
        <f>VLOOKUP(B21,[1]Kehoach!B$1:G$65536,6,0)</f>
        <v>3</v>
      </c>
      <c r="H21" s="58">
        <f>VLOOKUP(B21,[1]Kehoach!B$1:I$65536,8,0)</f>
        <v>4713679</v>
      </c>
      <c r="I21" s="62">
        <v>100</v>
      </c>
      <c r="J21" s="60">
        <f t="shared" si="0"/>
        <v>4600972</v>
      </c>
      <c r="K21" s="121">
        <f t="shared" si="1"/>
        <v>3</v>
      </c>
      <c r="L21" s="61"/>
      <c r="M21" s="62">
        <f t="shared" si="2"/>
        <v>4600969</v>
      </c>
      <c r="N21" s="63"/>
      <c r="O21" s="64"/>
      <c r="P21" s="65"/>
      <c r="Q21" s="66"/>
    </row>
    <row r="22" spans="1:17" s="67" customFormat="1" ht="33" customHeight="1">
      <c r="A22" s="52">
        <v>10</v>
      </c>
      <c r="B22" s="53">
        <v>20539</v>
      </c>
      <c r="C22" s="54" t="s">
        <v>72</v>
      </c>
      <c r="D22" s="69" t="s">
        <v>469</v>
      </c>
      <c r="E22" s="55" t="s">
        <v>470</v>
      </c>
      <c r="F22" s="56">
        <f>VLOOKUP(B22,[1]Kehoach!B$1:F$65536,5,0)</f>
        <v>3.7110000000000003</v>
      </c>
      <c r="G22" s="57">
        <f>VLOOKUP(B22,[1]Kehoach!B$1:G$65536,6,0)</f>
        <v>3</v>
      </c>
      <c r="H22" s="58">
        <f>VLOOKUP(B22,[1]Kehoach!B$1:I$65536,8,0)</f>
        <v>5420658</v>
      </c>
      <c r="I22" s="62">
        <v>100</v>
      </c>
      <c r="J22" s="60">
        <f t="shared" si="0"/>
        <v>5291047</v>
      </c>
      <c r="K22" s="121">
        <f t="shared" si="1"/>
        <v>3</v>
      </c>
      <c r="L22" s="61"/>
      <c r="M22" s="62">
        <f t="shared" si="2"/>
        <v>5291044</v>
      </c>
      <c r="N22" s="63"/>
      <c r="O22" s="64"/>
      <c r="P22" s="65"/>
      <c r="Q22" s="66"/>
    </row>
    <row r="23" spans="1:17" s="67" customFormat="1" ht="33" customHeight="1">
      <c r="A23" s="52">
        <v>11</v>
      </c>
      <c r="B23" s="68">
        <v>20408</v>
      </c>
      <c r="C23" s="54" t="s">
        <v>57</v>
      </c>
      <c r="D23" s="69" t="s">
        <v>469</v>
      </c>
      <c r="E23" s="55" t="s">
        <v>470</v>
      </c>
      <c r="F23" s="56">
        <f>VLOOKUP(B23,[1]Kehoach!B$1:F$65536,5,0)</f>
        <v>3.6489999999999996</v>
      </c>
      <c r="G23" s="57">
        <f>VLOOKUP(B23,[1]Kehoach!B$1:G$65536,6,0)</f>
        <v>2.9545454545454546</v>
      </c>
      <c r="H23" s="58">
        <f>VLOOKUP(B23,[1]Kehoach!B$1:I$65536,8,0)</f>
        <v>5249335</v>
      </c>
      <c r="I23" s="62">
        <v>100</v>
      </c>
      <c r="J23" s="60">
        <f t="shared" si="0"/>
        <v>5123821</v>
      </c>
      <c r="K23" s="121">
        <f t="shared" si="1"/>
        <v>2.95</v>
      </c>
      <c r="L23" s="61"/>
      <c r="M23" s="62">
        <f t="shared" si="2"/>
        <v>5123818.05</v>
      </c>
      <c r="N23" s="63"/>
      <c r="O23" s="64"/>
      <c r="P23" s="65"/>
      <c r="Q23" s="66"/>
    </row>
    <row r="24" spans="1:17" s="67" customFormat="1" ht="33" customHeight="1">
      <c r="A24" s="52">
        <v>12</v>
      </c>
      <c r="B24" s="68">
        <v>22065</v>
      </c>
      <c r="C24" s="54" t="s">
        <v>87</v>
      </c>
      <c r="D24" s="69" t="s">
        <v>469</v>
      </c>
      <c r="E24" s="55" t="s">
        <v>470</v>
      </c>
      <c r="F24" s="56">
        <f>VLOOKUP(B24,[1]Kehoach!B$1:F$65536,5,0)</f>
        <v>2.806</v>
      </c>
      <c r="G24" s="57">
        <f>VLOOKUP(B24,[1]Kehoach!B$1:G$65536,6,0)</f>
        <v>3</v>
      </c>
      <c r="H24" s="58">
        <f>VLOOKUP(B24,[1]Kehoach!B$1:I$65536,8,0)</f>
        <v>4098724</v>
      </c>
      <c r="I24" s="62">
        <v>100</v>
      </c>
      <c r="J24" s="60">
        <f t="shared" si="0"/>
        <v>4000721</v>
      </c>
      <c r="K24" s="121">
        <f t="shared" si="1"/>
        <v>3</v>
      </c>
      <c r="L24" s="61"/>
      <c r="M24" s="62">
        <f t="shared" si="2"/>
        <v>4000718</v>
      </c>
      <c r="N24" s="63"/>
      <c r="O24" s="64"/>
      <c r="P24" s="65"/>
      <c r="Q24" s="66"/>
    </row>
    <row r="25" spans="1:17" s="67" customFormat="1" ht="33" customHeight="1">
      <c r="A25" s="52">
        <v>13</v>
      </c>
      <c r="B25" s="68">
        <v>20548</v>
      </c>
      <c r="C25" s="54" t="s">
        <v>81</v>
      </c>
      <c r="D25" s="69" t="s">
        <v>472</v>
      </c>
      <c r="E25" s="55" t="s">
        <v>470</v>
      </c>
      <c r="F25" s="56">
        <f>VLOOKUP(B25,[1]Kehoach!B$1:F$65536,5,0)</f>
        <v>3.7110000000000003</v>
      </c>
      <c r="G25" s="57">
        <f>VLOOKUP(B25,[1]Kehoach!B$1:G$65536,6,0)</f>
        <v>3</v>
      </c>
      <c r="H25" s="58">
        <f>VLOOKUP(B25,[1]Kehoach!B$1:I$65536,8,0)</f>
        <v>5420658</v>
      </c>
      <c r="I25" s="62">
        <v>100</v>
      </c>
      <c r="J25" s="60">
        <f t="shared" si="0"/>
        <v>5291047</v>
      </c>
      <c r="K25" s="121">
        <f t="shared" si="1"/>
        <v>3</v>
      </c>
      <c r="L25" s="61"/>
      <c r="M25" s="62">
        <f t="shared" si="2"/>
        <v>5291044</v>
      </c>
      <c r="N25" s="63"/>
      <c r="O25" s="64"/>
      <c r="P25" s="65"/>
      <c r="Q25" s="66"/>
    </row>
    <row r="26" spans="1:17" s="67" customFormat="1" ht="33" customHeight="1">
      <c r="A26" s="52">
        <v>14</v>
      </c>
      <c r="B26" s="68">
        <v>21850</v>
      </c>
      <c r="C26" s="54" t="s">
        <v>132</v>
      </c>
      <c r="D26" s="69" t="s">
        <v>472</v>
      </c>
      <c r="E26" s="55" t="s">
        <v>470</v>
      </c>
      <c r="F26" s="56">
        <f>VLOOKUP(B26,[1]Kehoach!B$1:F$65536,5,0)</f>
        <v>3.2269999999999999</v>
      </c>
      <c r="G26" s="57">
        <f>VLOOKUP(B26,[1]Kehoach!B$1:G$65536,6,0)</f>
        <v>3</v>
      </c>
      <c r="H26" s="58">
        <f>VLOOKUP(B26,[1]Kehoach!B$1:I$65536,8,0)</f>
        <v>4713679</v>
      </c>
      <c r="I26" s="62">
        <v>100</v>
      </c>
      <c r="J26" s="60">
        <f t="shared" si="0"/>
        <v>4600972</v>
      </c>
      <c r="K26" s="121">
        <f t="shared" si="1"/>
        <v>3</v>
      </c>
      <c r="L26" s="61"/>
      <c r="M26" s="62">
        <f t="shared" si="2"/>
        <v>4600969</v>
      </c>
      <c r="N26" s="63"/>
      <c r="O26" s="64"/>
      <c r="P26" s="65"/>
      <c r="Q26" s="66"/>
    </row>
    <row r="27" spans="1:17" s="67" customFormat="1" ht="33" customHeight="1">
      <c r="A27" s="52">
        <v>15</v>
      </c>
      <c r="B27" s="68">
        <v>22379</v>
      </c>
      <c r="C27" s="54" t="s">
        <v>154</v>
      </c>
      <c r="D27" s="69" t="s">
        <v>472</v>
      </c>
      <c r="E27" s="55" t="s">
        <v>470</v>
      </c>
      <c r="F27" s="56">
        <f>VLOOKUP(B27,[1]Kehoach!B$1:F$65536,5,0)</f>
        <v>2.44</v>
      </c>
      <c r="G27" s="57">
        <f>VLOOKUP(B27,[1]Kehoach!B$1:G$65536,6,0)</f>
        <v>3</v>
      </c>
      <c r="H27" s="58">
        <f>VLOOKUP(B27,[1]Kehoach!B$1:I$65536,8,0)</f>
        <v>3564108</v>
      </c>
      <c r="I27" s="62">
        <v>100</v>
      </c>
      <c r="J27" s="60">
        <f t="shared" si="0"/>
        <v>3478888</v>
      </c>
      <c r="K27" s="121">
        <f t="shared" si="1"/>
        <v>3</v>
      </c>
      <c r="L27" s="61"/>
      <c r="M27" s="62">
        <f t="shared" si="2"/>
        <v>3478885</v>
      </c>
      <c r="N27" s="63"/>
      <c r="O27" s="64"/>
      <c r="P27" s="65"/>
      <c r="Q27" s="66"/>
    </row>
    <row r="28" spans="1:17" s="67" customFormat="1" ht="33" customHeight="1">
      <c r="A28" s="52">
        <v>16</v>
      </c>
      <c r="B28" s="68">
        <v>22059</v>
      </c>
      <c r="C28" s="54" t="s">
        <v>135</v>
      </c>
      <c r="D28" s="69" t="s">
        <v>472</v>
      </c>
      <c r="E28" s="55" t="s">
        <v>470</v>
      </c>
      <c r="F28" s="56">
        <f>VLOOKUP(B28,[1]Kehoach!B$1:F$65536,5,0)</f>
        <v>3.2269999999999999</v>
      </c>
      <c r="G28" s="57">
        <f>VLOOKUP(B28,[1]Kehoach!B$1:G$65536,6,0)</f>
        <v>3</v>
      </c>
      <c r="H28" s="58">
        <f>VLOOKUP(B28,[1]Kehoach!B$1:I$65536,8,0)</f>
        <v>4713679</v>
      </c>
      <c r="I28" s="62">
        <v>100</v>
      </c>
      <c r="J28" s="60">
        <f t="shared" si="0"/>
        <v>4600972</v>
      </c>
      <c r="K28" s="121">
        <f t="shared" si="1"/>
        <v>3</v>
      </c>
      <c r="L28" s="61"/>
      <c r="M28" s="62">
        <f t="shared" si="2"/>
        <v>4600969</v>
      </c>
      <c r="N28" s="63"/>
      <c r="O28" s="64"/>
      <c r="P28" s="65"/>
      <c r="Q28" s="66"/>
    </row>
    <row r="29" spans="1:17" s="67" customFormat="1" ht="33" customHeight="1">
      <c r="A29" s="52">
        <v>17</v>
      </c>
      <c r="B29" s="68">
        <v>22112</v>
      </c>
      <c r="C29" s="54" t="s">
        <v>138</v>
      </c>
      <c r="D29" s="69" t="s">
        <v>472</v>
      </c>
      <c r="E29" s="55" t="s">
        <v>470</v>
      </c>
      <c r="F29" s="56">
        <f>VLOOKUP(B29,[1]Kehoach!B$1:F$65536,5,0)</f>
        <v>2.806</v>
      </c>
      <c r="G29" s="57">
        <f>VLOOKUP(B29,[1]Kehoach!B$1:G$65536,6,0)</f>
        <v>3</v>
      </c>
      <c r="H29" s="58">
        <f>VLOOKUP(B29,[1]Kehoach!B$1:I$65536,8,0)</f>
        <v>4098724</v>
      </c>
      <c r="I29" s="62">
        <v>100</v>
      </c>
      <c r="J29" s="60">
        <f t="shared" si="0"/>
        <v>4000721</v>
      </c>
      <c r="K29" s="121">
        <f t="shared" si="1"/>
        <v>3</v>
      </c>
      <c r="L29" s="61"/>
      <c r="M29" s="62">
        <f t="shared" si="2"/>
        <v>4000718</v>
      </c>
      <c r="N29" s="63"/>
      <c r="O29" s="64"/>
      <c r="P29" s="65"/>
      <c r="Q29" s="66"/>
    </row>
    <row r="30" spans="1:17" s="67" customFormat="1" ht="33" customHeight="1">
      <c r="A30" s="52">
        <v>18</v>
      </c>
      <c r="B30" s="53" t="s">
        <v>10</v>
      </c>
      <c r="C30" s="54" t="s">
        <v>114</v>
      </c>
      <c r="D30" s="69" t="s">
        <v>472</v>
      </c>
      <c r="E30" s="55" t="s">
        <v>470</v>
      </c>
      <c r="F30" s="56">
        <f>VLOOKUP(B30,[1]Kehoach!B$1:F$65536,5,0)</f>
        <v>4.2679999999999998</v>
      </c>
      <c r="G30" s="57">
        <f>VLOOKUP(B30,[1]Kehoach!B$1:G$65536,6,0)</f>
        <v>2.4545454545454546</v>
      </c>
      <c r="H30" s="58">
        <f>VLOOKUP(B30,[1]Kehoach!B$1:I$65536,8,0)</f>
        <v>5100764</v>
      </c>
      <c r="I30" s="62">
        <v>100</v>
      </c>
      <c r="J30" s="60">
        <f t="shared" si="0"/>
        <v>4978802</v>
      </c>
      <c r="K30" s="121">
        <f t="shared" si="1"/>
        <v>2.4500000000000002</v>
      </c>
      <c r="L30" s="61"/>
      <c r="M30" s="62">
        <f t="shared" si="2"/>
        <v>4978799.55</v>
      </c>
      <c r="N30" s="63"/>
      <c r="O30" s="64"/>
      <c r="P30" s="65"/>
      <c r="Q30" s="66"/>
    </row>
    <row r="31" spans="1:17" s="67" customFormat="1" ht="33" customHeight="1">
      <c r="A31" s="52">
        <v>19</v>
      </c>
      <c r="B31" s="53">
        <v>21139</v>
      </c>
      <c r="C31" s="54" t="s">
        <v>126</v>
      </c>
      <c r="D31" s="69" t="s">
        <v>472</v>
      </c>
      <c r="E31" s="55" t="s">
        <v>470</v>
      </c>
      <c r="F31" s="56">
        <f>VLOOKUP(B31,[1]Kehoach!B$1:F$65536,5,0)</f>
        <v>3.2269999999999999</v>
      </c>
      <c r="G31" s="57">
        <f>VLOOKUP(B31,[1]Kehoach!B$1:G$65536,6,0)</f>
        <v>3</v>
      </c>
      <c r="H31" s="58">
        <f>VLOOKUP(B31,[1]Kehoach!B$1:I$65536,8,0)</f>
        <v>4713679</v>
      </c>
      <c r="I31" s="62">
        <v>100</v>
      </c>
      <c r="J31" s="60">
        <f t="shared" si="0"/>
        <v>4600972</v>
      </c>
      <c r="K31" s="121">
        <f t="shared" si="1"/>
        <v>3</v>
      </c>
      <c r="L31" s="61"/>
      <c r="M31" s="62">
        <f t="shared" si="2"/>
        <v>4600969</v>
      </c>
      <c r="N31" s="63"/>
      <c r="O31" s="64"/>
      <c r="P31" s="65"/>
      <c r="Q31" s="66"/>
    </row>
    <row r="32" spans="1:17" s="67" customFormat="1" ht="33" customHeight="1">
      <c r="A32" s="52">
        <v>20</v>
      </c>
      <c r="B32" s="68">
        <v>20101</v>
      </c>
      <c r="C32" s="54" t="s">
        <v>117</v>
      </c>
      <c r="D32" s="69" t="s">
        <v>472</v>
      </c>
      <c r="E32" s="55" t="s">
        <v>470</v>
      </c>
      <c r="F32" s="56">
        <f>VLOOKUP(B32,[1]Kehoach!B$1:F$65536,5,0)</f>
        <v>3.7110000000000003</v>
      </c>
      <c r="G32" s="57">
        <f>VLOOKUP(B32,[1]Kehoach!B$1:G$65536,6,0)</f>
        <v>3</v>
      </c>
      <c r="H32" s="58">
        <f>VLOOKUP(B32,[1]Kehoach!B$1:I$65536,8,0)</f>
        <v>5420658</v>
      </c>
      <c r="I32" s="62">
        <v>100</v>
      </c>
      <c r="J32" s="60">
        <f t="shared" si="0"/>
        <v>5291047</v>
      </c>
      <c r="K32" s="121">
        <f t="shared" si="1"/>
        <v>3</v>
      </c>
      <c r="L32" s="61"/>
      <c r="M32" s="62">
        <f t="shared" si="2"/>
        <v>5291044</v>
      </c>
      <c r="N32" s="63"/>
      <c r="O32" s="64"/>
      <c r="P32" s="65"/>
      <c r="Q32" s="66"/>
    </row>
    <row r="33" spans="1:17" s="67" customFormat="1" ht="33" customHeight="1">
      <c r="A33" s="52">
        <v>21</v>
      </c>
      <c r="B33" s="53">
        <v>21671</v>
      </c>
      <c r="C33" s="54" t="s">
        <v>129</v>
      </c>
      <c r="D33" s="69" t="s">
        <v>472</v>
      </c>
      <c r="E33" s="55" t="s">
        <v>470</v>
      </c>
      <c r="F33" s="56">
        <f>VLOOKUP(B33,[1]Kehoach!B$1:F$65536,5,0)</f>
        <v>3.2269999999999999</v>
      </c>
      <c r="G33" s="57">
        <f>VLOOKUP(B33,[1]Kehoach!B$1:G$65536,6,0)</f>
        <v>3</v>
      </c>
      <c r="H33" s="58">
        <f>VLOOKUP(B33,[1]Kehoach!B$1:I$65536,8,0)</f>
        <v>4713679</v>
      </c>
      <c r="I33" s="62">
        <v>100</v>
      </c>
      <c r="J33" s="60">
        <f t="shared" si="0"/>
        <v>4600972</v>
      </c>
      <c r="K33" s="121">
        <f t="shared" si="1"/>
        <v>3</v>
      </c>
      <c r="L33" s="61"/>
      <c r="M33" s="62">
        <f t="shared" si="2"/>
        <v>4600969</v>
      </c>
      <c r="N33" s="63"/>
      <c r="O33" s="64"/>
      <c r="P33" s="65"/>
      <c r="Q33" s="66"/>
    </row>
    <row r="34" spans="1:17" s="67" customFormat="1" ht="33" customHeight="1">
      <c r="A34" s="52">
        <v>22</v>
      </c>
      <c r="B34" s="68">
        <v>20277</v>
      </c>
      <c r="C34" s="54" t="s">
        <v>96</v>
      </c>
      <c r="D34" s="69" t="s">
        <v>472</v>
      </c>
      <c r="E34" s="55" t="s">
        <v>470</v>
      </c>
      <c r="F34" s="56">
        <f>VLOOKUP(B34,[1]Kehoach!B$1:F$65536,5,0)</f>
        <v>3.6489999999999996</v>
      </c>
      <c r="G34" s="57">
        <f>VLOOKUP(B34,[1]Kehoach!B$1:G$65536,6,0)</f>
        <v>3</v>
      </c>
      <c r="H34" s="58">
        <f>VLOOKUP(B34,[1]Kehoach!B$1:I$65536,8,0)</f>
        <v>5330094</v>
      </c>
      <c r="I34" s="62">
        <v>100</v>
      </c>
      <c r="J34" s="60">
        <f t="shared" si="0"/>
        <v>5202649</v>
      </c>
      <c r="K34" s="121">
        <f t="shared" si="1"/>
        <v>3</v>
      </c>
      <c r="L34" s="61"/>
      <c r="M34" s="62">
        <f t="shared" si="2"/>
        <v>5202646</v>
      </c>
      <c r="N34" s="63"/>
      <c r="O34" s="64"/>
      <c r="P34" s="65"/>
      <c r="Q34" s="66"/>
    </row>
    <row r="35" spans="1:17" s="67" customFormat="1" ht="33.75" customHeight="1">
      <c r="A35" s="52">
        <v>23</v>
      </c>
      <c r="B35" s="53">
        <v>20409</v>
      </c>
      <c r="C35" s="54" t="s">
        <v>102</v>
      </c>
      <c r="D35" s="69" t="s">
        <v>472</v>
      </c>
      <c r="E35" s="55" t="s">
        <v>470</v>
      </c>
      <c r="F35" s="56">
        <f>VLOOKUP(B35,[1]Kehoach!B$1:F$65536,5,0)</f>
        <v>3.2269999999999999</v>
      </c>
      <c r="G35" s="57">
        <f>VLOOKUP(B35,[1]Kehoach!B$1:G$65536,6,0)</f>
        <v>3</v>
      </c>
      <c r="H35" s="58">
        <f>VLOOKUP(B35,[1]Kehoach!B$1:I$65536,8,0)</f>
        <v>4713679</v>
      </c>
      <c r="I35" s="62">
        <v>100</v>
      </c>
      <c r="J35" s="60">
        <f t="shared" si="0"/>
        <v>4600972</v>
      </c>
      <c r="K35" s="121">
        <f t="shared" si="1"/>
        <v>3</v>
      </c>
      <c r="L35" s="61"/>
      <c r="M35" s="62">
        <f t="shared" si="2"/>
        <v>4600969</v>
      </c>
      <c r="N35" s="63"/>
      <c r="O35" s="64"/>
      <c r="P35" s="65"/>
      <c r="Q35" s="66"/>
    </row>
    <row r="36" spans="1:17" s="67" customFormat="1" ht="33" customHeight="1">
      <c r="A36" s="52">
        <v>24</v>
      </c>
      <c r="B36" s="53" t="s">
        <v>11</v>
      </c>
      <c r="C36" s="54" t="s">
        <v>111</v>
      </c>
      <c r="D36" s="69" t="s">
        <v>472</v>
      </c>
      <c r="E36" s="55" t="s">
        <v>470</v>
      </c>
      <c r="F36" s="56">
        <f>VLOOKUP(B36,[1]Kehoach!B$1:F$65536,5,0)</f>
        <v>4.2679999999999998</v>
      </c>
      <c r="G36" s="57">
        <f>VLOOKUP(B36,[1]Kehoach!B$1:G$65536,6,0)</f>
        <v>3</v>
      </c>
      <c r="H36" s="58">
        <f>VLOOKUP(B36,[1]Kehoach!B$1:I$65536,8,0)</f>
        <v>6234268</v>
      </c>
      <c r="I36" s="62">
        <v>100</v>
      </c>
      <c r="J36" s="60">
        <f t="shared" si="0"/>
        <v>6085203</v>
      </c>
      <c r="K36" s="121">
        <f t="shared" si="1"/>
        <v>3</v>
      </c>
      <c r="L36" s="61"/>
      <c r="M36" s="62">
        <f t="shared" si="2"/>
        <v>6085200</v>
      </c>
      <c r="N36" s="63"/>
      <c r="O36" s="64"/>
      <c r="P36" s="65"/>
      <c r="Q36" s="66"/>
    </row>
    <row r="37" spans="1:17" s="67" customFormat="1" ht="33" customHeight="1">
      <c r="A37" s="52">
        <v>25</v>
      </c>
      <c r="B37" s="53" t="s">
        <v>12</v>
      </c>
      <c r="C37" s="54" t="s">
        <v>108</v>
      </c>
      <c r="D37" s="69" t="s">
        <v>472</v>
      </c>
      <c r="E37" s="55" t="s">
        <v>470</v>
      </c>
      <c r="F37" s="56">
        <f>VLOOKUP(B37,[1]Kehoach!B$1:F$65536,5,0)</f>
        <v>4.2679999999999998</v>
      </c>
      <c r="G37" s="57">
        <f>VLOOKUP(B37,[1]Kehoach!B$1:G$65536,6,0)</f>
        <v>3</v>
      </c>
      <c r="H37" s="58">
        <f>VLOOKUP(B37,[1]Kehoach!B$1:I$65536,8,0)</f>
        <v>6234268</v>
      </c>
      <c r="I37" s="62">
        <v>100</v>
      </c>
      <c r="J37" s="60">
        <f t="shared" si="0"/>
        <v>6085203</v>
      </c>
      <c r="K37" s="121">
        <f t="shared" si="1"/>
        <v>3</v>
      </c>
      <c r="L37" s="61"/>
      <c r="M37" s="62">
        <f t="shared" si="2"/>
        <v>6085200</v>
      </c>
      <c r="N37" s="63"/>
      <c r="O37" s="64"/>
      <c r="P37" s="65"/>
      <c r="Q37" s="66"/>
    </row>
    <row r="38" spans="1:17" s="67" customFormat="1" ht="33" customHeight="1">
      <c r="A38" s="52">
        <v>26</v>
      </c>
      <c r="B38" s="53">
        <v>20279</v>
      </c>
      <c r="C38" s="54" t="s">
        <v>99</v>
      </c>
      <c r="D38" s="69" t="s">
        <v>472</v>
      </c>
      <c r="E38" s="55" t="s">
        <v>470</v>
      </c>
      <c r="F38" s="56">
        <f>VLOOKUP(B38,[1]Kehoach!B$1:F$65536,5,0)</f>
        <v>3.7110000000000003</v>
      </c>
      <c r="G38" s="57">
        <f>VLOOKUP(B38,[1]Kehoach!B$1:G$65536,6,0)</f>
        <v>3</v>
      </c>
      <c r="H38" s="58">
        <f>VLOOKUP(B38,[1]Kehoach!B$1:I$65536,8,0)</f>
        <v>5420658</v>
      </c>
      <c r="I38" s="62">
        <v>100</v>
      </c>
      <c r="J38" s="60">
        <f t="shared" si="0"/>
        <v>5291047</v>
      </c>
      <c r="K38" s="121">
        <f t="shared" si="1"/>
        <v>3</v>
      </c>
      <c r="L38" s="61"/>
      <c r="M38" s="62">
        <f t="shared" si="2"/>
        <v>5291044</v>
      </c>
      <c r="N38" s="63"/>
      <c r="O38" s="64"/>
      <c r="P38" s="65"/>
      <c r="Q38" s="66"/>
    </row>
    <row r="39" spans="1:17" s="67" customFormat="1" ht="33" customHeight="1">
      <c r="A39" s="52">
        <v>27</v>
      </c>
      <c r="B39" s="68">
        <v>20954</v>
      </c>
      <c r="C39" s="54" t="s">
        <v>120</v>
      </c>
      <c r="D39" s="69" t="s">
        <v>472</v>
      </c>
      <c r="E39" s="55" t="s">
        <v>470</v>
      </c>
      <c r="F39" s="56">
        <f>VLOOKUP(B39,[1]Kehoach!B$1:F$65536,5,0)</f>
        <v>3.7110000000000003</v>
      </c>
      <c r="G39" s="57">
        <f>VLOOKUP(B39,[1]Kehoach!B$1:G$65536,6,0)</f>
        <v>3</v>
      </c>
      <c r="H39" s="58">
        <f>VLOOKUP(B39,[1]Kehoach!B$1:I$65536,8,0)</f>
        <v>5420658</v>
      </c>
      <c r="I39" s="62">
        <v>100</v>
      </c>
      <c r="J39" s="60">
        <f t="shared" si="0"/>
        <v>5291047</v>
      </c>
      <c r="K39" s="121">
        <f t="shared" si="1"/>
        <v>3</v>
      </c>
      <c r="L39" s="61"/>
      <c r="M39" s="62">
        <f t="shared" si="2"/>
        <v>5291044</v>
      </c>
      <c r="N39" s="63"/>
      <c r="O39" s="64"/>
      <c r="P39" s="65"/>
      <c r="Q39" s="66"/>
    </row>
    <row r="40" spans="1:17" s="67" customFormat="1">
      <c r="A40" s="52">
        <v>28</v>
      </c>
      <c r="B40" s="53" t="s">
        <v>13</v>
      </c>
      <c r="C40" s="54" t="s">
        <v>48</v>
      </c>
      <c r="D40" s="69" t="s">
        <v>473</v>
      </c>
      <c r="E40" s="55" t="s">
        <v>470</v>
      </c>
      <c r="F40" s="56">
        <f>VLOOKUP(B40,[1]Kehoach!B$1:F$65536,5,0)</f>
        <v>4.2679999999999998</v>
      </c>
      <c r="G40" s="57">
        <f>VLOOKUP(B40,[1]Kehoach!B$1:G$65536,6,0)</f>
        <v>3</v>
      </c>
      <c r="H40" s="58">
        <f>VLOOKUP(B40,[1]Kehoach!B$1:I$65536,8,0)</f>
        <v>6234268</v>
      </c>
      <c r="I40" s="62">
        <v>100</v>
      </c>
      <c r="J40" s="60">
        <f t="shared" si="0"/>
        <v>6085203</v>
      </c>
      <c r="K40" s="121">
        <f t="shared" si="1"/>
        <v>3</v>
      </c>
      <c r="L40" s="61"/>
      <c r="M40" s="62">
        <f t="shared" si="2"/>
        <v>6085200</v>
      </c>
      <c r="N40" s="63"/>
      <c r="O40" s="64"/>
      <c r="P40" s="65"/>
      <c r="Q40" s="66"/>
    </row>
    <row r="41" spans="1:17" s="67" customFormat="1" ht="33" customHeight="1">
      <c r="A41" s="52">
        <v>29</v>
      </c>
      <c r="B41" s="68">
        <v>18181</v>
      </c>
      <c r="C41" s="54" t="s">
        <v>42</v>
      </c>
      <c r="D41" s="69" t="s">
        <v>474</v>
      </c>
      <c r="E41" s="55" t="s">
        <v>470</v>
      </c>
      <c r="F41" s="56">
        <f>VLOOKUP(B41,[1]Kehoach!B$1:F$65536,5,0)</f>
        <v>3.7110000000000003</v>
      </c>
      <c r="G41" s="57">
        <f>VLOOKUP(B41,[1]Kehoach!B$1:G$65536,6,0)</f>
        <v>3</v>
      </c>
      <c r="H41" s="58">
        <f>VLOOKUP(B41,[1]Kehoach!B$1:I$65536,8,0)</f>
        <v>5420658</v>
      </c>
      <c r="I41" s="62">
        <v>100</v>
      </c>
      <c r="J41" s="60">
        <f t="shared" si="0"/>
        <v>5291047</v>
      </c>
      <c r="K41" s="121">
        <f t="shared" si="1"/>
        <v>3</v>
      </c>
      <c r="L41" s="61"/>
      <c r="M41" s="62">
        <f t="shared" si="2"/>
        <v>5291044</v>
      </c>
      <c r="N41" s="63"/>
      <c r="O41" s="64"/>
      <c r="P41" s="65"/>
      <c r="Q41" s="66"/>
    </row>
    <row r="42" spans="1:17" s="67" customFormat="1">
      <c r="A42" s="52">
        <v>30</v>
      </c>
      <c r="B42" s="70" t="s">
        <v>14</v>
      </c>
      <c r="C42" s="54" t="s">
        <v>105</v>
      </c>
      <c r="D42" s="69" t="s">
        <v>473</v>
      </c>
      <c r="E42" s="55" t="s">
        <v>470</v>
      </c>
      <c r="F42" s="56">
        <f>VLOOKUP(B42,[1]Kehoach!B$1:F$65536,5,0)</f>
        <v>4.2679999999999998</v>
      </c>
      <c r="G42" s="57">
        <f>VLOOKUP(B42,[1]Kehoach!B$1:G$65536,6,0)</f>
        <v>3</v>
      </c>
      <c r="H42" s="58">
        <f>VLOOKUP(B42,[1]Kehoach!B$1:I$65536,8,0)</f>
        <v>6234268</v>
      </c>
      <c r="I42" s="62">
        <v>100</v>
      </c>
      <c r="J42" s="60">
        <f t="shared" si="0"/>
        <v>6085203</v>
      </c>
      <c r="K42" s="121">
        <f t="shared" si="1"/>
        <v>3</v>
      </c>
      <c r="L42" s="61"/>
      <c r="M42" s="62">
        <f t="shared" si="2"/>
        <v>6085200</v>
      </c>
      <c r="N42" s="63"/>
      <c r="O42" s="64"/>
      <c r="P42" s="65"/>
      <c r="Q42" s="66"/>
    </row>
    <row r="43" spans="1:17" s="67" customFormat="1">
      <c r="A43" s="52">
        <v>31</v>
      </c>
      <c r="B43" s="70" t="s">
        <v>15</v>
      </c>
      <c r="C43" s="54" t="s">
        <v>45</v>
      </c>
      <c r="D43" s="69" t="s">
        <v>473</v>
      </c>
      <c r="E43" s="55" t="s">
        <v>470</v>
      </c>
      <c r="F43" s="56">
        <f>VLOOKUP(B43,[1]Kehoach!B$1:F$65536,5,0)</f>
        <v>4.2679999999999998</v>
      </c>
      <c r="G43" s="57">
        <f>VLOOKUP(B43,[1]Kehoach!B$1:G$65536,6,0)</f>
        <v>3</v>
      </c>
      <c r="H43" s="58">
        <f>VLOOKUP(B43,[1]Kehoach!B$1:I$65536,8,0)</f>
        <v>6234268</v>
      </c>
      <c r="I43" s="62">
        <v>100</v>
      </c>
      <c r="J43" s="60">
        <f t="shared" si="0"/>
        <v>6085203</v>
      </c>
      <c r="K43" s="121">
        <f t="shared" si="1"/>
        <v>3</v>
      </c>
      <c r="L43" s="61"/>
      <c r="M43" s="62">
        <f t="shared" si="2"/>
        <v>6085200</v>
      </c>
      <c r="N43" s="63"/>
      <c r="O43" s="64"/>
      <c r="P43" s="65"/>
      <c r="Q43" s="66"/>
    </row>
    <row r="44" spans="1:17" s="67" customFormat="1">
      <c r="A44" s="52">
        <v>32</v>
      </c>
      <c r="B44" s="71">
        <v>18178</v>
      </c>
      <c r="C44" s="54" t="s">
        <v>145</v>
      </c>
      <c r="D44" s="69" t="s">
        <v>473</v>
      </c>
      <c r="E44" s="55" t="s">
        <v>470</v>
      </c>
      <c r="F44" s="56">
        <f>VLOOKUP(B44,[1]Kehoach!B$1:F$65536,5,0)</f>
        <v>4.2679999999999998</v>
      </c>
      <c r="G44" s="57">
        <f>VLOOKUP(B44,[1]Kehoach!B$1:G$65536,6,0)</f>
        <v>3</v>
      </c>
      <c r="H44" s="58">
        <f>VLOOKUP(B44,[1]Kehoach!B$1:I$65536,8,0)</f>
        <v>6234268</v>
      </c>
      <c r="I44" s="62">
        <v>100</v>
      </c>
      <c r="J44" s="60">
        <f t="shared" si="0"/>
        <v>6085203</v>
      </c>
      <c r="K44" s="121">
        <f t="shared" si="1"/>
        <v>3</v>
      </c>
      <c r="L44" s="61"/>
      <c r="M44" s="62">
        <f t="shared" si="2"/>
        <v>6085200</v>
      </c>
      <c r="N44" s="63"/>
      <c r="O44" s="64"/>
      <c r="P44" s="65"/>
      <c r="Q44" s="66"/>
    </row>
    <row r="45" spans="1:17" s="67" customFormat="1" ht="33" customHeight="1">
      <c r="A45" s="52">
        <v>33</v>
      </c>
      <c r="B45" s="68">
        <v>20679</v>
      </c>
      <c r="C45" s="54" t="s">
        <v>175</v>
      </c>
      <c r="D45" s="69" t="s">
        <v>475</v>
      </c>
      <c r="E45" s="55" t="s">
        <v>470</v>
      </c>
      <c r="F45" s="56">
        <f>VLOOKUP(B45,[1]Kehoach!B$1:F$65536,5,0)</f>
        <v>3.2269999999999999</v>
      </c>
      <c r="G45" s="57">
        <f>VLOOKUP(B45,[1]Kehoach!B$1:G$65536,6,0)</f>
        <v>3</v>
      </c>
      <c r="H45" s="58">
        <f>VLOOKUP(B45,[1]Kehoach!B$1:I$65536,8,0)</f>
        <v>4713679</v>
      </c>
      <c r="I45" s="62">
        <v>100</v>
      </c>
      <c r="J45" s="60">
        <f t="shared" si="0"/>
        <v>4600972</v>
      </c>
      <c r="K45" s="121">
        <f t="shared" si="1"/>
        <v>3</v>
      </c>
      <c r="L45" s="61"/>
      <c r="M45" s="62">
        <f t="shared" si="2"/>
        <v>4600969</v>
      </c>
      <c r="N45" s="63"/>
      <c r="O45" s="64"/>
      <c r="P45" s="65"/>
      <c r="Q45" s="66"/>
    </row>
    <row r="46" spans="1:17" s="67" customFormat="1" ht="33" customHeight="1">
      <c r="A46" s="52">
        <v>34</v>
      </c>
      <c r="B46" s="68">
        <v>21135</v>
      </c>
      <c r="C46" s="54" t="s">
        <v>123</v>
      </c>
      <c r="D46" s="69" t="s">
        <v>476</v>
      </c>
      <c r="E46" s="55" t="s">
        <v>470</v>
      </c>
      <c r="F46" s="56">
        <f>VLOOKUP(B46,[1]Kehoach!B$1:F$65536,5,0)</f>
        <v>3.2269999999999999</v>
      </c>
      <c r="G46" s="57">
        <f>VLOOKUP(B46,[1]Kehoach!B$1:G$65536,6,0)</f>
        <v>3</v>
      </c>
      <c r="H46" s="58">
        <f>VLOOKUP(B46,[1]Kehoach!B$1:I$65536,8,0)</f>
        <v>4713679</v>
      </c>
      <c r="I46" s="62">
        <v>100</v>
      </c>
      <c r="J46" s="60">
        <f t="shared" si="0"/>
        <v>4600972</v>
      </c>
      <c r="K46" s="121">
        <f t="shared" si="1"/>
        <v>3</v>
      </c>
      <c r="L46" s="61"/>
      <c r="M46" s="62">
        <f t="shared" si="2"/>
        <v>4600969</v>
      </c>
      <c r="N46" s="63"/>
      <c r="O46" s="64"/>
      <c r="P46" s="65"/>
      <c r="Q46" s="66"/>
    </row>
    <row r="47" spans="1:17" s="67" customFormat="1">
      <c r="A47" s="52">
        <v>35</v>
      </c>
      <c r="B47" s="68">
        <v>22306</v>
      </c>
      <c r="C47" s="54" t="s">
        <v>39</v>
      </c>
      <c r="D47" s="69" t="s">
        <v>477</v>
      </c>
      <c r="E47" s="55" t="s">
        <v>470</v>
      </c>
      <c r="F47" s="56">
        <f>VLOOKUP(B47,[1]Kehoach!B$1:F$65536,5,0)</f>
        <v>3.29</v>
      </c>
      <c r="G47" s="57">
        <f>VLOOKUP(B47,[1]Kehoach!B$1:G$65536,6,0)</f>
        <v>3</v>
      </c>
      <c r="H47" s="58">
        <f>VLOOKUP(B47,[1]Kehoach!B$1:I$65536,8,0)</f>
        <v>4805703</v>
      </c>
      <c r="I47" s="62">
        <v>100</v>
      </c>
      <c r="J47" s="60">
        <f t="shared" si="0"/>
        <v>4690796</v>
      </c>
      <c r="K47" s="121">
        <f t="shared" si="1"/>
        <v>3</v>
      </c>
      <c r="L47" s="61"/>
      <c r="M47" s="62">
        <f t="shared" si="2"/>
        <v>4690793</v>
      </c>
      <c r="N47" s="63"/>
      <c r="O47" s="64"/>
      <c r="P47" s="65"/>
      <c r="Q47" s="66"/>
    </row>
    <row r="48" spans="1:17" s="67" customFormat="1" ht="33" customHeight="1">
      <c r="A48" s="52">
        <v>36</v>
      </c>
      <c r="B48" s="68">
        <v>20414</v>
      </c>
      <c r="C48" s="54" t="s">
        <v>66</v>
      </c>
      <c r="D48" s="69" t="s">
        <v>478</v>
      </c>
      <c r="E48" s="55" t="s">
        <v>470</v>
      </c>
      <c r="F48" s="56">
        <f>VLOOKUP(B48,[1]Kehoach!B$1:F$65536,5,0)</f>
        <v>3.7110000000000003</v>
      </c>
      <c r="G48" s="57">
        <f>VLOOKUP(B48,[1]Kehoach!B$1:G$65536,6,0)</f>
        <v>3</v>
      </c>
      <c r="H48" s="58">
        <f>VLOOKUP(B48,[1]Kehoach!B$1:I$65536,8,0)</f>
        <v>5420658</v>
      </c>
      <c r="I48" s="62">
        <v>100</v>
      </c>
      <c r="J48" s="60">
        <f t="shared" si="0"/>
        <v>5291047</v>
      </c>
      <c r="K48" s="121">
        <f t="shared" si="1"/>
        <v>3</v>
      </c>
      <c r="L48" s="61"/>
      <c r="M48" s="62">
        <f t="shared" si="2"/>
        <v>5291044</v>
      </c>
      <c r="N48" s="63"/>
      <c r="O48" s="64"/>
      <c r="P48" s="65"/>
      <c r="Q48" s="66"/>
    </row>
    <row r="49" spans="1:17" s="67" customFormat="1" ht="46.8">
      <c r="A49" s="52">
        <v>37</v>
      </c>
      <c r="B49" s="68" t="s">
        <v>16</v>
      </c>
      <c r="C49" s="72" t="s">
        <v>93</v>
      </c>
      <c r="D49" s="73" t="s">
        <v>472</v>
      </c>
      <c r="E49" s="55" t="s">
        <v>470</v>
      </c>
      <c r="F49" s="56">
        <f>VLOOKUP(B49,[1]Kehoach!B$1:F$65536,5,0)</f>
        <v>4.2679999999999998</v>
      </c>
      <c r="G49" s="57">
        <f>VLOOKUP(B49,[1]Kehoach!B$1:G$65536,6,0)</f>
        <v>3</v>
      </c>
      <c r="H49" s="58">
        <f>VLOOKUP(B49,[1]Kehoach!B$1:I$65536,8,0)</f>
        <v>6234268</v>
      </c>
      <c r="I49" s="62">
        <v>100</v>
      </c>
      <c r="J49" s="60">
        <f t="shared" si="0"/>
        <v>6085203</v>
      </c>
      <c r="K49" s="121">
        <f t="shared" si="1"/>
        <v>3</v>
      </c>
      <c r="L49" s="61"/>
      <c r="M49" s="62">
        <f t="shared" si="2"/>
        <v>6085200</v>
      </c>
      <c r="N49" s="63"/>
      <c r="O49" s="64"/>
      <c r="P49" s="65"/>
      <c r="Q49" s="66"/>
    </row>
    <row r="50" spans="1:17" s="85" customFormat="1">
      <c r="A50" s="52">
        <v>38</v>
      </c>
      <c r="B50" s="74">
        <v>20073</v>
      </c>
      <c r="C50" s="75" t="s">
        <v>187</v>
      </c>
      <c r="D50" s="76" t="s">
        <v>479</v>
      </c>
      <c r="E50" s="77" t="s">
        <v>480</v>
      </c>
      <c r="F50" s="78">
        <f>VLOOKUP(B50,[1]Kehoach!B$1:F$65536,5,0)</f>
        <v>4.55</v>
      </c>
      <c r="G50" s="79">
        <f>VLOOKUP(B50,[1]Kehoach!B$1:G$65536,6,0)</f>
        <v>3</v>
      </c>
      <c r="H50" s="80">
        <f>VLOOKUP(B50,[1]Kehoach!B$1:I$65536,8,0)</f>
        <v>6646185</v>
      </c>
      <c r="I50" s="81">
        <v>96.5</v>
      </c>
      <c r="J50" s="60">
        <f t="shared" si="0"/>
        <v>6260217</v>
      </c>
      <c r="K50" s="121">
        <f t="shared" si="1"/>
        <v>3</v>
      </c>
      <c r="L50" s="82"/>
      <c r="M50" s="83">
        <f t="shared" si="2"/>
        <v>6260214</v>
      </c>
      <c r="N50" s="84"/>
      <c r="O50" s="64"/>
      <c r="P50" s="65"/>
      <c r="Q50" s="66"/>
    </row>
    <row r="51" spans="1:17" s="85" customFormat="1">
      <c r="A51" s="52">
        <v>39</v>
      </c>
      <c r="B51" s="74">
        <v>20019</v>
      </c>
      <c r="C51" s="75" t="s">
        <v>184</v>
      </c>
      <c r="D51" s="76" t="s">
        <v>481</v>
      </c>
      <c r="E51" s="77" t="s">
        <v>480</v>
      </c>
      <c r="F51" s="78">
        <f>VLOOKUP(B51,[1]Kehoach!B$1:F$65536,5,0)</f>
        <v>4.55</v>
      </c>
      <c r="G51" s="79">
        <f>VLOOKUP(B51,[1]Kehoach!B$1:G$65536,6,0)</f>
        <v>3</v>
      </c>
      <c r="H51" s="80">
        <f>VLOOKUP(B51,[1]Kehoach!B$1:I$65536,8,0)</f>
        <v>6646185</v>
      </c>
      <c r="I51" s="81">
        <v>96.5</v>
      </c>
      <c r="J51" s="60">
        <f t="shared" si="0"/>
        <v>6260217</v>
      </c>
      <c r="K51" s="121">
        <f t="shared" si="1"/>
        <v>3</v>
      </c>
      <c r="L51" s="82"/>
      <c r="M51" s="83">
        <f t="shared" si="2"/>
        <v>6260214</v>
      </c>
      <c r="N51" s="84"/>
      <c r="O51" s="64"/>
      <c r="P51" s="65"/>
      <c r="Q51" s="66"/>
    </row>
    <row r="52" spans="1:17" s="85" customFormat="1">
      <c r="A52" s="52">
        <v>40</v>
      </c>
      <c r="B52" s="74">
        <v>16998</v>
      </c>
      <c r="C52" s="75" t="s">
        <v>190</v>
      </c>
      <c r="D52" s="76" t="s">
        <v>482</v>
      </c>
      <c r="E52" s="77" t="s">
        <v>480</v>
      </c>
      <c r="F52" s="78">
        <f>VLOOKUP(B52,[1]Kehoach!B$1:F$65536,5,0)</f>
        <v>4.8650000000000002</v>
      </c>
      <c r="G52" s="79">
        <f>VLOOKUP(B52,[1]Kehoach!B$1:G$65536,6,0)</f>
        <v>3</v>
      </c>
      <c r="H52" s="80">
        <f>VLOOKUP(B52,[1]Kehoach!B$1:I$65536,8,0)</f>
        <v>7106306</v>
      </c>
      <c r="I52" s="59">
        <v>96.5</v>
      </c>
      <c r="J52" s="60">
        <f t="shared" si="0"/>
        <v>6693617</v>
      </c>
      <c r="K52" s="121">
        <f t="shared" si="1"/>
        <v>3</v>
      </c>
      <c r="L52" s="82"/>
      <c r="M52" s="83">
        <f>J52-K52+L52</f>
        <v>6693614</v>
      </c>
      <c r="N52" s="84"/>
      <c r="O52" s="64"/>
      <c r="P52" s="65"/>
      <c r="Q52" s="66"/>
    </row>
    <row r="53" spans="1:17" s="67" customFormat="1" ht="33" customHeight="1">
      <c r="A53" s="52">
        <v>41</v>
      </c>
      <c r="B53" s="74">
        <v>14791</v>
      </c>
      <c r="C53" s="54" t="s">
        <v>208</v>
      </c>
      <c r="D53" s="69" t="s">
        <v>483</v>
      </c>
      <c r="E53" s="55" t="s">
        <v>480</v>
      </c>
      <c r="F53" s="56">
        <f>VLOOKUP(B53,[1]Kehoach!B$1:F$65536,5,0)</f>
        <v>4.2350000000000003</v>
      </c>
      <c r="G53" s="57">
        <f>VLOOKUP(B53,[1]Kehoach!B$1:G$65536,6,0)</f>
        <v>0.72727272727272729</v>
      </c>
      <c r="H53" s="58">
        <f>VLOOKUP(B53,[1]Kehoach!B$1:I$65536,8,0)</f>
        <v>1499652</v>
      </c>
      <c r="I53" s="86">
        <v>98.25</v>
      </c>
      <c r="J53" s="60">
        <f t="shared" si="0"/>
        <v>1438178</v>
      </c>
      <c r="K53" s="121">
        <f t="shared" si="1"/>
        <v>0.73</v>
      </c>
      <c r="L53" s="61"/>
      <c r="M53" s="62">
        <f t="shared" si="2"/>
        <v>1438177.27</v>
      </c>
      <c r="N53" s="63"/>
      <c r="O53" s="64"/>
      <c r="P53" s="65"/>
      <c r="Q53" s="66"/>
    </row>
    <row r="54" spans="1:17" s="67" customFormat="1" ht="33" customHeight="1">
      <c r="A54" s="52">
        <v>42</v>
      </c>
      <c r="B54" s="53">
        <v>20030</v>
      </c>
      <c r="C54" s="54" t="s">
        <v>220</v>
      </c>
      <c r="D54" s="69" t="s">
        <v>483</v>
      </c>
      <c r="E54" s="55" t="s">
        <v>480</v>
      </c>
      <c r="F54" s="56">
        <f>VLOOKUP(B54,[1]Kehoach!B$1:F$65536,5,0)</f>
        <v>3.8410000000000002</v>
      </c>
      <c r="G54" s="57">
        <f>VLOOKUP(B54,[1]Kehoach!B$1:G$65536,6,0)</f>
        <v>3</v>
      </c>
      <c r="H54" s="58">
        <f>VLOOKUP(B54,[1]Kehoach!B$1:I$65536,8,0)</f>
        <v>5610549</v>
      </c>
      <c r="I54" s="86">
        <v>98.25</v>
      </c>
      <c r="J54" s="60">
        <f t="shared" si="0"/>
        <v>5380561</v>
      </c>
      <c r="K54" s="121">
        <f t="shared" si="1"/>
        <v>3</v>
      </c>
      <c r="L54" s="61"/>
      <c r="M54" s="62">
        <f t="shared" si="2"/>
        <v>5380558</v>
      </c>
      <c r="N54" s="63"/>
      <c r="O54" s="64"/>
      <c r="P54" s="65"/>
      <c r="Q54" s="66"/>
    </row>
    <row r="55" spans="1:17" s="67" customFormat="1" ht="33" customHeight="1">
      <c r="A55" s="52">
        <v>43</v>
      </c>
      <c r="B55" s="53">
        <v>20680</v>
      </c>
      <c r="C55" s="54" t="s">
        <v>223</v>
      </c>
      <c r="D55" s="69" t="s">
        <v>483</v>
      </c>
      <c r="E55" s="55" t="s">
        <v>480</v>
      </c>
      <c r="F55" s="56">
        <f>VLOOKUP(B55,[1]Kehoach!B$1:F$65536,5,0)</f>
        <v>3.4569999999999999</v>
      </c>
      <c r="G55" s="57">
        <f>VLOOKUP(B55,[1]Kehoach!B$1:G$65536,6,0)</f>
        <v>3</v>
      </c>
      <c r="H55" s="58">
        <f>VLOOKUP(B55,[1]Kehoach!B$1:I$65536,8,0)</f>
        <v>5049640</v>
      </c>
      <c r="I55" s="86">
        <v>98.25</v>
      </c>
      <c r="J55" s="60">
        <f t="shared" si="0"/>
        <v>4842645</v>
      </c>
      <c r="K55" s="121">
        <f t="shared" si="1"/>
        <v>3</v>
      </c>
      <c r="L55" s="61"/>
      <c r="M55" s="62">
        <f t="shared" si="2"/>
        <v>4842642</v>
      </c>
      <c r="N55" s="63"/>
      <c r="O55" s="64"/>
      <c r="P55" s="65"/>
      <c r="Q55" s="66"/>
    </row>
    <row r="56" spans="1:17" s="67" customFormat="1" ht="33" customHeight="1">
      <c r="A56" s="52">
        <v>44</v>
      </c>
      <c r="B56" s="53">
        <v>20848</v>
      </c>
      <c r="C56" s="54" t="s">
        <v>226</v>
      </c>
      <c r="D56" s="69" t="s">
        <v>483</v>
      </c>
      <c r="E56" s="55" t="s">
        <v>480</v>
      </c>
      <c r="F56" s="56">
        <f>VLOOKUP(B56,[1]Kehoach!B$1:F$65536,5,0)</f>
        <v>3.92</v>
      </c>
      <c r="G56" s="57">
        <f>VLOOKUP(B56,[1]Kehoach!B$1:G$65536,6,0)</f>
        <v>3</v>
      </c>
      <c r="H56" s="58">
        <f>VLOOKUP(B56,[1]Kehoach!B$1:I$65536,8,0)</f>
        <v>5725944</v>
      </c>
      <c r="I56" s="86">
        <v>98.25</v>
      </c>
      <c r="J56" s="60">
        <f t="shared" si="0"/>
        <v>5491226</v>
      </c>
      <c r="K56" s="121">
        <f t="shared" si="1"/>
        <v>3</v>
      </c>
      <c r="L56" s="61"/>
      <c r="M56" s="62">
        <f t="shared" si="2"/>
        <v>5491223</v>
      </c>
      <c r="N56" s="63"/>
      <c r="O56" s="64"/>
      <c r="P56" s="65"/>
      <c r="Q56" s="66"/>
    </row>
    <row r="57" spans="1:17" s="67" customFormat="1" ht="33" customHeight="1">
      <c r="A57" s="52">
        <v>45</v>
      </c>
      <c r="B57" s="53">
        <v>21064</v>
      </c>
      <c r="C57" s="54" t="s">
        <v>205</v>
      </c>
      <c r="D57" s="69" t="s">
        <v>483</v>
      </c>
      <c r="E57" s="55" t="s">
        <v>480</v>
      </c>
      <c r="F57" s="56">
        <f>VLOOKUP(B57,[1]Kehoach!B$1:F$65536,5,0)</f>
        <v>3.92</v>
      </c>
      <c r="G57" s="57">
        <f>VLOOKUP(B57,[1]Kehoach!B$1:G$65536,6,0)</f>
        <v>0.68181818181818177</v>
      </c>
      <c r="H57" s="58">
        <f>VLOOKUP(B57,[1]Kehoach!B$1:I$65536,8,0)</f>
        <v>1301351</v>
      </c>
      <c r="I57" s="86">
        <v>98.25</v>
      </c>
      <c r="J57" s="60">
        <f t="shared" si="0"/>
        <v>1248006</v>
      </c>
      <c r="K57" s="121">
        <f t="shared" si="1"/>
        <v>0.68</v>
      </c>
      <c r="L57" s="61"/>
      <c r="M57" s="62">
        <f t="shared" si="2"/>
        <v>1248005.32</v>
      </c>
      <c r="N57" s="63"/>
      <c r="O57" s="64"/>
      <c r="P57" s="65"/>
      <c r="Q57" s="66"/>
    </row>
    <row r="58" spans="1:17" s="67" customFormat="1" ht="33" customHeight="1">
      <c r="A58" s="52">
        <v>46</v>
      </c>
      <c r="B58" s="74">
        <v>22139</v>
      </c>
      <c r="C58" s="54" t="s">
        <v>217</v>
      </c>
      <c r="D58" s="69" t="s">
        <v>483</v>
      </c>
      <c r="E58" s="55" t="s">
        <v>480</v>
      </c>
      <c r="F58" s="56">
        <f>VLOOKUP(B58,[1]Kehoach!B$1:F$65536,5,0)</f>
        <v>3.29</v>
      </c>
      <c r="G58" s="57">
        <f>VLOOKUP(B58,[1]Kehoach!B$1:G$65536,6,0)</f>
        <v>0.77272727272727271</v>
      </c>
      <c r="H58" s="58">
        <f>VLOOKUP(B58,[1]Kehoach!B$1:I$65536,8,0)</f>
        <v>1237833</v>
      </c>
      <c r="I58" s="86">
        <v>98.25</v>
      </c>
      <c r="J58" s="60">
        <f t="shared" si="0"/>
        <v>1187092</v>
      </c>
      <c r="K58" s="121">
        <f t="shared" si="1"/>
        <v>0.77</v>
      </c>
      <c r="L58" s="61"/>
      <c r="M58" s="62">
        <f t="shared" si="2"/>
        <v>1187091.23</v>
      </c>
      <c r="N58" s="63"/>
      <c r="O58" s="64"/>
      <c r="P58" s="65"/>
      <c r="Q58" s="66"/>
    </row>
    <row r="59" spans="1:17" s="67" customFormat="1" ht="33" customHeight="1">
      <c r="A59" s="52">
        <v>47</v>
      </c>
      <c r="B59" s="53">
        <v>21666</v>
      </c>
      <c r="C59" s="54" t="s">
        <v>211</v>
      </c>
      <c r="D59" s="69" t="s">
        <v>483</v>
      </c>
      <c r="E59" s="55" t="s">
        <v>480</v>
      </c>
      <c r="F59" s="56">
        <f>VLOOKUP(B59,[1]Kehoach!B$1:F$65536,5,0)</f>
        <v>3.605</v>
      </c>
      <c r="G59" s="57">
        <f>VLOOKUP(B59,[1]Kehoach!B$1:G$65536,6,0)</f>
        <v>0.72727272727272729</v>
      </c>
      <c r="H59" s="58">
        <f>VLOOKUP(B59,[1]Kehoach!B$1:I$65536,8,0)</f>
        <v>1276563</v>
      </c>
      <c r="I59" s="86">
        <v>98.25</v>
      </c>
      <c r="J59" s="60">
        <f t="shared" si="0"/>
        <v>1224234</v>
      </c>
      <c r="K59" s="121">
        <f t="shared" si="1"/>
        <v>0.73</v>
      </c>
      <c r="L59" s="61"/>
      <c r="M59" s="62">
        <f t="shared" si="2"/>
        <v>1224233.27</v>
      </c>
      <c r="N59" s="63"/>
      <c r="O59" s="64"/>
      <c r="P59" s="65"/>
      <c r="Q59" s="66"/>
    </row>
    <row r="60" spans="1:17" s="67" customFormat="1" ht="78">
      <c r="A60" s="52">
        <v>48</v>
      </c>
      <c r="B60" s="53">
        <v>22398</v>
      </c>
      <c r="C60" s="54" t="s">
        <v>229</v>
      </c>
      <c r="D60" s="69" t="s">
        <v>484</v>
      </c>
      <c r="E60" s="55" t="s">
        <v>480</v>
      </c>
      <c r="F60" s="56">
        <f>VLOOKUP(B60,[1]Kehoach!B$1:F$65536,5,0)</f>
        <v>2.9750000000000001</v>
      </c>
      <c r="G60" s="57">
        <f>VLOOKUP(B60,[1]Kehoach!B$1:G$65536,6,0)</f>
        <v>3</v>
      </c>
      <c r="H60" s="58">
        <f>VLOOKUP(B60,[1]Kehoach!B$1:I$65536,8,0)</f>
        <v>5794110</v>
      </c>
      <c r="I60" s="86">
        <v>98.25</v>
      </c>
      <c r="J60" s="60">
        <f t="shared" si="0"/>
        <v>5556597</v>
      </c>
      <c r="K60" s="121">
        <f t="shared" si="1"/>
        <v>3</v>
      </c>
      <c r="L60" s="61"/>
      <c r="M60" s="62">
        <f t="shared" si="2"/>
        <v>5556594</v>
      </c>
      <c r="N60" s="63"/>
      <c r="O60" s="64"/>
      <c r="P60" s="65"/>
      <c r="Q60" s="66"/>
    </row>
    <row r="61" spans="1:17" s="67" customFormat="1" ht="33" customHeight="1">
      <c r="A61" s="52">
        <v>49</v>
      </c>
      <c r="B61" s="74">
        <v>21845</v>
      </c>
      <c r="C61" s="54" t="s">
        <v>214</v>
      </c>
      <c r="D61" s="69" t="s">
        <v>483</v>
      </c>
      <c r="E61" s="55" t="s">
        <v>480</v>
      </c>
      <c r="F61" s="56">
        <f>VLOOKUP(B61,[1]Kehoach!B$1:F$65536,5,0)</f>
        <v>3.2650000000000001</v>
      </c>
      <c r="G61" s="57">
        <f>VLOOKUP(B61,[1]Kehoach!B$1:G$65536,6,0)</f>
        <v>0.77272727272727271</v>
      </c>
      <c r="H61" s="58">
        <f>VLOOKUP(B61,[1]Kehoach!B$1:I$65536,8,0)</f>
        <v>1228427</v>
      </c>
      <c r="I61" s="86">
        <v>98.25</v>
      </c>
      <c r="J61" s="60">
        <f t="shared" si="0"/>
        <v>1178071</v>
      </c>
      <c r="K61" s="121">
        <f t="shared" si="1"/>
        <v>0.77</v>
      </c>
      <c r="L61" s="61"/>
      <c r="M61" s="62">
        <f t="shared" si="2"/>
        <v>1178070.23</v>
      </c>
      <c r="N61" s="63"/>
      <c r="O61" s="64"/>
      <c r="P61" s="65"/>
      <c r="Q61" s="66"/>
    </row>
    <row r="62" spans="1:17" s="67" customFormat="1" ht="33" customHeight="1">
      <c r="A62" s="52">
        <v>50</v>
      </c>
      <c r="B62" s="53">
        <v>22405</v>
      </c>
      <c r="C62" s="54" t="s">
        <v>235</v>
      </c>
      <c r="D62" s="69" t="s">
        <v>483</v>
      </c>
      <c r="E62" s="55" t="s">
        <v>480</v>
      </c>
      <c r="F62" s="56">
        <f>VLOOKUP(B62,[1]Kehoach!B$1:F$65536,5,0)</f>
        <v>2.9750000000000001</v>
      </c>
      <c r="G62" s="57">
        <f>VLOOKUP(B62,[1]Kehoach!B$1:G$65536,6,0)</f>
        <v>3</v>
      </c>
      <c r="H62" s="58">
        <f>VLOOKUP(B62,[1]Kehoach!B$1:I$65536,8,0)</f>
        <v>4345583</v>
      </c>
      <c r="I62" s="86">
        <v>98.25</v>
      </c>
      <c r="J62" s="60">
        <f t="shared" si="0"/>
        <v>4167448</v>
      </c>
      <c r="K62" s="121">
        <f t="shared" si="1"/>
        <v>3</v>
      </c>
      <c r="L62" s="61"/>
      <c r="M62" s="62">
        <f t="shared" si="2"/>
        <v>4167445</v>
      </c>
      <c r="N62" s="63"/>
      <c r="O62" s="64"/>
      <c r="P62" s="65"/>
      <c r="Q62" s="66"/>
    </row>
    <row r="63" spans="1:17" s="67" customFormat="1" ht="33" customHeight="1">
      <c r="A63" s="52">
        <v>51</v>
      </c>
      <c r="B63" s="68">
        <v>22404</v>
      </c>
      <c r="C63" s="54" t="s">
        <v>232</v>
      </c>
      <c r="D63" s="69" t="s">
        <v>483</v>
      </c>
      <c r="E63" s="55" t="s">
        <v>480</v>
      </c>
      <c r="F63" s="56">
        <f>VLOOKUP(B63,[1]Kehoach!B$1:F$65536,5,0)</f>
        <v>2.9750000000000001</v>
      </c>
      <c r="G63" s="57">
        <f>VLOOKUP(B63,[1]Kehoach!B$1:G$65536,6,0)</f>
        <v>3</v>
      </c>
      <c r="H63" s="58">
        <f>VLOOKUP(B63,[1]Kehoach!B$1:I$65536,8,0)</f>
        <v>4345583</v>
      </c>
      <c r="I63" s="86">
        <v>98.25</v>
      </c>
      <c r="J63" s="60">
        <f t="shared" si="0"/>
        <v>4167448</v>
      </c>
      <c r="K63" s="121">
        <f t="shared" si="1"/>
        <v>3</v>
      </c>
      <c r="L63" s="61"/>
      <c r="M63" s="62">
        <f t="shared" si="2"/>
        <v>4167445</v>
      </c>
      <c r="N63" s="63"/>
      <c r="O63" s="64"/>
      <c r="P63" s="65"/>
      <c r="Q63" s="66"/>
    </row>
    <row r="64" spans="1:17" s="67" customFormat="1">
      <c r="A64" s="52">
        <v>52</v>
      </c>
      <c r="B64" s="87">
        <v>17058</v>
      </c>
      <c r="C64" s="54" t="s">
        <v>193</v>
      </c>
      <c r="D64" s="69" t="s">
        <v>485</v>
      </c>
      <c r="E64" s="55" t="s">
        <v>480</v>
      </c>
      <c r="F64" s="56">
        <f>VLOOKUP(B64,[1]Kehoach!B$1:F$65536,5,0)</f>
        <v>3.948</v>
      </c>
      <c r="G64" s="57">
        <f>VLOOKUP(B64,[1]Kehoach!B$1:G$65536,6,0)</f>
        <v>3</v>
      </c>
      <c r="H64" s="58">
        <f>VLOOKUP(B64,[1]Kehoach!B$1:I$65536,8,0)</f>
        <v>5766844</v>
      </c>
      <c r="I64" s="86">
        <v>98.25</v>
      </c>
      <c r="J64" s="60">
        <f t="shared" si="0"/>
        <v>5530449</v>
      </c>
      <c r="K64" s="121">
        <f t="shared" si="1"/>
        <v>3</v>
      </c>
      <c r="L64" s="61"/>
      <c r="M64" s="62">
        <f t="shared" si="2"/>
        <v>5530446</v>
      </c>
      <c r="N64" s="63"/>
      <c r="O64" s="64"/>
      <c r="P64" s="65"/>
      <c r="Q64" s="66"/>
    </row>
    <row r="65" spans="1:17" s="67" customFormat="1">
      <c r="A65" s="52">
        <v>53</v>
      </c>
      <c r="B65" s="87">
        <v>20551</v>
      </c>
      <c r="C65" s="54" t="s">
        <v>196</v>
      </c>
      <c r="D65" s="69" t="s">
        <v>485</v>
      </c>
      <c r="E65" s="55" t="s">
        <v>480</v>
      </c>
      <c r="F65" s="56">
        <f>VLOOKUP(B65,[1]Kehoach!B$1:F$65536,5,0)</f>
        <v>3.948</v>
      </c>
      <c r="G65" s="57">
        <f>VLOOKUP(B65,[1]Kehoach!B$1:G$65536,6,0)</f>
        <v>3</v>
      </c>
      <c r="H65" s="58">
        <f>VLOOKUP(B65,[1]Kehoach!B$1:I$65536,8,0)</f>
        <v>5766844</v>
      </c>
      <c r="I65" s="86">
        <v>98.25</v>
      </c>
      <c r="J65" s="60">
        <f t="shared" si="0"/>
        <v>5530449</v>
      </c>
      <c r="K65" s="121">
        <f t="shared" si="1"/>
        <v>3</v>
      </c>
      <c r="L65" s="61"/>
      <c r="M65" s="62">
        <f t="shared" si="2"/>
        <v>5530446</v>
      </c>
      <c r="N65" s="63"/>
      <c r="O65" s="64"/>
      <c r="P65" s="65"/>
      <c r="Q65" s="66"/>
    </row>
    <row r="66" spans="1:17" s="67" customFormat="1">
      <c r="A66" s="52">
        <v>54</v>
      </c>
      <c r="B66" s="87">
        <v>21902</v>
      </c>
      <c r="C66" s="54" t="s">
        <v>199</v>
      </c>
      <c r="D66" s="69" t="s">
        <v>485</v>
      </c>
      <c r="E66" s="55" t="s">
        <v>480</v>
      </c>
      <c r="F66" s="56">
        <f>VLOOKUP(B66,[1]Kehoach!B$1:F$65536,5,0)</f>
        <v>3.6280000000000001</v>
      </c>
      <c r="G66" s="57">
        <f>VLOOKUP(B66,[1]Kehoach!B$1:G$65536,6,0)</f>
        <v>3</v>
      </c>
      <c r="H66" s="58">
        <f>VLOOKUP(B66,[1]Kehoach!B$1:I$65536,8,0)</f>
        <v>5299420</v>
      </c>
      <c r="I66" s="86">
        <v>98.25</v>
      </c>
      <c r="J66" s="60">
        <f t="shared" si="0"/>
        <v>5082186</v>
      </c>
      <c r="K66" s="121">
        <f t="shared" si="1"/>
        <v>3</v>
      </c>
      <c r="L66" s="61"/>
      <c r="M66" s="62">
        <f t="shared" si="2"/>
        <v>5082183</v>
      </c>
      <c r="N66" s="63"/>
      <c r="O66" s="64"/>
      <c r="P66" s="65"/>
      <c r="Q66" s="66"/>
    </row>
    <row r="67" spans="1:17" s="67" customFormat="1">
      <c r="A67" s="52">
        <v>55</v>
      </c>
      <c r="B67" s="87">
        <v>21903</v>
      </c>
      <c r="C67" s="54" t="s">
        <v>202</v>
      </c>
      <c r="D67" s="69" t="s">
        <v>485</v>
      </c>
      <c r="E67" s="55" t="s">
        <v>480</v>
      </c>
      <c r="F67" s="56">
        <f>VLOOKUP(B67,[1]Kehoach!B$1:F$65536,5,0)</f>
        <v>3.6280000000000001</v>
      </c>
      <c r="G67" s="57">
        <f>VLOOKUP(B67,[1]Kehoach!B$1:G$65536,6,0)</f>
        <v>3</v>
      </c>
      <c r="H67" s="58">
        <f>VLOOKUP(B67,[1]Kehoach!B$1:I$65536,8,0)</f>
        <v>5299420</v>
      </c>
      <c r="I67" s="86">
        <v>98.25</v>
      </c>
      <c r="J67" s="60">
        <f t="shared" si="0"/>
        <v>5082186</v>
      </c>
      <c r="K67" s="121">
        <f t="shared" si="1"/>
        <v>3</v>
      </c>
      <c r="L67" s="61"/>
      <c r="M67" s="62">
        <f t="shared" si="2"/>
        <v>5082183</v>
      </c>
      <c r="N67" s="63"/>
      <c r="O67" s="64"/>
      <c r="P67" s="65"/>
      <c r="Q67" s="66"/>
    </row>
    <row r="68" spans="1:17" s="67" customFormat="1" ht="62.4">
      <c r="A68" s="52">
        <v>56</v>
      </c>
      <c r="B68" s="53">
        <v>20079</v>
      </c>
      <c r="C68" s="54" t="s">
        <v>395</v>
      </c>
      <c r="D68" s="69" t="s">
        <v>486</v>
      </c>
      <c r="E68" s="55" t="s">
        <v>487</v>
      </c>
      <c r="F68" s="56">
        <f>VLOOKUP(B68,[1]Kehoach!B$1:F$65536,5,0)</f>
        <v>3.625</v>
      </c>
      <c r="G68" s="57">
        <f>VLOOKUP(B68,[1]Kehoach!B$1:G$65536,6,0)</f>
        <v>1.5</v>
      </c>
      <c r="H68" s="58">
        <f>VLOOKUP(B68,[1]Kehoach!B$1:I$65536,8,0)</f>
        <v>2647519</v>
      </c>
      <c r="I68" s="62">
        <v>100</v>
      </c>
      <c r="J68" s="60">
        <f t="shared" si="0"/>
        <v>2584215</v>
      </c>
      <c r="K68" s="121">
        <f t="shared" si="1"/>
        <v>1.5</v>
      </c>
      <c r="L68" s="61"/>
      <c r="M68" s="62">
        <f t="shared" si="2"/>
        <v>2584213.5</v>
      </c>
      <c r="N68" s="63"/>
      <c r="O68" s="64"/>
      <c r="P68" s="65"/>
      <c r="Q68" s="66"/>
    </row>
    <row r="69" spans="1:17" s="67" customFormat="1" ht="60" customHeight="1">
      <c r="A69" s="52">
        <v>57</v>
      </c>
      <c r="B69" s="53">
        <v>21652</v>
      </c>
      <c r="C69" s="54" t="s">
        <v>404</v>
      </c>
      <c r="D69" s="69" t="s">
        <v>486</v>
      </c>
      <c r="E69" s="55" t="s">
        <v>487</v>
      </c>
      <c r="F69" s="56">
        <f>VLOOKUP(B69,[1]Kehoach!B$1:F$65536,5,0)</f>
        <v>2.93</v>
      </c>
      <c r="G69" s="57">
        <f>VLOOKUP(B69,[1]Kehoach!B$1:G$65536,6,0)</f>
        <v>0.90909090909090895</v>
      </c>
      <c r="H69" s="58">
        <f>VLOOKUP(B69,[1]Kehoach!B$1:I$65536,8,0)</f>
        <v>1296925</v>
      </c>
      <c r="I69" s="62">
        <v>100</v>
      </c>
      <c r="J69" s="60">
        <f t="shared" si="0"/>
        <v>1265915</v>
      </c>
      <c r="K69" s="121">
        <f t="shared" si="1"/>
        <v>0.91</v>
      </c>
      <c r="L69" s="61"/>
      <c r="M69" s="62">
        <f t="shared" si="2"/>
        <v>1265914.0900000001</v>
      </c>
      <c r="N69" s="63"/>
      <c r="O69" s="64"/>
      <c r="P69" s="65"/>
      <c r="Q69" s="66"/>
    </row>
    <row r="70" spans="1:17" s="67" customFormat="1" ht="60" customHeight="1">
      <c r="A70" s="52">
        <v>58</v>
      </c>
      <c r="B70" s="53">
        <v>21090</v>
      </c>
      <c r="C70" s="54" t="s">
        <v>398</v>
      </c>
      <c r="D70" s="69" t="s">
        <v>486</v>
      </c>
      <c r="E70" s="55" t="s">
        <v>487</v>
      </c>
      <c r="F70" s="56">
        <f>VLOOKUP(B70,[1]Kehoach!B$1:F$65536,5,0)</f>
        <v>3.7370000000000001</v>
      </c>
      <c r="G70" s="57">
        <f>VLOOKUP(B70,[1]Kehoach!B$1:G$65536,6,0)</f>
        <v>3</v>
      </c>
      <c r="H70" s="58">
        <f>VLOOKUP(B70,[1]Kehoach!B$1:I$65536,8,0)</f>
        <v>5458636</v>
      </c>
      <c r="I70" s="62">
        <v>100</v>
      </c>
      <c r="J70" s="60">
        <f t="shared" si="0"/>
        <v>5328117</v>
      </c>
      <c r="K70" s="121">
        <f t="shared" si="1"/>
        <v>3</v>
      </c>
      <c r="L70" s="61"/>
      <c r="M70" s="62">
        <f t="shared" si="2"/>
        <v>5328114</v>
      </c>
      <c r="N70" s="63"/>
      <c r="O70" s="64"/>
      <c r="P70" s="65"/>
      <c r="Q70" s="66"/>
    </row>
    <row r="71" spans="1:17" s="67" customFormat="1" ht="60" customHeight="1">
      <c r="A71" s="52">
        <v>59</v>
      </c>
      <c r="B71" s="53">
        <v>21392</v>
      </c>
      <c r="C71" s="54" t="s">
        <v>401</v>
      </c>
      <c r="D71" s="69" t="s">
        <v>486</v>
      </c>
      <c r="E71" s="55" t="s">
        <v>487</v>
      </c>
      <c r="F71" s="56">
        <f>VLOOKUP(B71,[1]Kehoach!B$1:F$65536,5,0)</f>
        <v>2.93</v>
      </c>
      <c r="G71" s="57">
        <f>VLOOKUP(B71,[1]Kehoach!B$1:G$65536,6,0)</f>
        <v>3</v>
      </c>
      <c r="H71" s="58">
        <f>VLOOKUP(B71,[1]Kehoach!B$1:I$65536,8,0)</f>
        <v>4279851</v>
      </c>
      <c r="I71" s="62">
        <v>100</v>
      </c>
      <c r="J71" s="60">
        <f t="shared" si="0"/>
        <v>4177518</v>
      </c>
      <c r="K71" s="121">
        <f t="shared" si="1"/>
        <v>3</v>
      </c>
      <c r="L71" s="61"/>
      <c r="M71" s="62">
        <f t="shared" si="2"/>
        <v>4177515</v>
      </c>
      <c r="N71" s="63"/>
      <c r="O71" s="64"/>
      <c r="P71" s="65"/>
      <c r="Q71" s="66"/>
    </row>
    <row r="72" spans="1:17" s="67" customFormat="1" ht="60" customHeight="1">
      <c r="A72" s="52">
        <v>60</v>
      </c>
      <c r="B72" s="53">
        <v>21851</v>
      </c>
      <c r="C72" s="54" t="s">
        <v>407</v>
      </c>
      <c r="D72" s="69" t="s">
        <v>486</v>
      </c>
      <c r="E72" s="55" t="s">
        <v>487</v>
      </c>
      <c r="F72" s="56">
        <f>VLOOKUP(B72,[1]Kehoach!B$1:F$65536,5,0)</f>
        <v>3.1349999999999998</v>
      </c>
      <c r="G72" s="57">
        <f>VLOOKUP(B72,[1]Kehoach!B$1:G$65536,6,0)</f>
        <v>1</v>
      </c>
      <c r="H72" s="58">
        <f>VLOOKUP(B72,[1]Kehoach!B$1:I$65536,8,0)</f>
        <v>1526432</v>
      </c>
      <c r="I72" s="62">
        <v>100</v>
      </c>
      <c r="J72" s="60">
        <f t="shared" si="0"/>
        <v>1489934</v>
      </c>
      <c r="K72" s="121">
        <f t="shared" si="1"/>
        <v>1</v>
      </c>
      <c r="L72" s="61"/>
      <c r="M72" s="62">
        <f t="shared" si="2"/>
        <v>1489933</v>
      </c>
      <c r="N72" s="63"/>
      <c r="O72" s="64"/>
      <c r="P72" s="65"/>
      <c r="Q72" s="66"/>
    </row>
    <row r="73" spans="1:17" s="85" customFormat="1" ht="31.2">
      <c r="A73" s="52">
        <v>61</v>
      </c>
      <c r="B73" s="74">
        <v>21063</v>
      </c>
      <c r="C73" s="75" t="s">
        <v>248</v>
      </c>
      <c r="D73" s="76" t="s">
        <v>488</v>
      </c>
      <c r="E73" s="77" t="s">
        <v>489</v>
      </c>
      <c r="F73" s="78">
        <f>VLOOKUP(B73,[1]Kehoach!B$1:F$65536,5,0)</f>
        <v>3.92</v>
      </c>
      <c r="G73" s="79">
        <f>VLOOKUP(B73,[1]Kehoach!B$1:G$65536,6,0)</f>
        <v>3</v>
      </c>
      <c r="H73" s="80">
        <f>VLOOKUP(B73,[1]Kehoach!B$1:I$65536,8,0)</f>
        <v>5725944</v>
      </c>
      <c r="I73" s="59">
        <v>96.5</v>
      </c>
      <c r="J73" s="60">
        <f t="shared" si="0"/>
        <v>5393418</v>
      </c>
      <c r="K73" s="121">
        <f t="shared" si="1"/>
        <v>3</v>
      </c>
      <c r="L73" s="82"/>
      <c r="M73" s="83">
        <f>J73-K73+L73</f>
        <v>5393415</v>
      </c>
      <c r="N73" s="88"/>
      <c r="O73" s="64"/>
      <c r="P73" s="65"/>
      <c r="Q73" s="66"/>
    </row>
    <row r="74" spans="1:17" s="85" customFormat="1" ht="31.2">
      <c r="A74" s="52">
        <v>62</v>
      </c>
      <c r="B74" s="74">
        <v>21846</v>
      </c>
      <c r="C74" s="75" t="s">
        <v>254</v>
      </c>
      <c r="D74" s="76" t="s">
        <v>490</v>
      </c>
      <c r="E74" s="77" t="s">
        <v>489</v>
      </c>
      <c r="F74" s="78">
        <f>VLOOKUP(B74,[1]Kehoach!B$1:F$65536,5,0)</f>
        <v>3.605</v>
      </c>
      <c r="G74" s="79">
        <f>VLOOKUP(B74,[1]Kehoach!B$1:G$65536,6,0)</f>
        <v>3</v>
      </c>
      <c r="H74" s="80">
        <f>VLOOKUP(B74,[1]Kehoach!B$1:I$65536,8,0)</f>
        <v>5265824</v>
      </c>
      <c r="I74" s="59">
        <v>96.5</v>
      </c>
      <c r="J74" s="60">
        <f t="shared" si="0"/>
        <v>4960018</v>
      </c>
      <c r="K74" s="121">
        <f t="shared" si="1"/>
        <v>3</v>
      </c>
      <c r="L74" s="82"/>
      <c r="M74" s="83">
        <f t="shared" si="2"/>
        <v>4960015</v>
      </c>
      <c r="N74" s="84"/>
      <c r="O74" s="64"/>
      <c r="P74" s="65"/>
      <c r="Q74" s="66"/>
    </row>
    <row r="75" spans="1:17" s="85" customFormat="1" ht="31.2">
      <c r="A75" s="52">
        <v>63</v>
      </c>
      <c r="B75" s="74" t="s">
        <v>17</v>
      </c>
      <c r="C75" s="75" t="s">
        <v>251</v>
      </c>
      <c r="D75" s="76" t="s">
        <v>490</v>
      </c>
      <c r="E75" s="77" t="s">
        <v>489</v>
      </c>
      <c r="F75" s="78">
        <f>VLOOKUP(B75,[1]Kehoach!B$1:F$65536,5,0)</f>
        <v>4.5670000000000002</v>
      </c>
      <c r="G75" s="79">
        <f>VLOOKUP(B75,[1]Kehoach!B$1:G$65536,6,0)</f>
        <v>3</v>
      </c>
      <c r="H75" s="80">
        <f>VLOOKUP(B75,[1]Kehoach!B$1:I$65536,8,0)</f>
        <v>6671017</v>
      </c>
      <c r="I75" s="59">
        <v>96.5</v>
      </c>
      <c r="J75" s="60">
        <f t="shared" si="0"/>
        <v>6283607</v>
      </c>
      <c r="K75" s="121">
        <f t="shared" si="1"/>
        <v>3</v>
      </c>
      <c r="L75" s="82"/>
      <c r="M75" s="83">
        <f t="shared" si="2"/>
        <v>6283604</v>
      </c>
      <c r="N75" s="84"/>
      <c r="O75" s="64"/>
      <c r="P75" s="65"/>
      <c r="Q75" s="66"/>
    </row>
    <row r="76" spans="1:17" s="67" customFormat="1" ht="46.8">
      <c r="A76" s="52">
        <v>64</v>
      </c>
      <c r="B76" s="53">
        <v>13956</v>
      </c>
      <c r="C76" s="54" t="s">
        <v>275</v>
      </c>
      <c r="D76" s="69" t="s">
        <v>491</v>
      </c>
      <c r="E76" s="55" t="s">
        <v>489</v>
      </c>
      <c r="F76" s="56">
        <f>VLOOKUP(B76,[1]Kehoach!B$1:F$65536,5,0)</f>
        <v>4.5670000000000002</v>
      </c>
      <c r="G76" s="57">
        <f>VLOOKUP(B76,[1]Kehoach!B$1:G$65536,6,0)</f>
        <v>3</v>
      </c>
      <c r="H76" s="58">
        <f>VLOOKUP(B76,[1]Kehoach!B$1:I$65536,8,0)</f>
        <v>6671017</v>
      </c>
      <c r="I76" s="59">
        <v>78.25</v>
      </c>
      <c r="J76" s="60">
        <f t="shared" si="0"/>
        <v>5095256</v>
      </c>
      <c r="K76" s="121">
        <f t="shared" si="1"/>
        <v>3</v>
      </c>
      <c r="L76" s="61"/>
      <c r="M76" s="62">
        <f t="shared" si="2"/>
        <v>5095253</v>
      </c>
      <c r="N76" s="89"/>
      <c r="O76" s="64"/>
      <c r="P76" s="65"/>
      <c r="Q76" s="66"/>
    </row>
    <row r="77" spans="1:17" s="67" customFormat="1" ht="46.8">
      <c r="A77" s="52">
        <v>65</v>
      </c>
      <c r="B77" s="53">
        <v>15292</v>
      </c>
      <c r="C77" s="54" t="s">
        <v>278</v>
      </c>
      <c r="D77" s="69" t="s">
        <v>491</v>
      </c>
      <c r="E77" s="55" t="s">
        <v>489</v>
      </c>
      <c r="F77" s="56">
        <f>VLOOKUP(B77,[1]Kehoach!B$1:F$65536,5,0)</f>
        <v>4.5670000000000002</v>
      </c>
      <c r="G77" s="57">
        <f>VLOOKUP(B77,[1]Kehoach!B$1:G$65536,6,0)</f>
        <v>3</v>
      </c>
      <c r="H77" s="58">
        <f>VLOOKUP(B77,[1]Kehoach!B$1:I$65536,8,0)</f>
        <v>6671017</v>
      </c>
      <c r="I77" s="86">
        <v>98.25</v>
      </c>
      <c r="J77" s="60">
        <f t="shared" si="0"/>
        <v>6397558</v>
      </c>
      <c r="K77" s="121">
        <f t="shared" si="1"/>
        <v>3</v>
      </c>
      <c r="L77" s="61"/>
      <c r="M77" s="62">
        <f t="shared" si="2"/>
        <v>6397555</v>
      </c>
      <c r="N77" s="63"/>
      <c r="O77" s="64"/>
      <c r="P77" s="65"/>
      <c r="Q77" s="66"/>
    </row>
    <row r="78" spans="1:17" s="67" customFormat="1" ht="46.8">
      <c r="A78" s="52">
        <v>66</v>
      </c>
      <c r="B78" s="53">
        <v>15905</v>
      </c>
      <c r="C78" s="54" t="s">
        <v>341</v>
      </c>
      <c r="D78" s="69" t="s">
        <v>491</v>
      </c>
      <c r="E78" s="55" t="s">
        <v>489</v>
      </c>
      <c r="F78" s="56">
        <f>VLOOKUP(B78,[1]Kehoach!B$1:F$65536,5,0)</f>
        <v>4.5670000000000002</v>
      </c>
      <c r="G78" s="57">
        <f>VLOOKUP(B78,[1]Kehoach!B$1:G$65536,6,0)</f>
        <v>3</v>
      </c>
      <c r="H78" s="58">
        <f>VLOOKUP(B78,[1]Kehoach!B$1:I$65536,8,0)</f>
        <v>6671017</v>
      </c>
      <c r="I78" s="86">
        <v>98.25</v>
      </c>
      <c r="J78" s="60">
        <f t="shared" ref="J78:J111" si="3">ROUND(H78*I78/SUMPRODUCT($H$13:$H$111,$I$13:$I$111)*$O$9,0)</f>
        <v>6397558</v>
      </c>
      <c r="K78" s="121">
        <f t="shared" ref="K78:K111" si="4">ROUND(G78,2)</f>
        <v>3</v>
      </c>
      <c r="L78" s="61"/>
      <c r="M78" s="62">
        <f t="shared" si="2"/>
        <v>6397555</v>
      </c>
      <c r="N78" s="63"/>
      <c r="O78" s="64"/>
      <c r="P78" s="65"/>
      <c r="Q78" s="66"/>
    </row>
    <row r="79" spans="1:17" s="67" customFormat="1" ht="46.8">
      <c r="A79" s="52">
        <v>67</v>
      </c>
      <c r="B79" s="53">
        <v>16491</v>
      </c>
      <c r="C79" s="54" t="s">
        <v>314</v>
      </c>
      <c r="D79" s="69" t="s">
        <v>491</v>
      </c>
      <c r="E79" s="55" t="s">
        <v>489</v>
      </c>
      <c r="F79" s="56">
        <f>VLOOKUP(B79,[1]Kehoach!B$1:F$65536,5,0)</f>
        <v>4.5670000000000002</v>
      </c>
      <c r="G79" s="57">
        <f>VLOOKUP(B79,[1]Kehoach!B$1:G$65536,6,0)</f>
        <v>3</v>
      </c>
      <c r="H79" s="58">
        <f>VLOOKUP(B79,[1]Kehoach!B$1:I$65536,8,0)</f>
        <v>6671017</v>
      </c>
      <c r="I79" s="86">
        <v>98.25</v>
      </c>
      <c r="J79" s="60">
        <f t="shared" si="3"/>
        <v>6397558</v>
      </c>
      <c r="K79" s="121">
        <f t="shared" si="4"/>
        <v>3</v>
      </c>
      <c r="L79" s="61"/>
      <c r="M79" s="62">
        <f t="shared" ref="M79:M111" si="5">J79-K79+L79</f>
        <v>6397555</v>
      </c>
      <c r="N79" s="63"/>
      <c r="O79" s="64"/>
      <c r="P79" s="65"/>
      <c r="Q79" s="66"/>
    </row>
    <row r="80" spans="1:17" s="67" customFormat="1" ht="46.8">
      <c r="A80" s="52">
        <v>68</v>
      </c>
      <c r="B80" s="53">
        <v>17198</v>
      </c>
      <c r="C80" s="54" t="s">
        <v>338</v>
      </c>
      <c r="D80" s="69" t="s">
        <v>491</v>
      </c>
      <c r="E80" s="55" t="s">
        <v>489</v>
      </c>
      <c r="F80" s="56">
        <f>VLOOKUP(B80,[1]Kehoach!B$1:F$65536,5,0)</f>
        <v>4.5670000000000002</v>
      </c>
      <c r="G80" s="57">
        <f>VLOOKUP(B80,[1]Kehoach!B$1:G$65536,6,0)</f>
        <v>3</v>
      </c>
      <c r="H80" s="58">
        <f>VLOOKUP(B80,[1]Kehoach!B$1:I$65536,8,0)</f>
        <v>6671017</v>
      </c>
      <c r="I80" s="86">
        <v>98.25</v>
      </c>
      <c r="J80" s="60">
        <f t="shared" si="3"/>
        <v>6397558</v>
      </c>
      <c r="K80" s="121">
        <f t="shared" si="4"/>
        <v>3</v>
      </c>
      <c r="L80" s="61"/>
      <c r="M80" s="62">
        <f t="shared" si="5"/>
        <v>6397555</v>
      </c>
      <c r="N80" s="63"/>
      <c r="O80" s="64"/>
      <c r="P80" s="65"/>
      <c r="Q80" s="66"/>
    </row>
    <row r="81" spans="1:17" s="67" customFormat="1" ht="46.8">
      <c r="A81" s="52">
        <v>69</v>
      </c>
      <c r="B81" s="53">
        <v>17531</v>
      </c>
      <c r="C81" s="54" t="s">
        <v>492</v>
      </c>
      <c r="D81" s="69" t="s">
        <v>491</v>
      </c>
      <c r="E81" s="55" t="s">
        <v>489</v>
      </c>
      <c r="F81" s="56">
        <f>VLOOKUP(B81,[1]Kehoach!B$1:F$65536,5,0)</f>
        <v>4.5670000000000002</v>
      </c>
      <c r="G81" s="57">
        <f>VLOOKUP(B81,[1]Kehoach!B$1:G$65536,6,0)</f>
        <v>3</v>
      </c>
      <c r="H81" s="58">
        <f>VLOOKUP(B81,[1]Kehoach!B$1:I$65536,8,0)</f>
        <v>6671017</v>
      </c>
      <c r="I81" s="86">
        <v>98.25</v>
      </c>
      <c r="J81" s="60">
        <f t="shared" si="3"/>
        <v>6397558</v>
      </c>
      <c r="K81" s="121">
        <f t="shared" si="4"/>
        <v>3</v>
      </c>
      <c r="L81" s="61"/>
      <c r="M81" s="62">
        <f t="shared" si="5"/>
        <v>6397555</v>
      </c>
      <c r="N81" s="89"/>
      <c r="O81" s="64"/>
      <c r="P81" s="65"/>
      <c r="Q81" s="66"/>
    </row>
    <row r="82" spans="1:17" s="67" customFormat="1" ht="46.8">
      <c r="A82" s="52">
        <v>70</v>
      </c>
      <c r="B82" s="53">
        <v>20045</v>
      </c>
      <c r="C82" s="54" t="s">
        <v>320</v>
      </c>
      <c r="D82" s="69" t="s">
        <v>491</v>
      </c>
      <c r="E82" s="55" t="s">
        <v>489</v>
      </c>
      <c r="F82" s="56">
        <f>VLOOKUP(B82,[1]Kehoach!B$1:F$65536,5,0)</f>
        <v>4.5670000000000002</v>
      </c>
      <c r="G82" s="57">
        <f>VLOOKUP(B82,[1]Kehoach!B$1:G$65536,6,0)</f>
        <v>3</v>
      </c>
      <c r="H82" s="58">
        <f>VLOOKUP(B82,[1]Kehoach!B$1:I$65536,8,0)</f>
        <v>6671017</v>
      </c>
      <c r="I82" s="86">
        <v>98.25</v>
      </c>
      <c r="J82" s="60">
        <f t="shared" si="3"/>
        <v>6397558</v>
      </c>
      <c r="K82" s="121">
        <f t="shared" si="4"/>
        <v>3</v>
      </c>
      <c r="L82" s="61"/>
      <c r="M82" s="62">
        <f t="shared" si="5"/>
        <v>6397555</v>
      </c>
      <c r="N82" s="63"/>
      <c r="O82" s="64"/>
      <c r="P82" s="65"/>
      <c r="Q82" s="66"/>
    </row>
    <row r="83" spans="1:17" s="67" customFormat="1" ht="46.8">
      <c r="A83" s="52">
        <v>71</v>
      </c>
      <c r="B83" s="53">
        <v>20046</v>
      </c>
      <c r="C83" s="54" t="s">
        <v>323</v>
      </c>
      <c r="D83" s="69" t="s">
        <v>491</v>
      </c>
      <c r="E83" s="55" t="s">
        <v>489</v>
      </c>
      <c r="F83" s="56">
        <f>VLOOKUP(B83,[1]Kehoach!B$1:F$65536,5,0)</f>
        <v>4.5670000000000002</v>
      </c>
      <c r="G83" s="57">
        <f>VLOOKUP(B83,[1]Kehoach!B$1:G$65536,6,0)</f>
        <v>3</v>
      </c>
      <c r="H83" s="58">
        <f>VLOOKUP(B83,[1]Kehoach!B$1:I$65536,8,0)</f>
        <v>6671017</v>
      </c>
      <c r="I83" s="86">
        <v>98.25</v>
      </c>
      <c r="J83" s="60">
        <f t="shared" si="3"/>
        <v>6397558</v>
      </c>
      <c r="K83" s="121">
        <f t="shared" si="4"/>
        <v>3</v>
      </c>
      <c r="L83" s="61"/>
      <c r="M83" s="62">
        <f t="shared" si="5"/>
        <v>6397555</v>
      </c>
      <c r="N83" s="63"/>
      <c r="O83" s="64"/>
      <c r="P83" s="65"/>
      <c r="Q83" s="66"/>
    </row>
    <row r="84" spans="1:17" s="67" customFormat="1" ht="46.8">
      <c r="A84" s="52">
        <v>72</v>
      </c>
      <c r="B84" s="53">
        <v>20048</v>
      </c>
      <c r="C84" s="54" t="s">
        <v>284</v>
      </c>
      <c r="D84" s="69" t="s">
        <v>491</v>
      </c>
      <c r="E84" s="55" t="s">
        <v>489</v>
      </c>
      <c r="F84" s="56">
        <f>VLOOKUP(B84,[1]Kehoach!B$1:F$65536,5,0)</f>
        <v>4.5670000000000002</v>
      </c>
      <c r="G84" s="57">
        <f>VLOOKUP(B84,[1]Kehoach!B$1:G$65536,6,0)</f>
        <v>3</v>
      </c>
      <c r="H84" s="58">
        <f>VLOOKUP(B84,[1]Kehoach!B$1:I$65536,8,0)</f>
        <v>6671017</v>
      </c>
      <c r="I84" s="86">
        <v>98.25</v>
      </c>
      <c r="J84" s="60">
        <f t="shared" si="3"/>
        <v>6397558</v>
      </c>
      <c r="K84" s="121">
        <f t="shared" si="4"/>
        <v>3</v>
      </c>
      <c r="L84" s="61"/>
      <c r="M84" s="62">
        <f t="shared" si="5"/>
        <v>6397555</v>
      </c>
      <c r="N84" s="89"/>
      <c r="O84" s="64"/>
      <c r="P84" s="65"/>
      <c r="Q84" s="66"/>
    </row>
    <row r="85" spans="1:17" s="67" customFormat="1" ht="46.8">
      <c r="A85" s="52">
        <v>73</v>
      </c>
      <c r="B85" s="53">
        <v>20276</v>
      </c>
      <c r="C85" s="54" t="s">
        <v>326</v>
      </c>
      <c r="D85" s="69" t="s">
        <v>491</v>
      </c>
      <c r="E85" s="55" t="s">
        <v>489</v>
      </c>
      <c r="F85" s="56">
        <f>VLOOKUP(B85,[1]Kehoach!B$1:F$65536,5,0)</f>
        <v>4.5670000000000002</v>
      </c>
      <c r="G85" s="57">
        <f>VLOOKUP(B85,[1]Kehoach!B$1:G$65536,6,0)</f>
        <v>3</v>
      </c>
      <c r="H85" s="58">
        <f>VLOOKUP(B85,[1]Kehoach!B$1:I$65536,8,0)</f>
        <v>6671017</v>
      </c>
      <c r="I85" s="86">
        <v>98.25</v>
      </c>
      <c r="J85" s="60">
        <f t="shared" si="3"/>
        <v>6397558</v>
      </c>
      <c r="K85" s="121">
        <f t="shared" si="4"/>
        <v>3</v>
      </c>
      <c r="L85" s="61"/>
      <c r="M85" s="62">
        <f t="shared" si="5"/>
        <v>6397555</v>
      </c>
      <c r="N85" s="63"/>
      <c r="O85" s="64"/>
      <c r="P85" s="65"/>
      <c r="Q85" s="66"/>
    </row>
    <row r="86" spans="1:17" s="67" customFormat="1" ht="46.8">
      <c r="A86" s="52">
        <v>74</v>
      </c>
      <c r="B86" s="53">
        <v>20411</v>
      </c>
      <c r="C86" s="54" t="s">
        <v>287</v>
      </c>
      <c r="D86" s="69" t="s">
        <v>491</v>
      </c>
      <c r="E86" s="55" t="s">
        <v>489</v>
      </c>
      <c r="F86" s="56">
        <f>VLOOKUP(B86,[1]Kehoach!B$1:F$65536,5,0)</f>
        <v>3.9710000000000001</v>
      </c>
      <c r="G86" s="57">
        <f>VLOOKUP(B86,[1]Kehoach!B$1:G$65536,6,0)</f>
        <v>3</v>
      </c>
      <c r="H86" s="58">
        <f>VLOOKUP(B86,[1]Kehoach!B$1:I$65536,8,0)</f>
        <v>5800440</v>
      </c>
      <c r="I86" s="86">
        <v>98.25</v>
      </c>
      <c r="J86" s="60">
        <f t="shared" si="3"/>
        <v>5562668</v>
      </c>
      <c r="K86" s="121">
        <f t="shared" si="4"/>
        <v>3</v>
      </c>
      <c r="L86" s="61"/>
      <c r="M86" s="62">
        <f t="shared" si="5"/>
        <v>5562665</v>
      </c>
      <c r="N86" s="63"/>
      <c r="O86" s="64"/>
      <c r="P86" s="65"/>
      <c r="Q86" s="66"/>
    </row>
    <row r="87" spans="1:17" s="67" customFormat="1" ht="46.8">
      <c r="A87" s="52">
        <v>75</v>
      </c>
      <c r="B87" s="53">
        <v>20413</v>
      </c>
      <c r="C87" s="54" t="s">
        <v>493</v>
      </c>
      <c r="D87" s="69" t="s">
        <v>491</v>
      </c>
      <c r="E87" s="55" t="s">
        <v>489</v>
      </c>
      <c r="F87" s="56">
        <f>VLOOKUP(B87,[1]Kehoach!B$1:F$65536,5,0)</f>
        <v>3.9710000000000001</v>
      </c>
      <c r="G87" s="57">
        <f>VLOOKUP(B87,[1]Kehoach!B$1:G$65536,6,0)</f>
        <v>3</v>
      </c>
      <c r="H87" s="58">
        <f>VLOOKUP(B87,[1]Kehoach!B$1:I$65536,8,0)</f>
        <v>5800440</v>
      </c>
      <c r="I87" s="86">
        <v>98.25</v>
      </c>
      <c r="J87" s="60">
        <f t="shared" si="3"/>
        <v>5562668</v>
      </c>
      <c r="K87" s="121">
        <f t="shared" si="4"/>
        <v>3</v>
      </c>
      <c r="L87" s="61"/>
      <c r="M87" s="62">
        <f t="shared" si="5"/>
        <v>5562665</v>
      </c>
      <c r="N87" s="63"/>
      <c r="O87" s="64"/>
      <c r="P87" s="65"/>
      <c r="Q87" s="66"/>
    </row>
    <row r="88" spans="1:17" s="67" customFormat="1" ht="46.8">
      <c r="A88" s="52">
        <v>76</v>
      </c>
      <c r="B88" s="53">
        <v>20417</v>
      </c>
      <c r="C88" s="54" t="s">
        <v>290</v>
      </c>
      <c r="D88" s="69" t="s">
        <v>491</v>
      </c>
      <c r="E88" s="55" t="s">
        <v>489</v>
      </c>
      <c r="F88" s="56">
        <f>VLOOKUP(B88,[1]Kehoach!B$1:F$65536,5,0)</f>
        <v>3.9710000000000001</v>
      </c>
      <c r="G88" s="57">
        <f>VLOOKUP(B88,[1]Kehoach!B$1:G$65536,6,0)</f>
        <v>2.8181818181818183</v>
      </c>
      <c r="H88" s="58">
        <f>VLOOKUP(B88,[1]Kehoach!B$1:I$65536,8,0)</f>
        <v>5448898</v>
      </c>
      <c r="I88" s="86">
        <v>98.25</v>
      </c>
      <c r="J88" s="60">
        <f t="shared" si="3"/>
        <v>5225536</v>
      </c>
      <c r="K88" s="121">
        <f t="shared" si="4"/>
        <v>2.82</v>
      </c>
      <c r="L88" s="61"/>
      <c r="M88" s="62">
        <f t="shared" si="5"/>
        <v>5225533.18</v>
      </c>
      <c r="N88" s="89"/>
      <c r="O88" s="64"/>
      <c r="P88" s="65"/>
      <c r="Q88" s="66"/>
    </row>
    <row r="89" spans="1:17" s="67" customFormat="1" ht="46.8">
      <c r="A89" s="52">
        <v>77</v>
      </c>
      <c r="B89" s="53">
        <v>20449</v>
      </c>
      <c r="C89" s="54" t="s">
        <v>293</v>
      </c>
      <c r="D89" s="69" t="s">
        <v>491</v>
      </c>
      <c r="E89" s="55" t="s">
        <v>489</v>
      </c>
      <c r="F89" s="56">
        <f>VLOOKUP(B89,[1]Kehoach!B$1:F$65536,5,0)</f>
        <v>3.9710000000000001</v>
      </c>
      <c r="G89" s="57">
        <f>VLOOKUP(B89,[1]Kehoach!B$1:G$65536,6,0)</f>
        <v>3</v>
      </c>
      <c r="H89" s="58">
        <f>VLOOKUP(B89,[1]Kehoach!B$1:I$65536,8,0)</f>
        <v>5800440</v>
      </c>
      <c r="I89" s="86">
        <v>98.25</v>
      </c>
      <c r="J89" s="60">
        <f t="shared" si="3"/>
        <v>5562668</v>
      </c>
      <c r="K89" s="121">
        <f t="shared" si="4"/>
        <v>3</v>
      </c>
      <c r="L89" s="61"/>
      <c r="M89" s="62">
        <f t="shared" si="5"/>
        <v>5562665</v>
      </c>
      <c r="N89" s="63"/>
      <c r="O89" s="64"/>
      <c r="P89" s="65"/>
      <c r="Q89" s="66"/>
    </row>
    <row r="90" spans="1:17" s="67" customFormat="1" ht="46.8">
      <c r="A90" s="52">
        <v>78</v>
      </c>
      <c r="B90" s="53">
        <v>20540</v>
      </c>
      <c r="C90" s="54" t="s">
        <v>296</v>
      </c>
      <c r="D90" s="69" t="s">
        <v>491</v>
      </c>
      <c r="E90" s="55" t="s">
        <v>489</v>
      </c>
      <c r="F90" s="56">
        <f>VLOOKUP(B90,[1]Kehoach!B$1:F$65536,5,0)</f>
        <v>3.9710000000000001</v>
      </c>
      <c r="G90" s="57">
        <f>VLOOKUP(B90,[1]Kehoach!B$1:G$65536,6,0)</f>
        <v>3</v>
      </c>
      <c r="H90" s="58">
        <f>VLOOKUP(B90,[1]Kehoach!B$1:I$65536,8,0)</f>
        <v>5800440</v>
      </c>
      <c r="I90" s="86">
        <v>98.25</v>
      </c>
      <c r="J90" s="60">
        <f t="shared" si="3"/>
        <v>5562668</v>
      </c>
      <c r="K90" s="121">
        <f t="shared" si="4"/>
        <v>3</v>
      </c>
      <c r="L90" s="61"/>
      <c r="M90" s="62">
        <f t="shared" si="5"/>
        <v>5562665</v>
      </c>
      <c r="N90" s="63"/>
      <c r="O90" s="64"/>
      <c r="P90" s="65"/>
      <c r="Q90" s="66"/>
    </row>
    <row r="91" spans="1:17" s="67" customFormat="1" ht="46.8">
      <c r="A91" s="52">
        <v>79</v>
      </c>
      <c r="B91" s="53">
        <v>20541</v>
      </c>
      <c r="C91" s="54" t="s">
        <v>299</v>
      </c>
      <c r="D91" s="69" t="s">
        <v>491</v>
      </c>
      <c r="E91" s="55" t="s">
        <v>489</v>
      </c>
      <c r="F91" s="56">
        <f>VLOOKUP(B91,[1]Kehoach!B$1:F$65536,5,0)</f>
        <v>3.9710000000000001</v>
      </c>
      <c r="G91" s="57">
        <f>VLOOKUP(B91,[1]Kehoach!B$1:G$65536,6,0)</f>
        <v>3</v>
      </c>
      <c r="H91" s="58">
        <f>VLOOKUP(B91,[1]Kehoach!B$1:I$65536,8,0)</f>
        <v>5800440</v>
      </c>
      <c r="I91" s="86">
        <v>98.25</v>
      </c>
      <c r="J91" s="60">
        <f t="shared" si="3"/>
        <v>5562668</v>
      </c>
      <c r="K91" s="121">
        <f t="shared" si="4"/>
        <v>3</v>
      </c>
      <c r="L91" s="61"/>
      <c r="M91" s="62">
        <f t="shared" si="5"/>
        <v>5562665</v>
      </c>
      <c r="N91" s="63"/>
      <c r="O91" s="64"/>
      <c r="P91" s="65"/>
      <c r="Q91" s="66"/>
    </row>
    <row r="92" spans="1:17" s="67" customFormat="1" ht="31.2">
      <c r="A92" s="52">
        <v>80</v>
      </c>
      <c r="B92" s="53">
        <v>20550</v>
      </c>
      <c r="C92" s="54" t="s">
        <v>260</v>
      </c>
      <c r="D92" s="69" t="s">
        <v>494</v>
      </c>
      <c r="E92" s="55" t="s">
        <v>489</v>
      </c>
      <c r="F92" s="56">
        <f>VLOOKUP(B92,[1]Kehoach!B$1:F$65536,5,0)</f>
        <v>3.6489999999999996</v>
      </c>
      <c r="G92" s="57">
        <f>VLOOKUP(B92,[1]Kehoach!B$1:G$65536,6,0)</f>
        <v>3</v>
      </c>
      <c r="H92" s="58">
        <f>VLOOKUP(B92,[1]Kehoach!B$1:I$65536,8,0)</f>
        <v>5330094</v>
      </c>
      <c r="I92" s="86">
        <v>98.25</v>
      </c>
      <c r="J92" s="60">
        <f t="shared" si="3"/>
        <v>5111602</v>
      </c>
      <c r="K92" s="121">
        <f t="shared" si="4"/>
        <v>3</v>
      </c>
      <c r="L92" s="61"/>
      <c r="M92" s="62">
        <f t="shared" si="5"/>
        <v>5111599</v>
      </c>
      <c r="N92" s="63"/>
      <c r="O92" s="64"/>
      <c r="P92" s="65"/>
      <c r="Q92" s="66"/>
    </row>
    <row r="93" spans="1:17" s="67" customFormat="1" ht="46.8">
      <c r="A93" s="52">
        <v>81</v>
      </c>
      <c r="B93" s="53">
        <v>20777</v>
      </c>
      <c r="C93" s="54" t="s">
        <v>329</v>
      </c>
      <c r="D93" s="69" t="s">
        <v>491</v>
      </c>
      <c r="E93" s="55" t="s">
        <v>489</v>
      </c>
      <c r="F93" s="56">
        <f>VLOOKUP(B93,[1]Kehoach!B$1:F$65536,5,0)</f>
        <v>3.4530000000000003</v>
      </c>
      <c r="G93" s="57">
        <f>VLOOKUP(B93,[1]Kehoach!B$1:G$65536,6,0)</f>
        <v>3</v>
      </c>
      <c r="H93" s="58">
        <f>VLOOKUP(B93,[1]Kehoach!B$1:I$65536,8,0)</f>
        <v>5043797</v>
      </c>
      <c r="I93" s="86">
        <v>98.25</v>
      </c>
      <c r="J93" s="60">
        <f t="shared" si="3"/>
        <v>4837041</v>
      </c>
      <c r="K93" s="121">
        <f t="shared" si="4"/>
        <v>3</v>
      </c>
      <c r="L93" s="61"/>
      <c r="M93" s="62">
        <f t="shared" si="5"/>
        <v>4837038</v>
      </c>
      <c r="N93" s="63"/>
      <c r="O93" s="64"/>
      <c r="P93" s="65"/>
      <c r="Q93" s="66"/>
    </row>
    <row r="94" spans="1:17" s="67" customFormat="1" ht="31.2">
      <c r="A94" s="52">
        <v>82</v>
      </c>
      <c r="B94" s="53">
        <v>14105</v>
      </c>
      <c r="C94" s="54" t="s">
        <v>257</v>
      </c>
      <c r="D94" s="69" t="s">
        <v>494</v>
      </c>
      <c r="E94" s="55" t="s">
        <v>489</v>
      </c>
      <c r="F94" s="56">
        <f>VLOOKUP(B94,[1]Kehoach!B$1:F$65536,5,0)</f>
        <v>3.073</v>
      </c>
      <c r="G94" s="57">
        <f>VLOOKUP(B94,[1]Kehoach!B$1:G$65536,6,0)</f>
        <v>3</v>
      </c>
      <c r="H94" s="58">
        <f>VLOOKUP(B94,[1]Kehoach!B$1:I$65536,8,0)</f>
        <v>4488731</v>
      </c>
      <c r="I94" s="86">
        <v>98.25</v>
      </c>
      <c r="J94" s="60">
        <f t="shared" si="3"/>
        <v>4304729</v>
      </c>
      <c r="K94" s="121">
        <f t="shared" si="4"/>
        <v>3</v>
      </c>
      <c r="L94" s="61"/>
      <c r="M94" s="62">
        <f t="shared" si="5"/>
        <v>4304726</v>
      </c>
      <c r="N94" s="63"/>
      <c r="O94" s="64"/>
      <c r="P94" s="65"/>
      <c r="Q94" s="66"/>
    </row>
    <row r="95" spans="1:17" s="67" customFormat="1" ht="46.8">
      <c r="A95" s="52">
        <v>83</v>
      </c>
      <c r="B95" s="53">
        <v>21213</v>
      </c>
      <c r="C95" s="54" t="s">
        <v>359</v>
      </c>
      <c r="D95" s="69" t="s">
        <v>491</v>
      </c>
      <c r="E95" s="55" t="s">
        <v>489</v>
      </c>
      <c r="F95" s="56">
        <f>VLOOKUP(B95,[1]Kehoach!B$1:F$65536,5,0)</f>
        <v>3.4530000000000003</v>
      </c>
      <c r="G95" s="57">
        <f>VLOOKUP(B95,[1]Kehoach!B$1:G$65536,6,0)</f>
        <v>3</v>
      </c>
      <c r="H95" s="58">
        <f>VLOOKUP(B95,[1]Kehoach!B$1:I$65536,8,0)</f>
        <v>5043797</v>
      </c>
      <c r="I95" s="86">
        <v>98.25</v>
      </c>
      <c r="J95" s="60">
        <f t="shared" si="3"/>
        <v>4837041</v>
      </c>
      <c r="K95" s="121">
        <f t="shared" si="4"/>
        <v>3</v>
      </c>
      <c r="L95" s="61"/>
      <c r="M95" s="62">
        <f t="shared" si="5"/>
        <v>4837038</v>
      </c>
      <c r="N95" s="63"/>
      <c r="O95" s="64"/>
      <c r="P95" s="65"/>
      <c r="Q95" s="66"/>
    </row>
    <row r="96" spans="1:17" s="67" customFormat="1" ht="46.8">
      <c r="A96" s="52">
        <v>84</v>
      </c>
      <c r="B96" s="53">
        <v>21215</v>
      </c>
      <c r="C96" s="54" t="s">
        <v>305</v>
      </c>
      <c r="D96" s="69" t="s">
        <v>491</v>
      </c>
      <c r="E96" s="55" t="s">
        <v>489</v>
      </c>
      <c r="F96" s="56">
        <f>VLOOKUP(B96,[1]Kehoach!B$1:F$65536,5,0)</f>
        <v>3.4530000000000003</v>
      </c>
      <c r="G96" s="57">
        <f>VLOOKUP(B96,[1]Kehoach!B$1:G$65536,6,0)</f>
        <v>3</v>
      </c>
      <c r="H96" s="58">
        <f>VLOOKUP(B96,[1]Kehoach!B$1:I$65536,8,0)</f>
        <v>5043797</v>
      </c>
      <c r="I96" s="86">
        <v>98.25</v>
      </c>
      <c r="J96" s="60">
        <f t="shared" si="3"/>
        <v>4837041</v>
      </c>
      <c r="K96" s="121">
        <f t="shared" si="4"/>
        <v>3</v>
      </c>
      <c r="L96" s="61"/>
      <c r="M96" s="62">
        <f t="shared" si="5"/>
        <v>4837038</v>
      </c>
      <c r="N96" s="89"/>
      <c r="O96" s="64"/>
      <c r="P96" s="65"/>
      <c r="Q96" s="66"/>
    </row>
    <row r="97" spans="1:17" s="67" customFormat="1" ht="46.8">
      <c r="A97" s="52">
        <v>85</v>
      </c>
      <c r="B97" s="53">
        <v>21670</v>
      </c>
      <c r="C97" s="54" t="s">
        <v>332</v>
      </c>
      <c r="D97" s="69" t="s">
        <v>491</v>
      </c>
      <c r="E97" s="55" t="s">
        <v>489</v>
      </c>
      <c r="F97" s="56">
        <f>VLOOKUP(B97,[1]Kehoach!B$1:F$65536,5,0)</f>
        <v>3.0030000000000001</v>
      </c>
      <c r="G97" s="57">
        <f>VLOOKUP(B97,[1]Kehoach!B$1:G$65536,6,0)</f>
        <v>3</v>
      </c>
      <c r="H97" s="58">
        <f>VLOOKUP(B97,[1]Kehoach!B$1:I$65536,8,0)</f>
        <v>4386482</v>
      </c>
      <c r="I97" s="86">
        <v>98.25</v>
      </c>
      <c r="J97" s="60">
        <f t="shared" si="3"/>
        <v>4206671</v>
      </c>
      <c r="K97" s="121">
        <f t="shared" si="4"/>
        <v>3</v>
      </c>
      <c r="L97" s="61"/>
      <c r="M97" s="62">
        <f t="shared" si="5"/>
        <v>4206668</v>
      </c>
      <c r="N97" s="90"/>
      <c r="O97" s="64"/>
      <c r="P97" s="65"/>
      <c r="Q97" s="66"/>
    </row>
    <row r="98" spans="1:17" s="67" customFormat="1" ht="46.8">
      <c r="A98" s="52">
        <v>86</v>
      </c>
      <c r="B98" s="53">
        <v>22111</v>
      </c>
      <c r="C98" s="54" t="s">
        <v>302</v>
      </c>
      <c r="D98" s="69" t="s">
        <v>491</v>
      </c>
      <c r="E98" s="55" t="s">
        <v>489</v>
      </c>
      <c r="F98" s="56">
        <f>VLOOKUP(B98,[1]Kehoach!B$1:F$65536,5,0)</f>
        <v>3.0030000000000001</v>
      </c>
      <c r="G98" s="57">
        <f>VLOOKUP(B98,[1]Kehoach!B$1:G$65536,6,0)</f>
        <v>3</v>
      </c>
      <c r="H98" s="58">
        <f>VLOOKUP(B98,[1]Kehoach!B$1:I$65536,8,0)</f>
        <v>4386482</v>
      </c>
      <c r="I98" s="86">
        <v>98.25</v>
      </c>
      <c r="J98" s="60">
        <f t="shared" si="3"/>
        <v>4206671</v>
      </c>
      <c r="K98" s="121">
        <f t="shared" si="4"/>
        <v>3</v>
      </c>
      <c r="L98" s="61"/>
      <c r="M98" s="62">
        <f t="shared" si="5"/>
        <v>4206668</v>
      </c>
      <c r="N98" s="63"/>
      <c r="O98" s="64"/>
      <c r="P98" s="65"/>
      <c r="Q98" s="66"/>
    </row>
    <row r="99" spans="1:17" s="67" customFormat="1" ht="46.8">
      <c r="A99" s="52">
        <v>87</v>
      </c>
      <c r="B99" s="53">
        <v>21848</v>
      </c>
      <c r="C99" s="54" t="s">
        <v>335</v>
      </c>
      <c r="D99" s="69" t="s">
        <v>491</v>
      </c>
      <c r="E99" s="55" t="s">
        <v>489</v>
      </c>
      <c r="F99" s="56">
        <f>VLOOKUP(B99,[1]Kehoach!B$1:F$65536,5,0)</f>
        <v>3.4530000000000003</v>
      </c>
      <c r="G99" s="57">
        <f>VLOOKUP(B99,[1]Kehoach!B$1:G$65536,6,0)</f>
        <v>3</v>
      </c>
      <c r="H99" s="58">
        <f>VLOOKUP(B99,[1]Kehoach!B$1:I$65536,8,0)</f>
        <v>5043797</v>
      </c>
      <c r="I99" s="86">
        <v>98.25</v>
      </c>
      <c r="J99" s="60">
        <f t="shared" si="3"/>
        <v>4837041</v>
      </c>
      <c r="K99" s="121">
        <f t="shared" si="4"/>
        <v>3</v>
      </c>
      <c r="L99" s="61"/>
      <c r="M99" s="62">
        <f t="shared" si="5"/>
        <v>4837038</v>
      </c>
      <c r="N99" s="63"/>
      <c r="O99" s="64"/>
      <c r="P99" s="65"/>
      <c r="Q99" s="66"/>
    </row>
    <row r="100" spans="1:17" s="67" customFormat="1" ht="46.8">
      <c r="A100" s="52">
        <v>88</v>
      </c>
      <c r="B100" s="53" t="s">
        <v>18</v>
      </c>
      <c r="C100" s="54" t="s">
        <v>263</v>
      </c>
      <c r="D100" s="69" t="s">
        <v>491</v>
      </c>
      <c r="E100" s="55" t="s">
        <v>489</v>
      </c>
      <c r="F100" s="56">
        <f>VLOOKUP(B100,[1]Kehoach!B$1:F$65536,5,0)</f>
        <v>3.9710000000000001</v>
      </c>
      <c r="G100" s="57">
        <f>VLOOKUP(B100,[1]Kehoach!B$1:G$65536,6,0)</f>
        <v>3</v>
      </c>
      <c r="H100" s="58">
        <f>VLOOKUP(B100,[1]Kehoach!B$1:I$65536,8,0)</f>
        <v>5800440</v>
      </c>
      <c r="I100" s="86">
        <v>98.25</v>
      </c>
      <c r="J100" s="60">
        <f t="shared" si="3"/>
        <v>5562668</v>
      </c>
      <c r="K100" s="121">
        <f t="shared" si="4"/>
        <v>3</v>
      </c>
      <c r="L100" s="61"/>
      <c r="M100" s="62">
        <f t="shared" si="5"/>
        <v>5562665</v>
      </c>
      <c r="N100" s="63"/>
      <c r="O100" s="64"/>
      <c r="P100" s="65"/>
      <c r="Q100" s="66"/>
    </row>
    <row r="101" spans="1:17" s="67" customFormat="1" ht="46.8">
      <c r="A101" s="52">
        <v>89</v>
      </c>
      <c r="B101" s="53" t="s">
        <v>19</v>
      </c>
      <c r="C101" s="54" t="s">
        <v>344</v>
      </c>
      <c r="D101" s="69" t="s">
        <v>491</v>
      </c>
      <c r="E101" s="55" t="s">
        <v>489</v>
      </c>
      <c r="F101" s="56">
        <f>VLOOKUP(B101,[1]Kehoach!B$1:F$65536,5,0)</f>
        <v>4.5670000000000002</v>
      </c>
      <c r="G101" s="57">
        <f>VLOOKUP(B101,[1]Kehoach!B$1:G$65536,6,0)</f>
        <v>3</v>
      </c>
      <c r="H101" s="58">
        <f>VLOOKUP(B101,[1]Kehoach!B$1:I$65536,8,0)</f>
        <v>6671017</v>
      </c>
      <c r="I101" s="86">
        <v>98.25</v>
      </c>
      <c r="J101" s="60">
        <f t="shared" si="3"/>
        <v>6397558</v>
      </c>
      <c r="K101" s="121">
        <f t="shared" si="4"/>
        <v>3</v>
      </c>
      <c r="L101" s="61"/>
      <c r="M101" s="62">
        <f t="shared" si="5"/>
        <v>6397555</v>
      </c>
      <c r="N101" s="63"/>
      <c r="O101" s="64"/>
      <c r="P101" s="65"/>
      <c r="Q101" s="66"/>
    </row>
    <row r="102" spans="1:17" s="67" customFormat="1" ht="46.8">
      <c r="A102" s="52">
        <v>90</v>
      </c>
      <c r="B102" s="53" t="s">
        <v>20</v>
      </c>
      <c r="C102" s="54" t="s">
        <v>317</v>
      </c>
      <c r="D102" s="69" t="s">
        <v>491</v>
      </c>
      <c r="E102" s="55" t="s">
        <v>489</v>
      </c>
      <c r="F102" s="56">
        <f>VLOOKUP(B102,[1]Kehoach!B$1:F$65536,5,0)</f>
        <v>3.9710000000000001</v>
      </c>
      <c r="G102" s="57">
        <f>VLOOKUP(B102,[1]Kehoach!B$1:G$65536,6,0)</f>
        <v>3</v>
      </c>
      <c r="H102" s="58">
        <f>VLOOKUP(B102,[1]Kehoach!B$1:I$65536,8,0)</f>
        <v>5800440</v>
      </c>
      <c r="I102" s="86">
        <v>98.25</v>
      </c>
      <c r="J102" s="60">
        <f t="shared" si="3"/>
        <v>5562668</v>
      </c>
      <c r="K102" s="121">
        <f t="shared" si="4"/>
        <v>3</v>
      </c>
      <c r="L102" s="61"/>
      <c r="M102" s="62">
        <f t="shared" si="5"/>
        <v>5562665</v>
      </c>
      <c r="N102" s="63"/>
      <c r="O102" s="64"/>
      <c r="P102" s="65"/>
      <c r="Q102" s="66"/>
    </row>
    <row r="103" spans="1:17" s="67" customFormat="1" ht="46.8">
      <c r="A103" s="52">
        <v>91</v>
      </c>
      <c r="B103" s="53" t="s">
        <v>21</v>
      </c>
      <c r="C103" s="54" t="s">
        <v>266</v>
      </c>
      <c r="D103" s="69" t="s">
        <v>491</v>
      </c>
      <c r="E103" s="55" t="s">
        <v>489</v>
      </c>
      <c r="F103" s="56">
        <f>VLOOKUP(B103,[1]Kehoach!B$1:F$65536,5,0)</f>
        <v>4.5670000000000002</v>
      </c>
      <c r="G103" s="57">
        <f>VLOOKUP(B103,[1]Kehoach!B$1:G$65536,6,0)</f>
        <v>3</v>
      </c>
      <c r="H103" s="58">
        <f>VLOOKUP(B103,[1]Kehoach!B$1:I$65536,8,0)</f>
        <v>6671017</v>
      </c>
      <c r="I103" s="86">
        <v>98.25</v>
      </c>
      <c r="J103" s="60">
        <f t="shared" si="3"/>
        <v>6397558</v>
      </c>
      <c r="K103" s="121">
        <f t="shared" si="4"/>
        <v>3</v>
      </c>
      <c r="L103" s="61"/>
      <c r="M103" s="62">
        <f t="shared" si="5"/>
        <v>6397555</v>
      </c>
      <c r="N103" s="63"/>
      <c r="O103" s="64"/>
      <c r="P103" s="65"/>
      <c r="Q103" s="66"/>
    </row>
    <row r="104" spans="1:17" s="67" customFormat="1" ht="46.8">
      <c r="A104" s="52">
        <v>92</v>
      </c>
      <c r="B104" s="53" t="s">
        <v>22</v>
      </c>
      <c r="C104" s="54" t="s">
        <v>269</v>
      </c>
      <c r="D104" s="69" t="s">
        <v>491</v>
      </c>
      <c r="E104" s="55" t="s">
        <v>489</v>
      </c>
      <c r="F104" s="56">
        <f>VLOOKUP(B104,[1]Kehoach!B$1:F$65536,5,0)</f>
        <v>4.5670000000000002</v>
      </c>
      <c r="G104" s="57">
        <f>VLOOKUP(B104,[1]Kehoach!B$1:G$65536,6,0)</f>
        <v>3</v>
      </c>
      <c r="H104" s="58">
        <f>VLOOKUP(B104,[1]Kehoach!B$1:I$65536,8,0)</f>
        <v>6671017</v>
      </c>
      <c r="I104" s="86">
        <v>98.25</v>
      </c>
      <c r="J104" s="60">
        <f t="shared" si="3"/>
        <v>6397558</v>
      </c>
      <c r="K104" s="121">
        <f t="shared" si="4"/>
        <v>3</v>
      </c>
      <c r="L104" s="61"/>
      <c r="M104" s="62">
        <f t="shared" si="5"/>
        <v>6397555</v>
      </c>
      <c r="N104" s="89"/>
      <c r="O104" s="64"/>
      <c r="P104" s="65"/>
      <c r="Q104" s="66"/>
    </row>
    <row r="105" spans="1:17" s="67" customFormat="1" ht="46.8">
      <c r="A105" s="52">
        <v>93</v>
      </c>
      <c r="B105" s="53" t="s">
        <v>23</v>
      </c>
      <c r="C105" s="54" t="s">
        <v>272</v>
      </c>
      <c r="D105" s="69" t="s">
        <v>491</v>
      </c>
      <c r="E105" s="55" t="s">
        <v>489</v>
      </c>
      <c r="F105" s="56">
        <f>VLOOKUP(B105,[1]Kehoach!B$1:F$65536,5,0)</f>
        <v>4.5670000000000002</v>
      </c>
      <c r="G105" s="57">
        <f>VLOOKUP(B105,[1]Kehoach!B$1:G$65536,6,0)</f>
        <v>3</v>
      </c>
      <c r="H105" s="58">
        <f>VLOOKUP(B105,[1]Kehoach!B$1:I$65536,8,0)</f>
        <v>6671017</v>
      </c>
      <c r="I105" s="86">
        <v>98.25</v>
      </c>
      <c r="J105" s="60">
        <f t="shared" si="3"/>
        <v>6397558</v>
      </c>
      <c r="K105" s="121">
        <f t="shared" si="4"/>
        <v>3</v>
      </c>
      <c r="L105" s="61"/>
      <c r="M105" s="62">
        <f t="shared" si="5"/>
        <v>6397555</v>
      </c>
      <c r="N105" s="63"/>
      <c r="O105" s="64"/>
      <c r="P105" s="65"/>
      <c r="Q105" s="66"/>
    </row>
    <row r="106" spans="1:17" s="67" customFormat="1" ht="46.8">
      <c r="A106" s="52">
        <v>94</v>
      </c>
      <c r="B106" s="53">
        <v>21121</v>
      </c>
      <c r="C106" s="54" t="s">
        <v>356</v>
      </c>
      <c r="D106" s="69" t="s">
        <v>491</v>
      </c>
      <c r="E106" s="55" t="s">
        <v>489</v>
      </c>
      <c r="F106" s="56">
        <f>VLOOKUP(B106,[1]Kehoach!B$1:F$65536,5,0)</f>
        <v>3.4530000000000003</v>
      </c>
      <c r="G106" s="57">
        <f>VLOOKUP(B106,[1]Kehoach!B$1:G$65536,6,0)</f>
        <v>3</v>
      </c>
      <c r="H106" s="58">
        <f>VLOOKUP(B106,[1]Kehoach!B$1:I$65536,8,0)</f>
        <v>5043797</v>
      </c>
      <c r="I106" s="86">
        <v>98.25</v>
      </c>
      <c r="J106" s="60">
        <f t="shared" si="3"/>
        <v>4837041</v>
      </c>
      <c r="K106" s="121">
        <f t="shared" si="4"/>
        <v>3</v>
      </c>
      <c r="L106" s="61"/>
      <c r="M106" s="62">
        <f t="shared" si="5"/>
        <v>4837038</v>
      </c>
      <c r="N106" s="63"/>
      <c r="O106" s="64"/>
      <c r="P106" s="65"/>
      <c r="Q106" s="66"/>
    </row>
    <row r="107" spans="1:17" s="67" customFormat="1" ht="46.8">
      <c r="A107" s="52">
        <v>95</v>
      </c>
      <c r="B107" s="53">
        <v>20775</v>
      </c>
      <c r="C107" s="54" t="s">
        <v>353</v>
      </c>
      <c r="D107" s="69" t="s">
        <v>491</v>
      </c>
      <c r="E107" s="55" t="s">
        <v>489</v>
      </c>
      <c r="F107" s="56">
        <f>VLOOKUP(B107,[1]Kehoach!B$1:F$65536,5,0)</f>
        <v>3.9710000000000001</v>
      </c>
      <c r="G107" s="57">
        <f>VLOOKUP(B107,[1]Kehoach!B$1:G$65536,6,0)</f>
        <v>3</v>
      </c>
      <c r="H107" s="58">
        <f>VLOOKUP(B107,[1]Kehoach!B$1:I$65536,8,0)</f>
        <v>5800440</v>
      </c>
      <c r="I107" s="86">
        <v>98.25</v>
      </c>
      <c r="J107" s="60">
        <f t="shared" si="3"/>
        <v>5562668</v>
      </c>
      <c r="K107" s="121">
        <f t="shared" si="4"/>
        <v>3</v>
      </c>
      <c r="L107" s="61"/>
      <c r="M107" s="62">
        <f t="shared" si="5"/>
        <v>5562665</v>
      </c>
      <c r="N107" s="63"/>
      <c r="O107" s="64"/>
      <c r="P107" s="65"/>
      <c r="Q107" s="66"/>
    </row>
    <row r="108" spans="1:17" s="67" customFormat="1" ht="46.8">
      <c r="A108" s="52">
        <v>96</v>
      </c>
      <c r="B108" s="53">
        <v>17534</v>
      </c>
      <c r="C108" s="54" t="s">
        <v>347</v>
      </c>
      <c r="D108" s="69" t="s">
        <v>491</v>
      </c>
      <c r="E108" s="55" t="s">
        <v>489</v>
      </c>
      <c r="F108" s="56">
        <f>VLOOKUP(B108,[1]Kehoach!B$1:F$65536,5,0)</f>
        <v>4.5670000000000002</v>
      </c>
      <c r="G108" s="57">
        <f>VLOOKUP(B108,[1]Kehoach!B$1:G$65536,6,0)</f>
        <v>3</v>
      </c>
      <c r="H108" s="58">
        <f>VLOOKUP(B108,[1]Kehoach!B$1:I$65536,8,0)</f>
        <v>6671017</v>
      </c>
      <c r="I108" s="86">
        <v>98.25</v>
      </c>
      <c r="J108" s="60">
        <f t="shared" si="3"/>
        <v>6397558</v>
      </c>
      <c r="K108" s="121">
        <f t="shared" si="4"/>
        <v>3</v>
      </c>
      <c r="L108" s="61"/>
      <c r="M108" s="62">
        <f t="shared" si="5"/>
        <v>6397555</v>
      </c>
      <c r="N108" s="63"/>
      <c r="O108" s="64"/>
      <c r="P108" s="65"/>
      <c r="Q108" s="66"/>
    </row>
    <row r="109" spans="1:17" s="67" customFormat="1" ht="46.8">
      <c r="A109" s="52">
        <v>97</v>
      </c>
      <c r="B109" s="53">
        <v>21988</v>
      </c>
      <c r="C109" s="54" t="s">
        <v>308</v>
      </c>
      <c r="D109" s="69" t="s">
        <v>491</v>
      </c>
      <c r="E109" s="55" t="s">
        <v>489</v>
      </c>
      <c r="F109" s="56">
        <f>VLOOKUP(B109,[1]Kehoach!B$1:F$65536,5,0)</f>
        <v>3.4530000000000003</v>
      </c>
      <c r="G109" s="57">
        <f>VLOOKUP(B109,[1]Kehoach!B$1:G$65536,6,0)</f>
        <v>3</v>
      </c>
      <c r="H109" s="58">
        <f>VLOOKUP(B109,[1]Kehoach!B$1:I$65536,8,0)</f>
        <v>5043797</v>
      </c>
      <c r="I109" s="86">
        <v>98.25</v>
      </c>
      <c r="J109" s="60">
        <f t="shared" si="3"/>
        <v>4837041</v>
      </c>
      <c r="K109" s="121">
        <f t="shared" si="4"/>
        <v>3</v>
      </c>
      <c r="L109" s="61"/>
      <c r="M109" s="62">
        <f t="shared" si="5"/>
        <v>4837038</v>
      </c>
      <c r="N109" s="63"/>
      <c r="O109" s="64"/>
      <c r="P109" s="65"/>
      <c r="Q109" s="66"/>
    </row>
    <row r="110" spans="1:17" s="67" customFormat="1" ht="46.8">
      <c r="A110" s="52">
        <v>98</v>
      </c>
      <c r="B110" s="53">
        <v>22412</v>
      </c>
      <c r="C110" s="72" t="s">
        <v>311</v>
      </c>
      <c r="D110" s="69" t="s">
        <v>491</v>
      </c>
      <c r="E110" s="55" t="s">
        <v>489</v>
      </c>
      <c r="F110" s="56">
        <f>VLOOKUP(B110,[1]Kehoach!B$1:F$65536,5,0)</f>
        <v>2.6110000000000002</v>
      </c>
      <c r="G110" s="57">
        <f>VLOOKUP(B110,[1]Kehoach!B$1:G$65536,6,0)</f>
        <v>3</v>
      </c>
      <c r="H110" s="58">
        <f>VLOOKUP(B110,[1]Kehoach!B$1:I$65536,8,0)</f>
        <v>3813888</v>
      </c>
      <c r="I110" s="86">
        <v>98.25</v>
      </c>
      <c r="J110" s="60">
        <f t="shared" si="3"/>
        <v>3657549</v>
      </c>
      <c r="K110" s="121">
        <f t="shared" si="4"/>
        <v>3</v>
      </c>
      <c r="L110" s="61"/>
      <c r="M110" s="62">
        <f t="shared" si="5"/>
        <v>3657546</v>
      </c>
      <c r="N110" s="63"/>
      <c r="O110" s="64"/>
      <c r="P110" s="65"/>
      <c r="Q110" s="66"/>
    </row>
    <row r="111" spans="1:17" s="67" customFormat="1" ht="46.8">
      <c r="A111" s="52">
        <v>99</v>
      </c>
      <c r="B111" s="53">
        <v>22449</v>
      </c>
      <c r="C111" s="54" t="s">
        <v>362</v>
      </c>
      <c r="D111" s="69" t="s">
        <v>491</v>
      </c>
      <c r="E111" s="55" t="s">
        <v>489</v>
      </c>
      <c r="F111" s="56">
        <f>VLOOKUP(B111,[1]Kehoach!B$1:F$65536,5,0)</f>
        <v>1.974</v>
      </c>
      <c r="G111" s="57">
        <f>VLOOKUP(B111,[1]Kehoach!B$1:G$65536,6,0)</f>
        <v>3</v>
      </c>
      <c r="H111" s="58">
        <f>VLOOKUP(B111,[1]Kehoach!B$1:I$65536,8,0)</f>
        <v>2883422</v>
      </c>
      <c r="I111" s="86">
        <v>98.25</v>
      </c>
      <c r="J111" s="60">
        <f t="shared" si="3"/>
        <v>2765225</v>
      </c>
      <c r="K111" s="121">
        <f t="shared" si="4"/>
        <v>3</v>
      </c>
      <c r="L111" s="61"/>
      <c r="M111" s="62">
        <f t="shared" si="5"/>
        <v>2765222</v>
      </c>
      <c r="N111" s="91"/>
      <c r="O111" s="64"/>
      <c r="P111" s="65"/>
      <c r="Q111" s="66"/>
    </row>
    <row r="112" spans="1:17" s="102" customFormat="1">
      <c r="A112" s="92"/>
      <c r="B112" s="93" t="s">
        <v>459</v>
      </c>
      <c r="C112" s="93"/>
      <c r="D112" s="94"/>
      <c r="E112" s="95"/>
      <c r="F112" s="96"/>
      <c r="G112" s="96"/>
      <c r="H112" s="58"/>
      <c r="I112" s="97"/>
      <c r="J112" s="98">
        <f>SUM(J13:J111)</f>
        <v>501468465</v>
      </c>
      <c r="K112" s="97"/>
      <c r="L112" s="97"/>
      <c r="M112" s="98">
        <f>SUM(M13:M111)</f>
        <v>501468185.68999994</v>
      </c>
      <c r="N112" s="99"/>
      <c r="O112" s="100"/>
      <c r="P112" s="101"/>
    </row>
    <row r="113" spans="1:14" ht="26.25" customHeight="1">
      <c r="D113" s="105"/>
      <c r="E113" s="105"/>
      <c r="F113" s="106"/>
      <c r="G113" s="106"/>
      <c r="H113" s="106"/>
    </row>
    <row r="114" spans="1:14">
      <c r="A114" s="107" t="s">
        <v>495</v>
      </c>
      <c r="B114" s="107"/>
      <c r="C114" s="107"/>
      <c r="D114" s="107"/>
      <c r="E114" s="108" t="s">
        <v>496</v>
      </c>
      <c r="F114" s="108"/>
      <c r="G114" s="108"/>
      <c r="H114" s="108"/>
      <c r="I114" s="108"/>
      <c r="J114" s="109" t="s">
        <v>497</v>
      </c>
      <c r="K114" s="109"/>
      <c r="L114" s="109"/>
      <c r="M114" s="109"/>
      <c r="N114" s="109"/>
    </row>
    <row r="115" spans="1:14">
      <c r="A115" s="110"/>
      <c r="B115" s="110"/>
      <c r="C115" s="111"/>
      <c r="E115" s="112"/>
      <c r="G115" s="103"/>
      <c r="H115" s="103"/>
    </row>
    <row r="116" spans="1:14" ht="21.9" customHeight="1">
      <c r="A116" s="110"/>
      <c r="B116" s="110"/>
      <c r="C116" s="111"/>
      <c r="E116" s="106"/>
      <c r="G116" s="103"/>
      <c r="H116" s="103"/>
    </row>
    <row r="117" spans="1:14" ht="21.9" customHeight="1">
      <c r="A117" s="110"/>
      <c r="B117" s="110"/>
      <c r="C117" s="111"/>
      <c r="E117" s="106"/>
      <c r="G117" s="103"/>
      <c r="H117" s="103"/>
    </row>
    <row r="118" spans="1:14" ht="21.9" customHeight="1">
      <c r="A118" s="110"/>
      <c r="B118" s="110"/>
      <c r="C118" s="111"/>
      <c r="E118" s="106"/>
      <c r="G118" s="103"/>
      <c r="H118" s="103"/>
    </row>
    <row r="119" spans="1:14" ht="21.9" customHeight="1">
      <c r="A119" s="110"/>
      <c r="B119" s="110"/>
      <c r="C119" s="111"/>
      <c r="E119" s="106"/>
      <c r="G119" s="103"/>
      <c r="H119" s="103"/>
    </row>
    <row r="120" spans="1:14" ht="21.9" customHeight="1">
      <c r="A120" s="107" t="s">
        <v>378</v>
      </c>
      <c r="B120" s="107"/>
      <c r="C120" s="107"/>
      <c r="D120" s="107"/>
      <c r="E120" s="109" t="s">
        <v>365</v>
      </c>
      <c r="F120" s="109"/>
      <c r="G120" s="109"/>
      <c r="H120" s="109"/>
      <c r="I120" s="109"/>
      <c r="J120" s="108" t="s">
        <v>24</v>
      </c>
      <c r="K120" s="108"/>
      <c r="L120" s="108"/>
      <c r="M120" s="108"/>
      <c r="N120" s="108"/>
    </row>
    <row r="121" spans="1:14" ht="21.9" customHeight="1">
      <c r="A121" s="110"/>
      <c r="B121" s="110"/>
      <c r="C121" s="110"/>
      <c r="D121" s="110"/>
      <c r="E121" s="112"/>
      <c r="F121" s="112"/>
      <c r="G121" s="112"/>
      <c r="H121" s="112"/>
      <c r="I121" s="112"/>
      <c r="J121" s="113"/>
      <c r="K121" s="113"/>
      <c r="L121" s="113"/>
      <c r="M121" s="113"/>
      <c r="N121" s="113"/>
    </row>
    <row r="122" spans="1:14" ht="21.9" customHeight="1">
      <c r="A122" s="110"/>
      <c r="B122" s="110"/>
      <c r="C122" s="110"/>
      <c r="D122" s="110"/>
      <c r="E122" s="112"/>
      <c r="F122" s="112"/>
      <c r="G122" s="112"/>
      <c r="H122" s="112"/>
      <c r="I122" s="112"/>
      <c r="J122" s="113"/>
      <c r="K122" s="113"/>
      <c r="L122" s="113"/>
      <c r="M122" s="113"/>
      <c r="N122" s="113"/>
    </row>
    <row r="123" spans="1:14" ht="21.9" customHeight="1">
      <c r="A123" s="110"/>
      <c r="B123" s="110"/>
      <c r="C123" s="110"/>
      <c r="D123" s="110"/>
      <c r="E123" s="112"/>
      <c r="F123" s="112"/>
      <c r="G123" s="112"/>
      <c r="H123" s="112"/>
      <c r="I123" s="112"/>
      <c r="J123" s="113"/>
      <c r="K123" s="113"/>
      <c r="L123" s="113"/>
      <c r="M123" s="113"/>
      <c r="N123" s="113"/>
    </row>
    <row r="124" spans="1:14" ht="21.9" customHeight="1">
      <c r="A124" s="110"/>
      <c r="B124" s="110"/>
      <c r="C124" s="110"/>
      <c r="D124" s="110"/>
      <c r="E124" s="112"/>
      <c r="F124" s="112"/>
      <c r="G124" s="112"/>
      <c r="H124" s="112"/>
      <c r="I124" s="112"/>
      <c r="J124" s="113"/>
      <c r="K124" s="113"/>
      <c r="L124" s="113"/>
      <c r="M124" s="113"/>
      <c r="N124" s="113"/>
    </row>
    <row r="125" spans="1:14" ht="21.9" customHeight="1">
      <c r="A125" s="110"/>
      <c r="B125" s="110"/>
      <c r="C125" s="110"/>
      <c r="D125" s="110"/>
      <c r="E125" s="112"/>
      <c r="F125" s="112"/>
      <c r="G125" s="112"/>
      <c r="H125" s="112"/>
      <c r="I125" s="112"/>
      <c r="J125" s="113"/>
      <c r="K125" s="113"/>
      <c r="L125" s="113"/>
      <c r="M125" s="113"/>
      <c r="N125" s="113"/>
    </row>
    <row r="126" spans="1:14" ht="21.9" customHeight="1">
      <c r="A126" s="110"/>
      <c r="B126" s="110"/>
      <c r="C126" s="110"/>
      <c r="D126" s="110"/>
      <c r="E126" s="112"/>
      <c r="F126" s="112"/>
      <c r="G126" s="112"/>
      <c r="H126" s="112"/>
      <c r="I126" s="112"/>
      <c r="J126" s="113"/>
      <c r="K126" s="113"/>
      <c r="L126" s="113"/>
      <c r="M126" s="113"/>
      <c r="N126" s="113"/>
    </row>
    <row r="127" spans="1:14" ht="21.9" customHeight="1">
      <c r="A127" s="110"/>
      <c r="B127" s="110"/>
      <c r="C127" s="110"/>
      <c r="D127" s="110"/>
      <c r="E127" s="112"/>
      <c r="F127" s="112"/>
      <c r="G127" s="112"/>
      <c r="H127" s="112"/>
      <c r="I127" s="112"/>
      <c r="J127" s="113"/>
      <c r="K127" s="113"/>
      <c r="L127" s="113"/>
      <c r="M127" s="113"/>
      <c r="N127" s="113"/>
    </row>
    <row r="128" spans="1:14">
      <c r="D128" s="105"/>
      <c r="E128" s="105"/>
      <c r="F128" s="106"/>
      <c r="G128" s="106"/>
      <c r="H128" s="106"/>
    </row>
    <row r="129" spans="2:8">
      <c r="B129" s="114" t="s">
        <v>498</v>
      </c>
      <c r="C129" s="115"/>
      <c r="D129" s="116"/>
      <c r="E129" s="116"/>
      <c r="F129" s="106"/>
      <c r="G129" s="106"/>
      <c r="H129" s="106"/>
    </row>
    <row r="130" spans="2:8">
      <c r="B130" s="117" t="s">
        <v>499</v>
      </c>
      <c r="C130" s="117"/>
      <c r="D130" s="117"/>
      <c r="E130" s="117"/>
      <c r="F130" s="117"/>
      <c r="G130" s="117"/>
      <c r="H130" s="106"/>
    </row>
    <row r="131" spans="2:8">
      <c r="D131" s="105"/>
      <c r="E131" s="105"/>
      <c r="F131" s="106"/>
      <c r="G131" s="106"/>
      <c r="H131" s="106"/>
    </row>
    <row r="132" spans="2:8">
      <c r="D132" s="105"/>
      <c r="E132" s="105"/>
      <c r="F132" s="106"/>
      <c r="G132" s="106"/>
      <c r="H132" s="106"/>
    </row>
    <row r="133" spans="2:8">
      <c r="D133" s="105"/>
      <c r="E133" s="105"/>
      <c r="F133" s="106"/>
      <c r="G133" s="106"/>
      <c r="H133" s="106"/>
    </row>
    <row r="134" spans="2:8">
      <c r="D134" s="105"/>
      <c r="E134" s="105"/>
      <c r="F134" s="106"/>
      <c r="G134" s="106"/>
      <c r="H134" s="106"/>
    </row>
    <row r="135" spans="2:8">
      <c r="D135" s="105"/>
      <c r="E135" s="105"/>
      <c r="F135" s="106"/>
      <c r="G135" s="106"/>
      <c r="H135" s="106"/>
    </row>
    <row r="136" spans="2:8">
      <c r="D136" s="105"/>
      <c r="E136" s="105"/>
      <c r="F136" s="106"/>
      <c r="G136" s="106"/>
      <c r="H136" s="106"/>
    </row>
    <row r="137" spans="2:8">
      <c r="D137" s="105"/>
      <c r="E137" s="105"/>
      <c r="F137" s="106"/>
      <c r="G137" s="106"/>
      <c r="H137" s="106"/>
    </row>
    <row r="138" spans="2:8">
      <c r="D138" s="105"/>
      <c r="E138" s="105"/>
      <c r="F138" s="106"/>
      <c r="G138" s="106"/>
      <c r="H138" s="106"/>
    </row>
    <row r="139" spans="2:8">
      <c r="D139" s="105"/>
      <c r="E139" s="105"/>
      <c r="F139" s="106"/>
      <c r="G139" s="106"/>
      <c r="H139" s="106"/>
    </row>
    <row r="140" spans="2:8">
      <c r="D140" s="105"/>
      <c r="E140" s="105"/>
      <c r="F140" s="106"/>
      <c r="G140" s="106"/>
      <c r="H140" s="106"/>
    </row>
    <row r="141" spans="2:8">
      <c r="D141" s="105"/>
      <c r="E141" s="105"/>
      <c r="F141" s="106"/>
      <c r="G141" s="106"/>
      <c r="H141" s="106"/>
    </row>
    <row r="142" spans="2:8">
      <c r="D142" s="105"/>
      <c r="E142" s="105"/>
      <c r="F142" s="106"/>
      <c r="G142" s="106"/>
      <c r="H142" s="106"/>
    </row>
    <row r="143" spans="2:8">
      <c r="D143" s="105"/>
      <c r="E143" s="105"/>
      <c r="F143" s="118"/>
      <c r="G143" s="118"/>
      <c r="H143" s="118"/>
    </row>
    <row r="144" spans="2:8">
      <c r="D144" s="105"/>
      <c r="E144" s="105"/>
      <c r="F144" s="118"/>
      <c r="G144" s="118"/>
      <c r="H144" s="118"/>
    </row>
    <row r="145" spans="4:8">
      <c r="D145" s="105"/>
      <c r="E145" s="105"/>
      <c r="F145" s="118"/>
      <c r="G145" s="118"/>
      <c r="H145" s="118"/>
    </row>
    <row r="146" spans="4:8">
      <c r="D146" s="105"/>
      <c r="E146" s="105"/>
      <c r="F146" s="118"/>
      <c r="G146" s="118"/>
      <c r="H146" s="118"/>
    </row>
    <row r="147" spans="4:8">
      <c r="D147" s="105"/>
      <c r="E147" s="105"/>
      <c r="F147" s="118"/>
      <c r="G147" s="118"/>
      <c r="H147" s="118"/>
    </row>
    <row r="148" spans="4:8">
      <c r="D148" s="105"/>
      <c r="E148" s="105"/>
      <c r="F148" s="118"/>
      <c r="G148" s="118"/>
      <c r="H148" s="118"/>
    </row>
    <row r="149" spans="4:8">
      <c r="D149" s="105"/>
      <c r="E149" s="105"/>
      <c r="F149" s="118"/>
      <c r="G149" s="118"/>
      <c r="H149" s="118"/>
    </row>
    <row r="150" spans="4:8">
      <c r="D150" s="105"/>
      <c r="E150" s="105"/>
      <c r="F150" s="118"/>
      <c r="G150" s="118"/>
      <c r="H150" s="118"/>
    </row>
    <row r="151" spans="4:8">
      <c r="D151" s="105"/>
      <c r="E151" s="105"/>
      <c r="F151" s="118"/>
      <c r="G151" s="118"/>
      <c r="H151" s="118"/>
    </row>
    <row r="152" spans="4:8">
      <c r="D152" s="105"/>
      <c r="E152" s="105"/>
      <c r="F152" s="118"/>
      <c r="G152" s="118"/>
      <c r="H152" s="118"/>
    </row>
    <row r="153" spans="4:8">
      <c r="D153" s="105"/>
      <c r="E153" s="105"/>
      <c r="F153" s="118"/>
      <c r="G153" s="118"/>
      <c r="H153" s="118"/>
    </row>
    <row r="154" spans="4:8">
      <c r="D154" s="105"/>
      <c r="E154" s="105"/>
      <c r="F154" s="118"/>
      <c r="G154" s="118"/>
      <c r="H154" s="118"/>
    </row>
    <row r="155" spans="4:8">
      <c r="D155" s="105"/>
      <c r="E155" s="105"/>
      <c r="F155" s="118"/>
      <c r="G155" s="118"/>
      <c r="H155" s="118"/>
    </row>
    <row r="156" spans="4:8">
      <c r="D156" s="105"/>
      <c r="E156" s="105"/>
      <c r="F156" s="118"/>
      <c r="G156" s="118"/>
      <c r="H156" s="118"/>
    </row>
    <row r="157" spans="4:8">
      <c r="F157" s="118"/>
      <c r="G157" s="118"/>
      <c r="H157" s="118"/>
    </row>
    <row r="158" spans="4:8">
      <c r="F158" s="118"/>
      <c r="G158" s="118"/>
      <c r="H158" s="118"/>
    </row>
    <row r="159" spans="4:8">
      <c r="F159" s="118"/>
      <c r="G159" s="118"/>
      <c r="H159" s="118"/>
    </row>
    <row r="160" spans="4:8">
      <c r="F160" s="118"/>
      <c r="G160" s="118"/>
      <c r="H160" s="118"/>
    </row>
    <row r="161" spans="6:8">
      <c r="F161" s="118"/>
      <c r="G161" s="118"/>
      <c r="H161" s="118"/>
    </row>
    <row r="162" spans="6:8">
      <c r="F162" s="118"/>
      <c r="G162" s="118"/>
      <c r="H162" s="118"/>
    </row>
    <row r="163" spans="6:8">
      <c r="F163" s="118"/>
      <c r="G163" s="118"/>
      <c r="H163" s="118"/>
    </row>
    <row r="164" spans="6:8">
      <c r="F164" s="118"/>
      <c r="G164" s="118"/>
      <c r="H164" s="118"/>
    </row>
    <row r="165" spans="6:8">
      <c r="F165" s="118"/>
      <c r="G165" s="118"/>
      <c r="H165" s="118"/>
    </row>
    <row r="166" spans="6:8">
      <c r="F166" s="118"/>
      <c r="G166" s="118"/>
      <c r="H166" s="118"/>
    </row>
    <row r="167" spans="6:8">
      <c r="F167" s="118"/>
      <c r="G167" s="118"/>
      <c r="H167" s="118"/>
    </row>
    <row r="168" spans="6:8">
      <c r="F168" s="118"/>
      <c r="G168" s="118"/>
      <c r="H168" s="118"/>
    </row>
    <row r="169" spans="6:8">
      <c r="F169" s="118"/>
      <c r="G169" s="118"/>
      <c r="H169" s="118"/>
    </row>
    <row r="170" spans="6:8">
      <c r="F170" s="118"/>
      <c r="G170" s="118"/>
      <c r="H170" s="118"/>
    </row>
    <row r="171" spans="6:8">
      <c r="F171" s="118"/>
      <c r="G171" s="118"/>
      <c r="H171" s="118"/>
    </row>
    <row r="172" spans="6:8">
      <c r="F172" s="118"/>
      <c r="G172" s="118"/>
      <c r="H172" s="118"/>
    </row>
    <row r="173" spans="6:8">
      <c r="F173" s="118"/>
      <c r="G173" s="118"/>
      <c r="H173" s="118"/>
    </row>
    <row r="174" spans="6:8">
      <c r="F174" s="118"/>
      <c r="G174" s="118"/>
      <c r="H174" s="118"/>
    </row>
    <row r="175" spans="6:8">
      <c r="F175" s="118"/>
      <c r="G175" s="118"/>
      <c r="H175" s="118"/>
    </row>
    <row r="176" spans="6:8">
      <c r="F176" s="118"/>
      <c r="G176" s="118"/>
      <c r="H176" s="118"/>
    </row>
    <row r="177" spans="6:8">
      <c r="F177" s="118"/>
      <c r="G177" s="118"/>
      <c r="H177" s="118"/>
    </row>
    <row r="178" spans="6:8">
      <c r="F178" s="118"/>
      <c r="G178" s="118"/>
      <c r="H178" s="118"/>
    </row>
    <row r="179" spans="6:8">
      <c r="F179" s="118"/>
      <c r="G179" s="118"/>
      <c r="H179" s="118"/>
    </row>
    <row r="180" spans="6:8">
      <c r="F180" s="118"/>
      <c r="G180" s="118"/>
      <c r="H180" s="118"/>
    </row>
    <row r="181" spans="6:8">
      <c r="F181" s="118"/>
      <c r="G181" s="118"/>
      <c r="H181" s="118"/>
    </row>
    <row r="182" spans="6:8">
      <c r="F182" s="118"/>
      <c r="G182" s="118"/>
      <c r="H182" s="118"/>
    </row>
    <row r="183" spans="6:8">
      <c r="F183" s="118"/>
      <c r="G183" s="118"/>
      <c r="H183" s="118"/>
    </row>
    <row r="184" spans="6:8">
      <c r="F184" s="118"/>
      <c r="G184" s="118"/>
      <c r="H184" s="118"/>
    </row>
    <row r="185" spans="6:8">
      <c r="F185" s="118"/>
      <c r="G185" s="118"/>
      <c r="H185" s="118"/>
    </row>
    <row r="186" spans="6:8">
      <c r="F186" s="118"/>
      <c r="G186" s="118"/>
      <c r="H186" s="118"/>
    </row>
    <row r="187" spans="6:8">
      <c r="F187" s="118"/>
      <c r="G187" s="118"/>
      <c r="H187" s="118"/>
    </row>
    <row r="188" spans="6:8">
      <c r="F188" s="118"/>
      <c r="G188" s="118"/>
      <c r="H188" s="118"/>
    </row>
    <row r="189" spans="6:8">
      <c r="F189" s="118"/>
      <c r="G189" s="118"/>
      <c r="H189" s="118"/>
    </row>
    <row r="190" spans="6:8">
      <c r="F190" s="118"/>
      <c r="G190" s="118"/>
      <c r="H190" s="118"/>
    </row>
    <row r="191" spans="6:8">
      <c r="F191" s="118"/>
      <c r="G191" s="118"/>
      <c r="H191" s="118"/>
    </row>
    <row r="192" spans="6:8">
      <c r="F192" s="118"/>
      <c r="G192" s="118"/>
      <c r="H192" s="118"/>
    </row>
    <row r="193" spans="6:8">
      <c r="F193" s="118"/>
      <c r="G193" s="118"/>
      <c r="H193" s="118"/>
    </row>
    <row r="194" spans="6:8">
      <c r="F194" s="118"/>
      <c r="G194" s="118"/>
      <c r="H194" s="118"/>
    </row>
    <row r="195" spans="6:8">
      <c r="F195" s="118"/>
      <c r="G195" s="118"/>
      <c r="H195" s="118"/>
    </row>
    <row r="196" spans="6:8">
      <c r="F196" s="118"/>
      <c r="G196" s="118"/>
      <c r="H196" s="118"/>
    </row>
    <row r="197" spans="6:8">
      <c r="F197" s="118"/>
      <c r="G197" s="118"/>
      <c r="H197" s="118"/>
    </row>
    <row r="198" spans="6:8">
      <c r="F198" s="118"/>
      <c r="G198" s="118"/>
      <c r="H198" s="118"/>
    </row>
    <row r="199" spans="6:8">
      <c r="F199" s="118"/>
      <c r="G199" s="118"/>
      <c r="H199" s="118"/>
    </row>
    <row r="200" spans="6:8">
      <c r="F200" s="118"/>
      <c r="G200" s="118"/>
      <c r="H200" s="118"/>
    </row>
    <row r="201" spans="6:8">
      <c r="F201" s="118"/>
      <c r="G201" s="118"/>
      <c r="H201" s="118"/>
    </row>
    <row r="202" spans="6:8">
      <c r="F202" s="118"/>
      <c r="G202" s="118"/>
      <c r="H202" s="118"/>
    </row>
    <row r="203" spans="6:8">
      <c r="F203" s="118"/>
      <c r="G203" s="118"/>
      <c r="H203" s="118"/>
    </row>
    <row r="204" spans="6:8">
      <c r="F204" s="118"/>
      <c r="G204" s="118"/>
      <c r="H204" s="118"/>
    </row>
    <row r="205" spans="6:8">
      <c r="F205" s="118"/>
      <c r="G205" s="118"/>
      <c r="H205" s="118"/>
    </row>
    <row r="206" spans="6:8">
      <c r="F206" s="118"/>
      <c r="G206" s="118"/>
      <c r="H206" s="118"/>
    </row>
    <row r="207" spans="6:8">
      <c r="F207" s="118"/>
      <c r="G207" s="118"/>
      <c r="H207" s="118"/>
    </row>
    <row r="208" spans="6:8">
      <c r="F208" s="118"/>
      <c r="G208" s="118"/>
      <c r="H208" s="118"/>
    </row>
    <row r="209" spans="6:8">
      <c r="F209" s="118"/>
      <c r="G209" s="118"/>
      <c r="H209" s="118"/>
    </row>
    <row r="210" spans="6:8">
      <c r="F210" s="118"/>
      <c r="G210" s="118"/>
      <c r="H210" s="118"/>
    </row>
  </sheetData>
  <mergeCells count="13">
    <mergeCell ref="B130:G130"/>
    <mergeCell ref="A114:D114"/>
    <mergeCell ref="E114:I114"/>
    <mergeCell ref="J114:N114"/>
    <mergeCell ref="A120:D120"/>
    <mergeCell ref="E120:I120"/>
    <mergeCell ref="J120:N120"/>
    <mergeCell ref="A6:N6"/>
    <mergeCell ref="A7:N7"/>
    <mergeCell ref="D8:E8"/>
    <mergeCell ref="F8:G8"/>
    <mergeCell ref="O10:P10"/>
    <mergeCell ref="B112:C112"/>
  </mergeCells>
  <conditionalFormatting sqref="A112:C113 A5:E5 A3:B4 A1:E2 E113:H113 E115:E127 I112:M113 D3:E4 G3:M3 F112:G112 A115:C119 A114 A120:A127 G115:H119 O112:IS112 N1:IS5 N113:IS113 N115:IS119 O114:IS114 O120:IS127">
    <cfRule type="cellIs" dxfId="1" priority="2" stopIfTrue="1" operator="notEqual">
      <formula>23</formula>
    </cfRule>
  </conditionalFormatting>
  <conditionalFormatting sqref="J114">
    <cfRule type="cellIs" dxfId="0" priority="1" stopIfTrue="1" operator="notEqual">
      <formula>23</formula>
    </cfRule>
  </conditionalFormatting>
  <pageMargins left="0.7" right="0.2" top="0.5" bottom="0.5" header="0.3" footer="0.3"/>
  <pageSetup paperSize="9" scale="7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Mail</vt:lpstr>
      <vt:lpstr>Data</vt:lpstr>
      <vt:lpstr>07_chicanhan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THUCSPC</dc:creator>
  <cp:lastModifiedBy>THUCSPC</cp:lastModifiedBy>
  <dcterms:created xsi:type="dcterms:W3CDTF">2019-10-07T01:28:09Z</dcterms:created>
  <dcterms:modified xsi:type="dcterms:W3CDTF">2019-10-30T09:25:56Z</dcterms:modified>
</cp:coreProperties>
</file>