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earch\Soft Matter\0708-0715\3D\"/>
    </mc:Choice>
  </mc:AlternateContent>
  <xr:revisionPtr revIDLastSave="0" documentId="13_ncr:1_{441AA6E0-A06F-47F0-8304-6661A67BC8E6}" xr6:coauthVersionLast="47" xr6:coauthVersionMax="47" xr10:uidLastSave="{00000000-0000-0000-0000-000000000000}"/>
  <bookViews>
    <workbookView xWindow="-86" yWindow="0" windowWidth="14580" windowHeight="14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W16" i="1"/>
  <c r="W15" i="1"/>
  <c r="W13" i="1"/>
  <c r="W12" i="1"/>
  <c r="W10" i="1"/>
  <c r="W9" i="1"/>
  <c r="W7" i="1"/>
  <c r="W6" i="1"/>
  <c r="W4" i="1"/>
  <c r="W3" i="1"/>
  <c r="T16" i="1"/>
  <c r="T15" i="1"/>
  <c r="T13" i="1"/>
  <c r="T12" i="1"/>
  <c r="T10" i="1"/>
  <c r="T9" i="1"/>
  <c r="T7" i="1"/>
  <c r="T6" i="1"/>
  <c r="T4" i="1"/>
  <c r="T3" i="1"/>
  <c r="Q4" i="1"/>
  <c r="Q3" i="1"/>
  <c r="Q7" i="1"/>
  <c r="Q6" i="1"/>
  <c r="Q10" i="1"/>
  <c r="Q9" i="1"/>
  <c r="Q13" i="1"/>
  <c r="Q12" i="1"/>
  <c r="Q16" i="1"/>
  <c r="Q15" i="1"/>
  <c r="N16" i="1"/>
  <c r="N15" i="1"/>
  <c r="N13" i="1"/>
  <c r="N12" i="1"/>
  <c r="N10" i="1"/>
  <c r="N9" i="1"/>
  <c r="N7" i="1"/>
  <c r="N6" i="1"/>
  <c r="N4" i="1"/>
  <c r="N3" i="1"/>
  <c r="E16" i="1"/>
  <c r="E15" i="1"/>
  <c r="E13" i="1"/>
  <c r="E12" i="1"/>
  <c r="E10" i="1"/>
  <c r="E9" i="1"/>
  <c r="E7" i="1"/>
  <c r="E6" i="1"/>
  <c r="E4" i="1"/>
  <c r="E3" i="1"/>
  <c r="H16" i="1"/>
  <c r="H15" i="1"/>
  <c r="H13" i="1"/>
  <c r="H12" i="1"/>
  <c r="H10" i="1"/>
  <c r="H9" i="1"/>
  <c r="H7" i="1"/>
  <c r="H6" i="1"/>
  <c r="H4" i="1"/>
  <c r="K16" i="1"/>
  <c r="K15" i="1"/>
  <c r="K13" i="1"/>
  <c r="K12" i="1"/>
  <c r="K10" i="1"/>
  <c r="K9" i="1"/>
  <c r="K7" i="1"/>
  <c r="K6" i="1"/>
  <c r="K4" i="1"/>
  <c r="K3" i="1"/>
</calcChain>
</file>

<file path=xl/sharedStrings.xml><?xml version="1.0" encoding="utf-8"?>
<sst xmlns="http://schemas.openxmlformats.org/spreadsheetml/2006/main" count="12" uniqueCount="4">
  <si>
    <t>radius</t>
    <phoneticPr fontId="1" type="noConversion"/>
  </si>
  <si>
    <t>active</t>
    <phoneticPr fontId="1" type="noConversion"/>
  </si>
  <si>
    <t>passive</t>
    <phoneticPr fontId="1" type="noConversion"/>
  </si>
  <si>
    <t>fraction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</si>
</sst>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topLeftCell="B1" zoomScale="70" zoomScaleNormal="70" workbookViewId="0">
      <selection activeCell="V10" sqref="V10:W10"/>
    </sheetView>
  </sheetViews>
  <sheetFormatPr defaultRowHeight="14.15" x14ac:dyDescent="0.35"/>
  <cols>
    <col min="1" max="2" width="9.140625" style="1"/>
    <col min="3" max="3" width="2.7109375" style="9" customWidth="1"/>
    <col min="4" max="5" width="9.140625" style="1"/>
    <col min="6" max="6" width="2.7109375" style="9" customWidth="1"/>
    <col min="7" max="8" width="9.140625" style="1"/>
    <col min="9" max="9" width="2.7109375" style="9" customWidth="1"/>
    <col min="10" max="11" width="9.140625" style="1"/>
    <col min="12" max="12" width="2.7109375" style="9" customWidth="1"/>
    <col min="13" max="14" width="9.140625" style="1"/>
    <col min="15" max="15" width="2.7109375" style="9" customWidth="1"/>
    <col min="16" max="17" width="9.140625" style="1"/>
    <col min="18" max="18" width="2.7109375" style="9" customWidth="1"/>
    <col min="19" max="20" width="9.140625" style="1"/>
    <col min="21" max="21" width="2.7109375" style="9" customWidth="1"/>
    <col min="22" max="16384" width="9.140625" style="1"/>
  </cols>
  <sheetData>
    <row r="1" spans="1:23" x14ac:dyDescent="0.35">
      <c r="A1" s="2"/>
      <c r="B1" s="5" t="s">
        <v>3</v>
      </c>
      <c r="D1" s="7">
        <v>0</v>
      </c>
      <c r="E1" s="5"/>
      <c r="G1" s="7">
        <v>0.2</v>
      </c>
      <c r="H1" s="5"/>
      <c r="J1" s="7">
        <v>0.4</v>
      </c>
      <c r="K1" s="5"/>
      <c r="M1" s="7">
        <v>0.57999999999999996</v>
      </c>
      <c r="N1" s="5"/>
      <c r="P1" s="7">
        <v>0.64</v>
      </c>
      <c r="Q1" s="5"/>
      <c r="S1" s="7">
        <v>0.7</v>
      </c>
      <c r="T1" s="5"/>
      <c r="V1" s="7">
        <v>0.76</v>
      </c>
      <c r="W1" s="2"/>
    </row>
    <row r="2" spans="1:23" x14ac:dyDescent="0.35">
      <c r="A2" s="2" t="s">
        <v>0</v>
      </c>
      <c r="B2" s="5"/>
      <c r="D2" s="7"/>
      <c r="E2" s="5"/>
      <c r="G2" s="7"/>
      <c r="H2" s="5"/>
      <c r="J2" s="7"/>
      <c r="K2" s="5"/>
      <c r="M2" s="7"/>
      <c r="N2" s="5"/>
      <c r="P2" s="7"/>
      <c r="Q2" s="5"/>
      <c r="S2" s="7"/>
      <c r="T2" s="5"/>
      <c r="V2" s="7"/>
      <c r="W2" s="2"/>
    </row>
    <row r="3" spans="1:23" x14ac:dyDescent="0.35">
      <c r="A3" s="3">
        <v>0.1</v>
      </c>
      <c r="B3" s="5" t="s">
        <v>1</v>
      </c>
      <c r="C3" s="10"/>
      <c r="D3" s="8">
        <v>95.7</v>
      </c>
      <c r="E3" s="1">
        <f>D3*0.024</f>
        <v>2.2968000000000002</v>
      </c>
      <c r="F3" s="8"/>
      <c r="G3" s="8">
        <v>92.5</v>
      </c>
      <c r="H3" s="6">
        <f>0.033*G3</f>
        <v>3.0525000000000002</v>
      </c>
      <c r="I3" s="10"/>
      <c r="J3" s="8">
        <v>89.3</v>
      </c>
      <c r="K3" s="6">
        <f>0.027*J3</f>
        <v>2.4110999999999998</v>
      </c>
      <c r="L3" s="10"/>
      <c r="M3" s="13">
        <v>87.9</v>
      </c>
      <c r="N3" s="6">
        <f>0.032*M3</f>
        <v>2.8128000000000002</v>
      </c>
      <c r="O3" s="10"/>
      <c r="P3" s="8">
        <v>72.599999999999994</v>
      </c>
      <c r="Q3" s="1">
        <f>0.034*P3</f>
        <v>2.4683999999999999</v>
      </c>
      <c r="R3" s="10"/>
      <c r="S3" s="8">
        <v>70.44</v>
      </c>
      <c r="T3" s="6">
        <f>0.031*S3</f>
        <v>2.18364</v>
      </c>
      <c r="U3" s="10"/>
      <c r="V3" s="8">
        <v>64.58</v>
      </c>
      <c r="W3" s="4">
        <f>0.026*V3</f>
        <v>1.6790799999999999</v>
      </c>
    </row>
    <row r="4" spans="1:23" x14ac:dyDescent="0.35">
      <c r="A4" s="3"/>
      <c r="B4" s="11" t="s">
        <v>2</v>
      </c>
      <c r="C4" s="10"/>
      <c r="D4" s="12">
        <v>92.3</v>
      </c>
      <c r="E4" s="1">
        <f>D4*0.0415</f>
        <v>3.8304499999999999</v>
      </c>
      <c r="F4" s="10"/>
      <c r="G4" s="12">
        <v>89.2</v>
      </c>
      <c r="H4" s="6">
        <f>0.033*G4</f>
        <v>2.9436000000000004</v>
      </c>
      <c r="I4" s="10"/>
      <c r="J4" s="12">
        <v>85.8</v>
      </c>
      <c r="K4" s="13">
        <f>0.039*J4</f>
        <v>3.3462000000000001</v>
      </c>
      <c r="L4" s="10"/>
      <c r="M4" s="12">
        <v>74.7</v>
      </c>
      <c r="N4" s="1">
        <f>0.045*M4</f>
        <v>3.3614999999999999</v>
      </c>
      <c r="O4" s="10"/>
      <c r="P4" s="12">
        <v>70.7</v>
      </c>
      <c r="Q4" s="1">
        <f>0.025*P4</f>
        <v>1.7675000000000001</v>
      </c>
      <c r="R4" s="10"/>
      <c r="S4" s="12">
        <v>68.400000000000006</v>
      </c>
      <c r="T4" s="13">
        <f>0.032*S4</f>
        <v>2.1888000000000001</v>
      </c>
      <c r="U4" s="10"/>
      <c r="V4" s="12">
        <v>62.6</v>
      </c>
      <c r="W4" s="14">
        <f>0.038*V4</f>
        <v>2.3788</v>
      </c>
    </row>
    <row r="5" spans="1:23" s="9" customFormat="1" x14ac:dyDescent="0.35">
      <c r="C5" s="10"/>
      <c r="D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x14ac:dyDescent="0.35">
      <c r="A6" s="3">
        <v>0.3</v>
      </c>
      <c r="B6" s="15" t="s">
        <v>1</v>
      </c>
      <c r="C6" s="10"/>
      <c r="D6" s="16">
        <v>34.4</v>
      </c>
      <c r="E6" s="1">
        <f>D6*0.032</f>
        <v>1.1008</v>
      </c>
      <c r="F6" s="10"/>
      <c r="G6" s="16">
        <v>32.200000000000003</v>
      </c>
      <c r="H6" s="17">
        <f>0.06*G6</f>
        <v>1.9320000000000002</v>
      </c>
      <c r="I6" s="10"/>
      <c r="J6" s="16">
        <v>28.8</v>
      </c>
      <c r="K6" s="17">
        <f>0.04*J6</f>
        <v>1.1520000000000001</v>
      </c>
      <c r="L6" s="10"/>
      <c r="M6" s="16">
        <v>23.4</v>
      </c>
      <c r="N6" s="17">
        <f>0.037*M6</f>
        <v>0.8657999999999999</v>
      </c>
      <c r="O6" s="10"/>
      <c r="P6" s="16">
        <v>22</v>
      </c>
      <c r="Q6" s="17">
        <f>0.025*P6</f>
        <v>0.55000000000000004</v>
      </c>
      <c r="R6" s="10"/>
      <c r="S6" s="16">
        <v>19.93</v>
      </c>
      <c r="T6" s="17">
        <f>0.049*S6</f>
        <v>0.97657000000000005</v>
      </c>
      <c r="U6" s="10"/>
      <c r="V6" s="16">
        <v>16.55</v>
      </c>
      <c r="W6" s="18">
        <f>0.033*V6</f>
        <v>0.54615000000000002</v>
      </c>
    </row>
    <row r="7" spans="1:23" x14ac:dyDescent="0.35">
      <c r="A7" s="3"/>
      <c r="B7" s="11" t="s">
        <v>2</v>
      </c>
      <c r="C7" s="10"/>
      <c r="D7" s="12">
        <v>30.7</v>
      </c>
      <c r="E7" s="1">
        <f>D7*0.039</f>
        <v>1.1973</v>
      </c>
      <c r="F7" s="10"/>
      <c r="G7" s="12">
        <v>27.6</v>
      </c>
      <c r="H7" s="13">
        <f>0.048*G7</f>
        <v>1.3248000000000002</v>
      </c>
      <c r="I7" s="10"/>
      <c r="J7" s="12">
        <v>24.7</v>
      </c>
      <c r="K7" s="13">
        <f>0.036*J7</f>
        <v>0.88919999999999988</v>
      </c>
      <c r="L7" s="10"/>
      <c r="M7" s="12">
        <v>20.55</v>
      </c>
      <c r="N7" s="13">
        <f>0.034*M7</f>
        <v>0.6987000000000001</v>
      </c>
      <c r="O7" s="10"/>
      <c r="P7" s="12">
        <v>17.45</v>
      </c>
      <c r="Q7" s="13">
        <f>0.028*P7</f>
        <v>0.48859999999999998</v>
      </c>
      <c r="R7" s="10"/>
      <c r="S7" s="12">
        <v>13.94</v>
      </c>
      <c r="T7" s="13">
        <f>0.02*S7</f>
        <v>0.27879999999999999</v>
      </c>
      <c r="U7" s="10"/>
      <c r="V7" s="12">
        <v>10.69</v>
      </c>
      <c r="W7" s="14">
        <f>0.026*V7</f>
        <v>0.27793999999999996</v>
      </c>
    </row>
    <row r="8" spans="1:23" s="9" customFormat="1" x14ac:dyDescent="0.35">
      <c r="C8" s="10"/>
      <c r="D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35">
      <c r="A9" s="3">
        <v>1</v>
      </c>
      <c r="B9" s="15" t="s">
        <v>1</v>
      </c>
      <c r="C9" s="10"/>
      <c r="D9" s="16">
        <v>18.899999999999999</v>
      </c>
      <c r="E9" s="1">
        <f>D9*0.032</f>
        <v>0.6048</v>
      </c>
      <c r="F9" s="10"/>
      <c r="G9" s="16">
        <v>16.3</v>
      </c>
      <c r="H9" s="17">
        <f>0.024*G9</f>
        <v>0.39120000000000005</v>
      </c>
      <c r="I9" s="10"/>
      <c r="J9" s="16">
        <v>12.09</v>
      </c>
      <c r="K9" s="17">
        <f>0.025*J9</f>
        <v>0.30225000000000002</v>
      </c>
      <c r="L9" s="10"/>
      <c r="M9" s="16">
        <v>7.5970000000000004</v>
      </c>
      <c r="N9" s="17">
        <f>0.034*M9</f>
        <v>0.25829800000000003</v>
      </c>
      <c r="O9" s="10"/>
      <c r="P9" s="16">
        <v>5.8</v>
      </c>
      <c r="Q9" s="17">
        <f>0.028*P9</f>
        <v>0.16239999999999999</v>
      </c>
      <c r="R9" s="10"/>
      <c r="S9" s="16">
        <v>4.1950000000000003</v>
      </c>
      <c r="T9" s="17">
        <f>0.045*S9</f>
        <v>0.188775</v>
      </c>
      <c r="U9" s="10"/>
      <c r="V9" s="16">
        <v>2.64</v>
      </c>
      <c r="W9" s="18">
        <f>0.039*V9</f>
        <v>0.10296000000000001</v>
      </c>
    </row>
    <row r="10" spans="1:23" x14ac:dyDescent="0.35">
      <c r="A10" s="3"/>
      <c r="B10" s="11" t="s">
        <v>2</v>
      </c>
      <c r="C10" s="10"/>
      <c r="D10" s="12">
        <v>9.23</v>
      </c>
      <c r="E10" s="1">
        <f>D10*0.033</f>
        <v>0.30459000000000003</v>
      </c>
      <c r="F10" s="10"/>
      <c r="G10" s="12">
        <v>7.72</v>
      </c>
      <c r="H10" s="13">
        <f>0.03*G10</f>
        <v>0.23159999999999997</v>
      </c>
      <c r="I10" s="10"/>
      <c r="J10" s="12">
        <v>5.15</v>
      </c>
      <c r="K10" s="13">
        <f>0.027*J10</f>
        <v>0.13905000000000001</v>
      </c>
      <c r="L10" s="10"/>
      <c r="M10" s="12">
        <v>2.085</v>
      </c>
      <c r="N10" s="13">
        <f>0.036*M10</f>
        <v>7.5059999999999988E-2</v>
      </c>
      <c r="O10" s="10"/>
      <c r="P10" s="12">
        <v>1.018</v>
      </c>
      <c r="Q10" s="13">
        <f>0.028*P10</f>
        <v>2.8504000000000002E-2</v>
      </c>
      <c r="R10" s="10"/>
      <c r="S10" s="12">
        <v>0.255</v>
      </c>
      <c r="T10" s="13">
        <f>0.032*S10</f>
        <v>8.1600000000000006E-3</v>
      </c>
      <c r="U10" s="10"/>
      <c r="V10" s="19">
        <v>3.1199999999999999E-2</v>
      </c>
      <c r="W10" s="14">
        <f>0.072*V10</f>
        <v>2.2463999999999995E-3</v>
      </c>
    </row>
    <row r="11" spans="1:23" s="9" customFormat="1" x14ac:dyDescent="0.35">
      <c r="C11" s="10"/>
      <c r="D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35">
      <c r="A12" s="3">
        <v>2</v>
      </c>
      <c r="B12" s="15" t="s">
        <v>1</v>
      </c>
      <c r="C12" s="10"/>
      <c r="D12" s="16">
        <v>23.7</v>
      </c>
      <c r="E12" s="1">
        <f>D12*0.0314</f>
        <v>0.74417999999999995</v>
      </c>
      <c r="F12" s="10"/>
      <c r="G12" s="16">
        <v>14.6</v>
      </c>
      <c r="H12" s="17">
        <f>0.037*G12</f>
        <v>0.54020000000000001</v>
      </c>
      <c r="I12" s="10"/>
      <c r="J12" s="16">
        <v>6.92</v>
      </c>
      <c r="K12" s="17">
        <f>0.038*J12</f>
        <v>0.26295999999999997</v>
      </c>
      <c r="L12" s="10"/>
      <c r="M12" s="16">
        <v>3.0910000000000002</v>
      </c>
      <c r="N12" s="17">
        <f>0.03*M12</f>
        <v>9.2730000000000007E-2</v>
      </c>
      <c r="O12" s="10"/>
      <c r="P12" s="16">
        <v>2.117</v>
      </c>
      <c r="Q12" s="17">
        <f>0.036*P12</f>
        <v>7.6211999999999988E-2</v>
      </c>
      <c r="R12" s="10"/>
      <c r="S12" s="16">
        <v>1.347</v>
      </c>
      <c r="T12" s="17">
        <f>0.032*S12</f>
        <v>4.3104000000000003E-2</v>
      </c>
      <c r="U12" s="10"/>
      <c r="V12" s="1">
        <v>0.74199999999999999</v>
      </c>
      <c r="W12" s="18">
        <f>0.04*V12</f>
        <v>2.9680000000000002E-2</v>
      </c>
    </row>
    <row r="13" spans="1:23" x14ac:dyDescent="0.35">
      <c r="A13" s="3"/>
      <c r="B13" s="11" t="s">
        <v>2</v>
      </c>
      <c r="C13" s="10"/>
      <c r="D13" s="12">
        <v>4.6100000000000003</v>
      </c>
      <c r="E13" s="1">
        <f>D13*0.0301</f>
        <v>0.138761</v>
      </c>
      <c r="F13" s="10"/>
      <c r="G13" s="12">
        <v>3</v>
      </c>
      <c r="H13" s="13">
        <f>0.039*G13</f>
        <v>0.11699999999999999</v>
      </c>
      <c r="I13" s="10"/>
      <c r="J13" s="12">
        <v>1.611</v>
      </c>
      <c r="K13" s="13">
        <f>J13*0.0377</f>
        <v>6.0734699999999996E-2</v>
      </c>
      <c r="L13" s="10"/>
      <c r="M13" s="12">
        <v>0.52900000000000003</v>
      </c>
      <c r="N13" s="13">
        <f>0.026*M13</f>
        <v>1.3754000000000001E-2</v>
      </c>
      <c r="O13" s="10"/>
      <c r="P13" s="12">
        <v>0.222</v>
      </c>
      <c r="Q13" s="13">
        <f>0.021*P13</f>
        <v>4.6620000000000003E-3</v>
      </c>
      <c r="R13" s="10"/>
      <c r="S13" s="12">
        <v>3.3799999999999997E-2</v>
      </c>
      <c r="T13" s="13">
        <f>0.027*S13</f>
        <v>9.1259999999999985E-4</v>
      </c>
      <c r="U13" s="10"/>
      <c r="V13" s="12">
        <v>4.7000000000000002E-3</v>
      </c>
      <c r="W13" s="14">
        <f>0.042*V13</f>
        <v>1.9740000000000003E-4</v>
      </c>
    </row>
    <row r="14" spans="1:23" s="9" customFormat="1" x14ac:dyDescent="0.35">
      <c r="C14" s="10"/>
      <c r="D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35">
      <c r="A15" s="3">
        <v>3</v>
      </c>
      <c r="B15" s="15" t="s">
        <v>1</v>
      </c>
      <c r="C15" s="10"/>
      <c r="D15" s="16">
        <v>31.6</v>
      </c>
      <c r="E15" s="1">
        <f>D15*0.02</f>
        <v>0.63200000000000001</v>
      </c>
      <c r="F15" s="10"/>
      <c r="G15" s="16">
        <v>11.99</v>
      </c>
      <c r="H15" s="17">
        <f>0.04*G15</f>
        <v>0.47960000000000003</v>
      </c>
      <c r="I15" s="10"/>
      <c r="J15" s="16">
        <v>4.4400000000000004</v>
      </c>
      <c r="K15" s="17">
        <f>0.036*J15</f>
        <v>0.15984000000000001</v>
      </c>
      <c r="L15" s="10"/>
      <c r="M15" s="16">
        <v>1.7010000000000001</v>
      </c>
      <c r="N15" s="17">
        <f>0.038*M15</f>
        <v>6.4638000000000001E-2</v>
      </c>
      <c r="O15" s="10"/>
      <c r="P15" s="16">
        <v>1.276</v>
      </c>
      <c r="Q15" s="6">
        <f>0.034*P15</f>
        <v>4.3384000000000006E-2</v>
      </c>
      <c r="R15" s="10"/>
      <c r="S15" s="16">
        <v>0.74199999999999999</v>
      </c>
      <c r="T15" s="17">
        <f>0.023*S15</f>
        <v>1.7065999999999998E-2</v>
      </c>
      <c r="U15" s="10"/>
      <c r="V15" s="16">
        <v>0.38519999999999999</v>
      </c>
      <c r="W15" s="18">
        <f>0.056*V15</f>
        <v>2.1571199999999999E-2</v>
      </c>
    </row>
    <row r="16" spans="1:23" x14ac:dyDescent="0.35">
      <c r="A16" s="3"/>
      <c r="B16" s="5" t="s">
        <v>2</v>
      </c>
      <c r="C16" s="10"/>
      <c r="D16" s="8">
        <v>3.07</v>
      </c>
      <c r="E16" s="1">
        <f>D16*0.0348</f>
        <v>0.10683599999999999</v>
      </c>
      <c r="F16" s="10"/>
      <c r="G16" s="8">
        <v>1.57</v>
      </c>
      <c r="H16" s="6">
        <f>0.04*G16</f>
        <v>6.2800000000000009E-2</v>
      </c>
      <c r="I16" s="10"/>
      <c r="J16" s="8">
        <v>0.77100000000000002</v>
      </c>
      <c r="K16" s="6">
        <f>0.033*J16</f>
        <v>2.5443E-2</v>
      </c>
      <c r="L16" s="10"/>
      <c r="M16" s="8">
        <v>0.251</v>
      </c>
      <c r="N16" s="6">
        <f>0.025*M16</f>
        <v>6.2750000000000002E-3</v>
      </c>
      <c r="O16" s="10"/>
      <c r="P16" s="8">
        <v>9.5000000000000001E-2</v>
      </c>
      <c r="Q16" s="13">
        <f>0.041*P16</f>
        <v>3.895E-3</v>
      </c>
      <c r="R16" s="10"/>
      <c r="S16" s="8">
        <v>1.47E-2</v>
      </c>
      <c r="T16" s="6">
        <f>0.045*S16</f>
        <v>6.6149999999999998E-4</v>
      </c>
      <c r="U16" s="10"/>
      <c r="V16" s="8">
        <v>2.14E-3</v>
      </c>
      <c r="W16" s="4">
        <f>0.052*V16</f>
        <v>1.1127999999999999E-4</v>
      </c>
    </row>
  </sheetData>
  <mergeCells count="5">
    <mergeCell ref="A3:A4"/>
    <mergeCell ref="A6:A7"/>
    <mergeCell ref="A9:A10"/>
    <mergeCell ref="A12:A13"/>
    <mergeCell ref="A15:A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2024-07-13T07:28:13Z</dcterms:modified>
</cp:coreProperties>
</file>