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johnk\Desktop\GCU\16_SeniorProjectI_CST-451\Week Four\"/>
    </mc:Choice>
  </mc:AlternateContent>
  <xr:revisionPtr revIDLastSave="0" documentId="13_ncr:1_{A447CB00-2A1D-44C3-80DC-50A83283DE27}" xr6:coauthVersionLast="47" xr6:coauthVersionMax="47" xr10:uidLastSave="{00000000-0000-0000-0000-000000000000}"/>
  <bookViews>
    <workbookView xWindow="4290" yWindow="1905" windowWidth="31875" windowHeight="19695" xr2:uid="{A42271D0-00B8-4A07-AC50-DB74331C2D39}"/>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1" i="1" l="1"/>
  <c r="M139" i="1"/>
  <c r="L139" i="1"/>
  <c r="L141" i="1"/>
  <c r="K139" i="1"/>
  <c r="K141" i="1"/>
  <c r="J139" i="1"/>
  <c r="J141" i="1"/>
  <c r="I139" i="1"/>
  <c r="I141" i="1"/>
  <c r="H139" i="1"/>
  <c r="H141" i="1"/>
  <c r="G139" i="1"/>
  <c r="G141" i="1"/>
  <c r="G36" i="1"/>
  <c r="H44" i="1"/>
  <c r="F26" i="1"/>
  <c r="A28" i="1"/>
  <c r="AP28" i="1"/>
  <c r="AO28" i="1"/>
  <c r="AN28" i="1"/>
  <c r="AM28" i="1"/>
  <c r="AI28" i="1"/>
  <c r="AL28" i="1"/>
  <c r="AK28" i="1"/>
  <c r="AJ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C28" i="1"/>
  <c r="B28" i="1"/>
  <c r="H36" i="1"/>
  <c r="H51" i="1"/>
  <c r="H62" i="1"/>
  <c r="H69" i="1"/>
  <c r="H84" i="1"/>
  <c r="H86" i="1"/>
  <c r="H103" i="1"/>
  <c r="H105" i="1"/>
  <c r="H116" i="1"/>
  <c r="H118" i="1"/>
  <c r="H129" i="1"/>
  <c r="H131" i="1"/>
  <c r="M129" i="1"/>
  <c r="M131" i="1"/>
  <c r="L129" i="1"/>
  <c r="L131" i="1"/>
  <c r="K129" i="1"/>
  <c r="K131" i="1"/>
  <c r="J129" i="1"/>
  <c r="J131" i="1"/>
  <c r="I129" i="1"/>
  <c r="I131" i="1"/>
  <c r="G129" i="1"/>
  <c r="G131" i="1"/>
  <c r="M116" i="1"/>
  <c r="M118" i="1"/>
  <c r="L116" i="1"/>
  <c r="L118" i="1"/>
  <c r="K116" i="1"/>
  <c r="K118" i="1"/>
  <c r="J116" i="1"/>
  <c r="J118" i="1"/>
  <c r="I116" i="1"/>
  <c r="I118" i="1"/>
  <c r="G116" i="1"/>
  <c r="G118" i="1"/>
  <c r="M103" i="1"/>
  <c r="M105" i="1"/>
  <c r="L103" i="1"/>
  <c r="L105" i="1"/>
  <c r="K103" i="1"/>
  <c r="K105" i="1"/>
  <c r="J103" i="1"/>
  <c r="J105" i="1"/>
  <c r="I103" i="1"/>
  <c r="I105" i="1"/>
  <c r="G103" i="1"/>
  <c r="G105" i="1"/>
  <c r="M84" i="1"/>
  <c r="M86" i="1"/>
  <c r="L84" i="1"/>
  <c r="L86" i="1"/>
  <c r="K84" i="1"/>
  <c r="K86" i="1"/>
  <c r="J84" i="1"/>
  <c r="J86" i="1"/>
  <c r="I84" i="1"/>
  <c r="I86" i="1"/>
  <c r="G84" i="1"/>
  <c r="G86" i="1"/>
  <c r="G72" i="1"/>
  <c r="M69" i="1"/>
  <c r="L69" i="1"/>
  <c r="K69" i="1"/>
  <c r="J69" i="1"/>
  <c r="I69" i="1"/>
  <c r="G69" i="1"/>
  <c r="M62" i="1"/>
  <c r="L62" i="1"/>
  <c r="K62" i="1"/>
  <c r="J62" i="1"/>
  <c r="I62" i="1"/>
  <c r="G62" i="1"/>
  <c r="M51" i="1"/>
  <c r="L51" i="1"/>
  <c r="K51" i="1"/>
  <c r="J51" i="1"/>
  <c r="I51" i="1"/>
  <c r="G51" i="1"/>
  <c r="M44" i="1"/>
  <c r="L44" i="1"/>
  <c r="K44" i="1"/>
  <c r="J44" i="1"/>
  <c r="I44" i="1"/>
  <c r="G44" i="1"/>
  <c r="M36" i="1"/>
  <c r="L36" i="1"/>
  <c r="K36" i="1"/>
  <c r="J36" i="1"/>
  <c r="I36" i="1"/>
  <c r="H71" i="1"/>
  <c r="L71" i="1"/>
  <c r="M71" i="1"/>
  <c r="K71" i="1"/>
  <c r="I71" i="1"/>
  <c r="J71" i="1"/>
  <c r="G71" i="1"/>
  <c r="H72" i="1"/>
  <c r="I72" i="1"/>
  <c r="J72" i="1"/>
  <c r="K72" i="1"/>
  <c r="L72" i="1"/>
  <c r="M72" i="1"/>
  <c r="G87" i="1"/>
  <c r="H87" i="1"/>
  <c r="I87" i="1"/>
  <c r="J87" i="1"/>
  <c r="K87" i="1"/>
  <c r="L87" i="1"/>
  <c r="M87" i="1"/>
  <c r="G106" i="1"/>
  <c r="H106" i="1"/>
  <c r="I106" i="1"/>
  <c r="J106" i="1"/>
  <c r="K106" i="1"/>
  <c r="L106" i="1"/>
  <c r="M106" i="1"/>
  <c r="G119" i="1"/>
  <c r="H119" i="1"/>
  <c r="I119" i="1"/>
  <c r="J119" i="1"/>
  <c r="K119" i="1"/>
  <c r="L119" i="1"/>
  <c r="M119" i="1"/>
  <c r="G132" i="1"/>
  <c r="H132" i="1"/>
  <c r="I132" i="1"/>
  <c r="J132" i="1"/>
  <c r="K132" i="1"/>
  <c r="L132" i="1"/>
  <c r="M132" i="1"/>
  <c r="G142" i="1"/>
  <c r="H142" i="1"/>
  <c r="I142" i="1"/>
  <c r="J142" i="1"/>
  <c r="K142" i="1"/>
  <c r="L142" i="1"/>
  <c r="M142" i="1"/>
</calcChain>
</file>

<file path=xl/sharedStrings.xml><?xml version="1.0" encoding="utf-8"?>
<sst xmlns="http://schemas.openxmlformats.org/spreadsheetml/2006/main" count="390" uniqueCount="193">
  <si>
    <t>ID</t>
  </si>
  <si>
    <t>Feature</t>
  </si>
  <si>
    <t>As a(n) &lt;actor&gt;</t>
  </si>
  <si>
    <t>User Stories</t>
  </si>
  <si>
    <t>I would like to &lt;description&gt;</t>
  </si>
  <si>
    <t>So that I can</t>
  </si>
  <si>
    <t>Estimate (hours)</t>
  </si>
  <si>
    <t>Assigned To</t>
  </si>
  <si>
    <t>Sprint #</t>
  </si>
  <si>
    <t>John</t>
  </si>
  <si>
    <t>Project:</t>
  </si>
  <si>
    <t>User Story Id</t>
  </si>
  <si>
    <t>User Story</t>
  </si>
  <si>
    <t>Task</t>
  </si>
  <si>
    <t>Day 1</t>
  </si>
  <si>
    <t>Day 2</t>
  </si>
  <si>
    <t>Day 3</t>
  </si>
  <si>
    <t>Day 4</t>
  </si>
  <si>
    <t>Day 5</t>
  </si>
  <si>
    <t>Day 6</t>
  </si>
  <si>
    <t>Day 7</t>
  </si>
  <si>
    <t>As an app owner, I would like to display a title page so that I can establish the identity of my game.</t>
  </si>
  <si>
    <t>As an app user, I would like to navigate to the login or registration page so that I can login or register as a player.</t>
  </si>
  <si>
    <t>build navigation controllers</t>
  </si>
  <si>
    <t>build view of the title page</t>
  </si>
  <si>
    <t>As an app user, I would like to register myself as a user so that I can login and play the game.</t>
  </si>
  <si>
    <t>build view</t>
  </si>
  <si>
    <t>build model</t>
  </si>
  <si>
    <t>As an app user, I would like to navigate to the title page so that I can navigate to the login page if I remember my credentials.</t>
  </si>
  <si>
    <t>build controller</t>
  </si>
  <si>
    <t>As an app user, I would like to see why I can't register so that I can correct my registration information.</t>
  </si>
  <si>
    <t>rebuild controller</t>
  </si>
  <si>
    <t>build view for user validation</t>
  </si>
  <si>
    <t>As an app user, I would like to login so that I can play the game</t>
  </si>
  <si>
    <t>build controller to navigate to game</t>
  </si>
  <si>
    <t>validate user credentials against database</t>
  </si>
  <si>
    <t>As an app user, I would like to see if my registration was a success so that I can confidently login with my new user details</t>
  </si>
  <si>
    <t>build the view</t>
  </si>
  <si>
    <t>As an app user, I would like to navigate to the registration page so that I can register my user</t>
  </si>
  <si>
    <t>As an app user, I would like to see the reason I can't login so that I can correct my login information</t>
  </si>
  <si>
    <t>Total Hours Burned for All Sprints:</t>
  </si>
  <si>
    <t>Total Estimated Hours:</t>
  </si>
  <si>
    <t>Anticipated Day of Delivery</t>
  </si>
  <si>
    <t>Estimated Hours of Work Remaining at Beginning of Day</t>
  </si>
  <si>
    <t>Eric</t>
  </si>
  <si>
    <t>Day 8</t>
  </si>
  <si>
    <t>Day 9</t>
  </si>
  <si>
    <t>Day 10</t>
  </si>
  <si>
    <t>Day 11</t>
  </si>
  <si>
    <t>Day 12</t>
  </si>
  <si>
    <t>Day 13</t>
  </si>
  <si>
    <t>Day 14</t>
  </si>
  <si>
    <t>Day 15</t>
  </si>
  <si>
    <t>Day 16</t>
  </si>
  <si>
    <t>Day 17</t>
  </si>
  <si>
    <t>Day 18</t>
  </si>
  <si>
    <t>Day 19</t>
  </si>
  <si>
    <t>Day 20</t>
  </si>
  <si>
    <t>Day 21</t>
  </si>
  <si>
    <t>Day 22</t>
  </si>
  <si>
    <t>Day 23</t>
  </si>
  <si>
    <t>Day 24</t>
  </si>
  <si>
    <t>Day 25</t>
  </si>
  <si>
    <t>Day 26</t>
  </si>
  <si>
    <t>Day 27</t>
  </si>
  <si>
    <t>Day 28</t>
  </si>
  <si>
    <t>Day 29</t>
  </si>
  <si>
    <t>Day 30</t>
  </si>
  <si>
    <t>Day 31</t>
  </si>
  <si>
    <t>Day 32</t>
  </si>
  <si>
    <t>Day 33</t>
  </si>
  <si>
    <t>Day 34</t>
  </si>
  <si>
    <t>Week One</t>
  </si>
  <si>
    <t>Week Two</t>
  </si>
  <si>
    <t>Sprint #6</t>
  </si>
  <si>
    <t>As an app user I would like to have a game board that responds to input so that I can play the game.</t>
  </si>
  <si>
    <t>Create game board grid</t>
  </si>
  <si>
    <t>Make the grid responsive to click events</t>
  </si>
  <si>
    <t>Create a layer for game logic</t>
  </si>
  <si>
    <t>Provide basic game functionality</t>
  </si>
  <si>
    <t>Make image resources available and scaled properly</t>
  </si>
  <si>
    <t>Ensure that the login redirects to the game board</t>
  </si>
  <si>
    <t>Week Three</t>
  </si>
  <si>
    <t>Sprint #7</t>
  </si>
  <si>
    <t>As an app user I would like to see a losing screen so that I can know when I have lost.</t>
  </si>
  <si>
    <t>As an app user I would like to see a winning screen so that I can know when I have won.</t>
  </si>
  <si>
    <t>As an app owner I would like to have pages use ajax and partial pages so that I can reduce full page reloads and demands on my server and to the client</t>
  </si>
  <si>
    <t>As an app owner I would like to have the game rules as a business service so that I can abstract the game logic from the front end developers I have hired.</t>
  </si>
  <si>
    <t>As an app user I would like to flag cells so that I can keep from clicking a cell that I have determined to be a bomb.</t>
  </si>
  <si>
    <t>Create a partial view that can be returned to jQuery and be inserted into the flex-grid.</t>
  </si>
  <si>
    <t>Get rid of ViewBag and put everything required in the service.  Find a way to use the business service to create the view without redundancy.</t>
  </si>
  <si>
    <t>Enable right click through the use of jQuery.  Design the flags to fit the full height and width of the button.</t>
  </si>
  <si>
    <t>Create a winning message to be displayed to the user when the game is won.  Design the game board to appear as though the player has won.</t>
  </si>
  <si>
    <t>Create a losing message to be displayed to the user when the game is lost.  Design the game board to appear as though the player has lost.</t>
  </si>
  <si>
    <t>Determine how to disable default left click and prevent left click ajax calls when a cell is flagged.</t>
  </si>
  <si>
    <t>Create a partial view to be returned upon left click.  Find a way to pass the data required to create the partial view to the partial view.</t>
  </si>
  <si>
    <t>Ensure that the logic leading to a losing condition is valid and that the application performs as expected.</t>
  </si>
  <si>
    <t>Ensure that the logic leading to a winning condition is valid and that the application performs as expected.</t>
  </si>
  <si>
    <t>Ensure that all of the business logic is in a separate class.</t>
  </si>
  <si>
    <t>Eric/John</t>
  </si>
  <si>
    <t>Sprint #8</t>
  </si>
  <si>
    <t>As an app user I would like to save the game so that I could finish the game later.</t>
  </si>
  <si>
    <t>As an app owner I would like to offer saved game data as a REST service so that I can see all saved games, the state of one game and delete a game if I wish.</t>
  </si>
  <si>
    <t>Week Four</t>
  </si>
  <si>
    <t>Create game DAO and database for accessing saved game documents.    Update site.js and the controller to asynchronously call functions like save, delete and show all games.  Determine how to serialize, save and load a game.</t>
  </si>
  <si>
    <t>Find a way to add links dynamically to the menu so that they are only being loaded once logged in.  Determine how a partial view can be used to display a list of saved games.  Test and debug the saving, delete and load functions to ensure that the game is ready to hand over to the client.</t>
  </si>
  <si>
    <t>Create a REST API and use the game DAO to return an appropriate response.  Ensure that the format of the response returned can be handled by the browser.  The REST API must be able to show one games save data, delete one games data and show all games.  Use route "/api/showSavedGames/?" and "/api/deleteOneGame"</t>
  </si>
  <si>
    <t>Use postman and the browser to test the REST API.  Debug any other part that may pertain to the REST API such as the game DAO.  Work on any documents associated with the REST API and game at this stage.</t>
  </si>
  <si>
    <t>Week Five</t>
  </si>
  <si>
    <t>Sprint #9</t>
  </si>
  <si>
    <t>As an app owner I would like to leverage dependency injection so that I can seemlessly switch data storage solutions.</t>
  </si>
  <si>
    <t>As an app owner I would like to leverage HTTP Request  filter so that I can provide page security.</t>
  </si>
  <si>
    <t>Inject the DAO into the Minesweeper application.</t>
  </si>
  <si>
    <t>Create a DAO that utilizes another data source.</t>
  </si>
  <si>
    <t>Create a request filter and use it to uphold the security of the application.</t>
  </si>
  <si>
    <t>Test and debug the request filter to ensure that pages that are only supposed to be accessible through logging in are protected when not logged in.</t>
  </si>
  <si>
    <t>As a user</t>
  </si>
  <si>
    <t xml:space="preserve">I would like to be able to register a new account </t>
  </si>
  <si>
    <t xml:space="preserve">I would to be able to login </t>
  </si>
  <si>
    <t>I would like to be able to logout</t>
  </si>
  <si>
    <t>As a Laptop Manger</t>
  </si>
  <si>
    <t>I would like to be able to switch between a table view and a card view</t>
  </si>
  <si>
    <t>As a Laptop Manager</t>
  </si>
  <si>
    <t>I would like to be able to search for laptops</t>
  </si>
  <si>
    <t xml:space="preserve">I would like to be able to click a button that loads a create form </t>
  </si>
  <si>
    <t>so that I can create a laptop entry in the catalog.</t>
  </si>
  <si>
    <t xml:space="preserve">I would like to be able to click a button that loads an edit form </t>
  </si>
  <si>
    <t>so that I can login.</t>
  </si>
  <si>
    <t>so that I can access the features of the website.</t>
  </si>
  <si>
    <t>so that I can protect data that may be vital to me or my company.</t>
  </si>
  <si>
    <t>so that I can easily find what I am looking for and ensure that the information and image for the laptop is correct.</t>
  </si>
  <si>
    <t>so that I can quickly find a laptop that needs to be edited or deleted.</t>
  </si>
  <si>
    <t>so that I can quickly edit a laptop entry.</t>
  </si>
  <si>
    <t xml:space="preserve">I would like to be able to click a details button </t>
  </si>
  <si>
    <t>I would like to be able to click a delete button</t>
  </si>
  <si>
    <t>so that I can delete a laptop entry.</t>
  </si>
  <si>
    <t>so that I can navigate to a page with the full details and full description for a laptop entry.</t>
  </si>
  <si>
    <t>I would like to be able to see the same search results while switching between table and card view</t>
  </si>
  <si>
    <t>that I can readily find the information I am looking for.</t>
  </si>
  <si>
    <t>As a Manager</t>
  </si>
  <si>
    <t>I would like to be able to register a new user</t>
  </si>
  <si>
    <t>so that I can get an employee started.</t>
  </si>
  <si>
    <t xml:space="preserve">I would like to be able to create or delete user roles </t>
  </si>
  <si>
    <t xml:space="preserve">so that I can add roles for new pages that require authorization for a particular role or remove roles that were only needed for pages that have been removed from the web application. </t>
  </si>
  <si>
    <t>I would like to be able to assign or unassign roles for a user</t>
  </si>
  <si>
    <t>so that I can manage who has access to particular features of the site.</t>
  </si>
  <si>
    <t>I would like to be able to search for users</t>
  </si>
  <si>
    <t>so that I can quickly find a particular user.</t>
  </si>
  <si>
    <t>As a retailer</t>
  </si>
  <si>
    <t xml:space="preserve">I would like to be able to consume a REST API </t>
  </si>
  <si>
    <t>so that I can display the manufacturers data on my website.</t>
  </si>
  <si>
    <t>As a Customer</t>
  </si>
  <si>
    <t xml:space="preserve">I would like to be able search for a particular laptop </t>
  </si>
  <si>
    <t>so that I can find a laptop of interest.</t>
  </si>
  <si>
    <t>I would like to be able to click a button that navigates to a full details page of a laptop entry</t>
  </si>
  <si>
    <t>so that I can learn more about a particular laptop.</t>
  </si>
  <si>
    <t xml:space="preserve">I would like to be able to add an item to the cart from the products page </t>
  </si>
  <si>
    <t>so that I can add more than one item to the cart.</t>
  </si>
  <si>
    <t>I would like to see the items in my cart</t>
  </si>
  <si>
    <t>so that I can know what I am purchasing.</t>
  </si>
  <si>
    <t xml:space="preserve">I would like to be able to add or remove items in the cart </t>
  </si>
  <si>
    <t>so that I can manage what I am purchasing without having to navigate to a previous page.</t>
  </si>
  <si>
    <t>so that I can complete my order</t>
  </si>
  <si>
    <t xml:space="preserve">I would like to be able to checkout </t>
  </si>
  <si>
    <t>Registration</t>
  </si>
  <si>
    <t>Login</t>
  </si>
  <si>
    <t>Logout</t>
  </si>
  <si>
    <t>Checkout</t>
  </si>
  <si>
    <t>Toggle Feature</t>
  </si>
  <si>
    <t>Laptop Management Search</t>
  </si>
  <si>
    <t>Modal Create Form</t>
  </si>
  <si>
    <t>Modal Edit Form</t>
  </si>
  <si>
    <t>Laptop Record Delete</t>
  </si>
  <si>
    <t>Manager Registration</t>
  </si>
  <si>
    <t>Role Management</t>
  </si>
  <si>
    <t>Users Role Management</t>
  </si>
  <si>
    <t>User Role Search</t>
  </si>
  <si>
    <t>Retailer REST API</t>
  </si>
  <si>
    <t>Shopping Searh</t>
  </si>
  <si>
    <t>Management Laptop Details Page</t>
  </si>
  <si>
    <t>Shopping Details Page</t>
  </si>
  <si>
    <t>Products Page Add Cart</t>
  </si>
  <si>
    <t>Cart Page Item Management</t>
  </si>
  <si>
    <t>Cart Page</t>
  </si>
  <si>
    <t>Search Results Persistence</t>
  </si>
  <si>
    <t>Day 35</t>
  </si>
  <si>
    <t>Day 36</t>
  </si>
  <si>
    <t>Day 37</t>
  </si>
  <si>
    <t>Day 38</t>
  </si>
  <si>
    <t>Day 39</t>
  </si>
  <si>
    <t>Day 40</t>
  </si>
  <si>
    <t>Day 41</t>
  </si>
  <si>
    <t>Day 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</si>
</sst>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0"/>
      <name val="Calibri"/>
      <family val="2"/>
      <scheme val="minor"/>
    </font>
    <font>
      <sz val="12"/>
      <color theme="1"/>
      <name val="Times New Roman"/>
      <family val="1"/>
    </font>
    <font>
      <sz val="11"/>
      <color theme="1"/>
      <name val="Calibri"/>
      <family val="2"/>
      <scheme val="minor"/>
    </font>
    <font>
      <sz val="11"/>
      <color theme="1"/>
      <name val="Times New Roman"/>
      <family val="1"/>
    </font>
    <font>
      <sz val="12"/>
      <color theme="1"/>
      <name val="Calibri"/>
      <family val="2"/>
      <scheme val="minor"/>
    </font>
    <font>
      <sz val="12"/>
      <name val="Calibri"/>
      <family val="2"/>
      <scheme val="minor"/>
    </font>
    <font>
      <sz val="16"/>
      <color theme="0"/>
      <name val="Times New Roman"/>
      <family val="1"/>
    </font>
  </fonts>
  <fills count="12">
    <fill>
      <patternFill patternType="none"/>
    </fill>
    <fill>
      <patternFill patternType="gray125"/>
    </fill>
    <fill>
      <patternFill patternType="solid">
        <fgColor theme="7"/>
      </patternFill>
    </fill>
    <fill>
      <patternFill patternType="solid">
        <fgColor theme="4"/>
      </patternFill>
    </fill>
    <fill>
      <patternFill patternType="solid">
        <fgColor theme="4"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patternFill>
    </fill>
    <fill>
      <patternFill patternType="solid">
        <fgColor theme="9" tint="0.39994506668294322"/>
        <bgColor indexed="64"/>
      </patternFill>
    </fill>
    <fill>
      <patternFill patternType="solid">
        <fgColor theme="5" tint="0.39997558519241921"/>
        <bgColor indexed="64"/>
      </patternFill>
    </fill>
    <fill>
      <patternFill patternType="solid">
        <fgColor theme="4" tint="0.39997558519241921"/>
        <bgColor indexed="65"/>
      </patternFill>
    </fill>
  </fills>
  <borders count="8">
    <border>
      <left/>
      <right/>
      <top/>
      <bottom/>
      <diagonal/>
    </border>
    <border>
      <left style="thin">
        <color theme="1"/>
      </left>
      <right style="thin">
        <color theme="1"/>
      </right>
      <top style="thin">
        <color theme="1"/>
      </top>
      <bottom style="thin">
        <color theme="1"/>
      </bottom>
      <diagonal/>
    </border>
    <border>
      <left/>
      <right/>
      <top style="thin">
        <color theme="1"/>
      </top>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thin">
        <color theme="1"/>
      </left>
      <right/>
      <top style="thin">
        <color theme="1"/>
      </top>
      <bottom style="thin">
        <color indexed="64"/>
      </bottom>
      <diagonal/>
    </border>
    <border>
      <left style="thin">
        <color theme="1"/>
      </left>
      <right style="thin">
        <color theme="1"/>
      </right>
      <top style="thin">
        <color theme="1"/>
      </top>
      <bottom style="thin">
        <color indexed="64"/>
      </bottom>
      <diagonal/>
    </border>
  </borders>
  <cellStyleXfs count="9">
    <xf numFmtId="0" fontId="0" fillId="0" borderId="0"/>
    <xf numFmtId="0" fontId="1" fillId="2" borderId="0" applyNumberFormat="0" applyBorder="0" applyAlignment="0" applyProtection="0"/>
    <xf numFmtId="0" fontId="1"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3" fillId="11" borderId="0" applyNumberFormat="0" applyBorder="0" applyAlignment="0" applyProtection="0"/>
  </cellStyleXfs>
  <cellXfs count="51">
    <xf numFmtId="0" fontId="0" fillId="0" borderId="0" xfId="0"/>
    <xf numFmtId="0" fontId="2" fillId="2" borderId="0" xfId="1" applyFont="1" applyAlignment="1">
      <alignment horizontal="center"/>
    </xf>
    <xf numFmtId="0" fontId="1" fillId="3" borderId="0" xfId="2"/>
    <xf numFmtId="0" fontId="4" fillId="0" borderId="0" xfId="0" applyFont="1"/>
    <xf numFmtId="0" fontId="5" fillId="0" borderId="0" xfId="0" applyFont="1"/>
    <xf numFmtId="0" fontId="5" fillId="7" borderId="0" xfId="6" applyFont="1" applyAlignment="1">
      <alignment horizontal="center"/>
    </xf>
    <xf numFmtId="0" fontId="6" fillId="6" borderId="1" xfId="5" applyFont="1" applyBorder="1" applyAlignment="1">
      <alignment horizontal="center"/>
    </xf>
    <xf numFmtId="0" fontId="6" fillId="8" borderId="1" xfId="7" applyFont="1" applyBorder="1" applyAlignment="1">
      <alignment horizontal="center"/>
    </xf>
    <xf numFmtId="0" fontId="6" fillId="8" borderId="1" xfId="7" applyFont="1" applyBorder="1" applyAlignment="1">
      <alignment wrapText="1"/>
    </xf>
    <xf numFmtId="0" fontId="5" fillId="9" borderId="1" xfId="0" applyFont="1" applyFill="1" applyBorder="1"/>
    <xf numFmtId="0" fontId="5" fillId="4" borderId="1" xfId="3" applyFont="1" applyBorder="1"/>
    <xf numFmtId="0" fontId="5" fillId="10" borderId="1" xfId="0" applyFont="1" applyFill="1" applyBorder="1"/>
    <xf numFmtId="0" fontId="6" fillId="0" borderId="0" xfId="7" applyFont="1" applyFill="1" applyBorder="1" applyAlignment="1">
      <alignment horizontal="center"/>
    </xf>
    <xf numFmtId="0" fontId="6" fillId="0" borderId="0" xfId="7" applyFont="1" applyFill="1" applyBorder="1" applyAlignment="1">
      <alignment wrapText="1"/>
    </xf>
    <xf numFmtId="0" fontId="5" fillId="0" borderId="0" xfId="3" applyFont="1" applyFill="1" applyBorder="1"/>
    <xf numFmtId="0" fontId="6" fillId="8" borderId="3" xfId="7" applyFont="1" applyBorder="1" applyAlignment="1">
      <alignment horizontal="center"/>
    </xf>
    <xf numFmtId="0" fontId="6" fillId="8" borderId="3" xfId="7" applyFont="1" applyBorder="1" applyAlignment="1">
      <alignment wrapText="1"/>
    </xf>
    <xf numFmtId="0" fontId="5" fillId="9" borderId="3" xfId="0" applyFont="1" applyFill="1" applyBorder="1"/>
    <xf numFmtId="0" fontId="5" fillId="4" borderId="3" xfId="3" applyFont="1" applyBorder="1"/>
    <xf numFmtId="0" fontId="6" fillId="0" borderId="2" xfId="7" applyFont="1" applyFill="1" applyBorder="1" applyAlignment="1">
      <alignment horizontal="center"/>
    </xf>
    <xf numFmtId="0" fontId="6" fillId="0" borderId="2" xfId="7" applyFont="1" applyFill="1" applyBorder="1" applyAlignment="1">
      <alignment wrapText="1"/>
    </xf>
    <xf numFmtId="0" fontId="5" fillId="0" borderId="2" xfId="0" applyFont="1" applyBorder="1"/>
    <xf numFmtId="0" fontId="5" fillId="0" borderId="2" xfId="3" applyFont="1" applyFill="1" applyBorder="1"/>
    <xf numFmtId="0" fontId="5" fillId="10" borderId="3" xfId="0" applyFont="1" applyFill="1" applyBorder="1"/>
    <xf numFmtId="0" fontId="5" fillId="5" borderId="1" xfId="4" applyFont="1" applyBorder="1" applyAlignment="1">
      <alignment wrapText="1"/>
    </xf>
    <xf numFmtId="0" fontId="1" fillId="3" borderId="0" xfId="2" applyBorder="1"/>
    <xf numFmtId="0" fontId="1" fillId="3" borderId="2" xfId="2" applyBorder="1"/>
    <xf numFmtId="0" fontId="1" fillId="0" borderId="0" xfId="2" applyFill="1" applyBorder="1"/>
    <xf numFmtId="0" fontId="6" fillId="6" borderId="4" xfId="5" applyFont="1" applyBorder="1" applyAlignment="1">
      <alignment horizontal="center"/>
    </xf>
    <xf numFmtId="0" fontId="5" fillId="9" borderId="4" xfId="0" applyFont="1" applyFill="1" applyBorder="1"/>
    <xf numFmtId="0" fontId="5" fillId="10" borderId="4" xfId="0" applyFont="1" applyFill="1" applyBorder="1"/>
    <xf numFmtId="0" fontId="5" fillId="9" borderId="5" xfId="0" applyFont="1" applyFill="1" applyBorder="1"/>
    <xf numFmtId="0" fontId="5" fillId="10" borderId="5" xfId="0" applyFont="1" applyFill="1" applyBorder="1"/>
    <xf numFmtId="0" fontId="6" fillId="0" borderId="0" xfId="5" applyFont="1" applyFill="1" applyBorder="1" applyAlignment="1">
      <alignment horizontal="center"/>
    </xf>
    <xf numFmtId="0" fontId="3" fillId="11" borderId="0" xfId="8"/>
    <xf numFmtId="0" fontId="6" fillId="8" borderId="1" xfId="7" applyFont="1" applyBorder="1" applyAlignment="1">
      <alignment vertical="center" wrapText="1"/>
    </xf>
    <xf numFmtId="0" fontId="6" fillId="8" borderId="3" xfId="7" applyFont="1" applyBorder="1" applyAlignment="1">
      <alignment vertical="center" wrapText="1"/>
    </xf>
    <xf numFmtId="0" fontId="6" fillId="0" borderId="0" xfId="7" applyFont="1" applyFill="1" applyBorder="1" applyAlignment="1">
      <alignment vertical="center" wrapText="1"/>
    </xf>
    <xf numFmtId="0" fontId="6" fillId="8" borderId="7" xfId="7" applyFont="1" applyBorder="1" applyAlignment="1">
      <alignment horizontal="center"/>
    </xf>
    <xf numFmtId="0" fontId="6" fillId="8" borderId="7" xfId="7" applyFont="1" applyBorder="1" applyAlignment="1">
      <alignment wrapText="1"/>
    </xf>
    <xf numFmtId="0" fontId="6" fillId="8" borderId="7" xfId="7" applyFont="1" applyBorder="1" applyAlignment="1">
      <alignment vertical="center" wrapText="1"/>
    </xf>
    <xf numFmtId="0" fontId="5" fillId="10" borderId="7" xfId="0" applyFont="1" applyFill="1" applyBorder="1"/>
    <xf numFmtId="0" fontId="5" fillId="4" borderId="7" xfId="3" applyFont="1" applyBorder="1"/>
    <xf numFmtId="0" fontId="5" fillId="10" borderId="6" xfId="0" applyFont="1" applyFill="1" applyBorder="1"/>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xf numFmtId="0" fontId="5" fillId="0" borderId="0" xfId="0" applyFont="1" applyProtection="1">
      <protection locked="0"/>
    </xf>
    <xf numFmtId="0" fontId="0" fillId="0" borderId="0" xfId="0" applyProtection="1">
      <protection locked="0"/>
    </xf>
    <xf numFmtId="0" fontId="7" fillId="2" borderId="0" xfId="1" applyFont="1" applyAlignment="1">
      <alignment horizontal="center"/>
    </xf>
    <xf numFmtId="0" fontId="1" fillId="2" borderId="0" xfId="1" applyAlignment="1">
      <alignment horizontal="center"/>
    </xf>
  </cellXfs>
  <cellStyles count="9">
    <cellStyle name="20% - Accent3" xfId="4" builtinId="38"/>
    <cellStyle name="40% - Accent1" xfId="3" builtinId="31"/>
    <cellStyle name="40% - Accent3" xfId="5" builtinId="39"/>
    <cellStyle name="40% - Accent4" xfId="6" builtinId="43"/>
    <cellStyle name="60% - Accent1" xfId="8" builtinId="32"/>
    <cellStyle name="Accent1" xfId="2" builtinId="29"/>
    <cellStyle name="Accent4" xfId="1" builtinId="41"/>
    <cellStyle name="Accent6" xfId="7" builtinId="49"/>
    <cellStyle name="Normal" xfId="0" builtinId="0"/>
  </cellStyles>
  <dxfs count="2">
    <dxf>
      <fill>
        <patternFill>
          <bgColor theme="5" tint="0.39994506668294322"/>
        </patternFill>
      </fill>
    </dxf>
    <dxf>
      <fill>
        <patternFill>
          <bgColor theme="9" tint="0.39994506668294322"/>
        </patternFill>
      </fill>
    </dxf>
  </dxfs>
  <tableStyles count="1" defaultTableStyle="TableStyleMedium2" defaultPivotStyle="PivotStyleLight16">
    <tableStyle name="Ugly" pivot="0" count="2" xr9:uid="{2F2AEAF0-7377-4A0A-8D8F-72D72A16294E}">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US" sz="3600" baseline="0"/>
              <a:t>Burndown Chart</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Ideal Burndown</c:v>
          </c:tx>
          <c:spPr>
            <a:ln w="28575" cap="rnd">
              <a:solidFill>
                <a:schemeClr val="accent1"/>
              </a:solidFill>
              <a:round/>
            </a:ln>
            <a:effectLst/>
          </c:spPr>
          <c:marker>
            <c:symbol val="circle"/>
            <c:size val="10"/>
            <c:spPr>
              <a:solidFill>
                <a:schemeClr val="accent1"/>
              </a:solidFill>
              <a:ln w="9525">
                <a:solidFill>
                  <a:schemeClr val="accent1"/>
                </a:solidFill>
              </a:ln>
              <a:effectLst/>
            </c:spPr>
          </c:marker>
          <c:val>
            <c:numRef>
              <c:f>Sheet1!$A$28:$AQ$28</c:f>
              <c:numCache>
                <c:formatCode>General</c:formatCode>
                <c:ptCount val="43"/>
                <c:pt idx="0">
                  <c:v>60</c:v>
                </c:pt>
                <c:pt idx="1">
                  <c:v>58.571428571428569</c:v>
                </c:pt>
                <c:pt idx="2">
                  <c:v>57.142857142857146</c:v>
                </c:pt>
                <c:pt idx="3">
                  <c:v>55.714285714285715</c:v>
                </c:pt>
                <c:pt idx="4">
                  <c:v>54.285714285714285</c:v>
                </c:pt>
                <c:pt idx="5">
                  <c:v>52.857142857142861</c:v>
                </c:pt>
                <c:pt idx="6">
                  <c:v>51.428571428571431</c:v>
                </c:pt>
                <c:pt idx="7">
                  <c:v>50</c:v>
                </c:pt>
                <c:pt idx="8">
                  <c:v>48.571428571428569</c:v>
                </c:pt>
                <c:pt idx="9">
                  <c:v>47.142857142857146</c:v>
                </c:pt>
                <c:pt idx="10">
                  <c:v>45.714285714285715</c:v>
                </c:pt>
                <c:pt idx="11">
                  <c:v>44.285714285714285</c:v>
                </c:pt>
                <c:pt idx="12">
                  <c:v>42.857142857142861</c:v>
                </c:pt>
                <c:pt idx="13">
                  <c:v>41.428571428571431</c:v>
                </c:pt>
                <c:pt idx="14">
                  <c:v>40</c:v>
                </c:pt>
                <c:pt idx="15">
                  <c:v>38.571428571428569</c:v>
                </c:pt>
                <c:pt idx="16">
                  <c:v>37.142857142857146</c:v>
                </c:pt>
                <c:pt idx="17">
                  <c:v>35.714285714285715</c:v>
                </c:pt>
                <c:pt idx="18">
                  <c:v>34.285714285714285</c:v>
                </c:pt>
                <c:pt idx="19">
                  <c:v>32.857142857142861</c:v>
                </c:pt>
                <c:pt idx="20">
                  <c:v>31.428571428571431</c:v>
                </c:pt>
                <c:pt idx="21">
                  <c:v>30</c:v>
                </c:pt>
                <c:pt idx="22">
                  <c:v>28.571428571428573</c:v>
                </c:pt>
                <c:pt idx="23">
                  <c:v>27.142857142857142</c:v>
                </c:pt>
                <c:pt idx="24">
                  <c:v>25.714285714285715</c:v>
                </c:pt>
                <c:pt idx="25">
                  <c:v>24.285714285714285</c:v>
                </c:pt>
                <c:pt idx="26">
                  <c:v>22.857142857142858</c:v>
                </c:pt>
                <c:pt idx="27">
                  <c:v>21.428571428571431</c:v>
                </c:pt>
                <c:pt idx="28">
                  <c:v>20</c:v>
                </c:pt>
                <c:pt idx="29">
                  <c:v>18.571428571428573</c:v>
                </c:pt>
                <c:pt idx="30">
                  <c:v>17.142857142857142</c:v>
                </c:pt>
                <c:pt idx="31">
                  <c:v>15.714285714285715</c:v>
                </c:pt>
                <c:pt idx="32">
                  <c:v>14.285714285714286</c:v>
                </c:pt>
                <c:pt idx="33">
                  <c:v>12.857142857142858</c:v>
                </c:pt>
                <c:pt idx="34">
                  <c:v>11.428571428571429</c:v>
                </c:pt>
                <c:pt idx="35">
                  <c:v>10</c:v>
                </c:pt>
                <c:pt idx="36">
                  <c:v>8.5714285714285712</c:v>
                </c:pt>
                <c:pt idx="37">
                  <c:v>7.1428571428571432</c:v>
                </c:pt>
                <c:pt idx="38">
                  <c:v>5.7142857142857144</c:v>
                </c:pt>
                <c:pt idx="39">
                  <c:v>4.2857142857142856</c:v>
                </c:pt>
                <c:pt idx="40">
                  <c:v>2.8571428571428572</c:v>
                </c:pt>
                <c:pt idx="41">
                  <c:v>1.4285714285714286</c:v>
                </c:pt>
                <c:pt idx="42">
                  <c:v>0</c:v>
                </c:pt>
              </c:numCache>
            </c:numRef>
          </c:val>
          <c:smooth val="0"/>
          <c:extLst>
            <c:ext xmlns:c16="http://schemas.microsoft.com/office/drawing/2014/chart" uri="{C3380CC4-5D6E-409C-BE32-E72D297353CC}">
              <c16:uniqueId val="{00000000-F02C-4DEE-9F1E-8053E564E877}"/>
            </c:ext>
          </c:extLst>
        </c:ser>
        <c:ser>
          <c:idx val="1"/>
          <c:order val="1"/>
          <c:tx>
            <c:v>Actual Burndown</c:v>
          </c:tx>
          <c:spPr>
            <a:ln w="28575" cap="rnd">
              <a:solidFill>
                <a:schemeClr val="accent2"/>
              </a:solidFill>
              <a:round/>
            </a:ln>
            <a:effectLst/>
          </c:spPr>
          <c:marker>
            <c:symbol val="diamond"/>
            <c:size val="10"/>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heet1!$G$72:$M$72,Sheet1!$G$87,Sheet1!$H$87,Sheet1!$I$87,Sheet1!$J$87,Sheet1!$K$87,Sheet1!$L$87,Sheet1!$M$87,Sheet1!$G$106,Sheet1!$H$106,Sheet1!$I$106,Sheet1!$J$106,Sheet1!$K$106,Sheet1!$L$106,Sheet1!$M$106,Sheet1!$G$119,Sheet1!$H$119,Sheet1!$I$119,Sheet1!$J$119,Sheet1!$K$119,Sheet1!$L$119,Sheet1!$M$119,Sheet1!$G$132,Sheet1!$H$132,Sheet1!$I$132,Sheet1!$J$132,Sheet1!$K$132,Sheet1!$L$132,Sheet1!$M$132,Sheet1!$G$142:$M$142,Sheet1!$AQ$28)</c:f>
              <c:numCache>
                <c:formatCode>General</c:formatCode>
                <c:ptCount val="43"/>
                <c:pt idx="0">
                  <c:v>60</c:v>
                </c:pt>
                <c:pt idx="1">
                  <c:v>60</c:v>
                </c:pt>
                <c:pt idx="2">
                  <c:v>60</c:v>
                </c:pt>
                <c:pt idx="3">
                  <c:v>60</c:v>
                </c:pt>
                <c:pt idx="4">
                  <c:v>60</c:v>
                </c:pt>
                <c:pt idx="5">
                  <c:v>60</c:v>
                </c:pt>
                <c:pt idx="6">
                  <c:v>60</c:v>
                </c:pt>
                <c:pt idx="7">
                  <c:v>60</c:v>
                </c:pt>
                <c:pt idx="8">
                  <c:v>60</c:v>
                </c:pt>
                <c:pt idx="9">
                  <c:v>57</c:v>
                </c:pt>
                <c:pt idx="10">
                  <c:v>54</c:v>
                </c:pt>
                <c:pt idx="11">
                  <c:v>50</c:v>
                </c:pt>
                <c:pt idx="12">
                  <c:v>47</c:v>
                </c:pt>
                <c:pt idx="13">
                  <c:v>43</c:v>
                </c:pt>
                <c:pt idx="14">
                  <c:v>43</c:v>
                </c:pt>
                <c:pt idx="15">
                  <c:v>43</c:v>
                </c:pt>
                <c:pt idx="16">
                  <c:v>43</c:v>
                </c:pt>
                <c:pt idx="17">
                  <c:v>39</c:v>
                </c:pt>
                <c:pt idx="18">
                  <c:v>36</c:v>
                </c:pt>
                <c:pt idx="19">
                  <c:v>31</c:v>
                </c:pt>
                <c:pt idx="20">
                  <c:v>28</c:v>
                </c:pt>
                <c:pt idx="21">
                  <c:v>28</c:v>
                </c:pt>
                <c:pt idx="22">
                  <c:v>28</c:v>
                </c:pt>
                <c:pt idx="23">
                  <c:v>25</c:v>
                </c:pt>
                <c:pt idx="24">
                  <c:v>22</c:v>
                </c:pt>
                <c:pt idx="25">
                  <c:v>20</c:v>
                </c:pt>
                <c:pt idx="26">
                  <c:v>19</c:v>
                </c:pt>
                <c:pt idx="27">
                  <c:v>19</c:v>
                </c:pt>
                <c:pt idx="28">
                  <c:v>19</c:v>
                </c:pt>
                <c:pt idx="29">
                  <c:v>19</c:v>
                </c:pt>
                <c:pt idx="30">
                  <c:v>19</c:v>
                </c:pt>
                <c:pt idx="31">
                  <c:v>19</c:v>
                </c:pt>
                <c:pt idx="32">
                  <c:v>19</c:v>
                </c:pt>
                <c:pt idx="33">
                  <c:v>19</c:v>
                </c:pt>
                <c:pt idx="34">
                  <c:v>19</c:v>
                </c:pt>
                <c:pt idx="35">
                  <c:v>19</c:v>
                </c:pt>
                <c:pt idx="36">
                  <c:v>19</c:v>
                </c:pt>
                <c:pt idx="37">
                  <c:v>15</c:v>
                </c:pt>
                <c:pt idx="38">
                  <c:v>11</c:v>
                </c:pt>
                <c:pt idx="39">
                  <c:v>8</c:v>
                </c:pt>
                <c:pt idx="40">
                  <c:v>5</c:v>
                </c:pt>
                <c:pt idx="41">
                  <c:v>2</c:v>
                </c:pt>
                <c:pt idx="42">
                  <c:v>0</c:v>
                </c:pt>
              </c:numCache>
            </c:numRef>
          </c:val>
          <c:smooth val="0"/>
          <c:extLst>
            <c:ext xmlns:c16="http://schemas.microsoft.com/office/drawing/2014/chart" uri="{C3380CC4-5D6E-409C-BE32-E72D297353CC}">
              <c16:uniqueId val="{00000001-F02C-4DEE-9F1E-8053E564E877}"/>
            </c:ext>
          </c:extLst>
        </c:ser>
        <c:dLbls>
          <c:showLegendKey val="0"/>
          <c:showVal val="0"/>
          <c:showCatName val="0"/>
          <c:showSerName val="0"/>
          <c:showPercent val="0"/>
          <c:showBubbleSize val="0"/>
        </c:dLbls>
        <c:marker val="1"/>
        <c:smooth val="0"/>
        <c:axId val="708256064"/>
        <c:axId val="708251264"/>
      </c:lineChart>
      <c:catAx>
        <c:axId val="708256064"/>
        <c:scaling>
          <c:orientation val="minMax"/>
        </c:scaling>
        <c:delete val="0"/>
        <c:axPos val="b"/>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aseline="0"/>
                  <a:t>Days Of Programming</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8251264"/>
        <c:crosses val="autoZero"/>
        <c:auto val="1"/>
        <c:lblAlgn val="ctr"/>
        <c:lblOffset val="100"/>
        <c:noMultiLvlLbl val="0"/>
      </c:catAx>
      <c:valAx>
        <c:axId val="708251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sz="1800" baseline="0"/>
                  <a:t>Work Remaining</a:t>
                </a:r>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08256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148320</xdr:colOff>
      <xdr:row>152</xdr:row>
      <xdr:rowOff>8163</xdr:rowOff>
    </xdr:from>
    <xdr:to>
      <xdr:col>4</xdr:col>
      <xdr:colOff>2047876</xdr:colOff>
      <xdr:row>200</xdr:row>
      <xdr:rowOff>66675</xdr:rowOff>
    </xdr:to>
    <xdr:graphicFrame macro="">
      <xdr:nvGraphicFramePr>
        <xdr:cNvPr id="2" name="Chart 1">
          <a:extLst>
            <a:ext uri="{FF2B5EF4-FFF2-40B4-BE49-F238E27FC236}">
              <a16:creationId xmlns:a16="http://schemas.microsoft.com/office/drawing/2014/main" id="{2DC9E4E6-058C-498B-8E8D-90A254103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71FC0-51E9-44A1-9BCA-25209883A249}">
  <dimension ref="A1:AQ142"/>
  <sheetViews>
    <sheetView tabSelected="1" topLeftCell="A157" zoomScaleNormal="100" workbookViewId="0">
      <selection activeCell="F24" sqref="F24"/>
    </sheetView>
  </sheetViews>
  <sheetFormatPr defaultRowHeight="15" x14ac:dyDescent="0.25"/>
  <cols>
    <col min="2" max="2" width="44.5703125" customWidth="1"/>
    <col min="3" max="3" width="31.5703125" customWidth="1"/>
    <col min="4" max="4" width="41" customWidth="1"/>
    <col min="5" max="5" width="39" customWidth="1"/>
    <col min="6" max="6" width="18" customWidth="1"/>
    <col min="7" max="7" width="15.85546875" customWidth="1"/>
    <col min="8" max="8" width="11.7109375" customWidth="1"/>
    <col min="13" max="13" width="12.7109375" customWidth="1"/>
    <col min="17" max="17" width="13.28515625" customWidth="1"/>
    <col min="35" max="35" width="15.7109375" customWidth="1"/>
  </cols>
  <sheetData>
    <row r="1" spans="1:16" s="48" customFormat="1" ht="20.25" x14ac:dyDescent="0.3">
      <c r="A1" s="49" t="s">
        <v>3</v>
      </c>
      <c r="B1" s="50"/>
      <c r="C1" s="50"/>
      <c r="D1" s="50"/>
      <c r="E1" s="50"/>
      <c r="F1" s="50"/>
      <c r="G1" s="50"/>
      <c r="H1"/>
      <c r="I1" s="47"/>
      <c r="J1" s="47"/>
      <c r="K1" s="47"/>
      <c r="L1" s="47"/>
      <c r="M1" s="47"/>
      <c r="N1" s="47"/>
      <c r="O1" s="47"/>
      <c r="P1" s="47"/>
    </row>
    <row r="2" spans="1:16" ht="15.75" x14ac:dyDescent="0.25">
      <c r="A2" s="1" t="s">
        <v>0</v>
      </c>
      <c r="B2" s="1" t="s">
        <v>1</v>
      </c>
      <c r="C2" s="5" t="s">
        <v>2</v>
      </c>
      <c r="D2" s="5" t="s">
        <v>4</v>
      </c>
      <c r="E2" s="5" t="s">
        <v>5</v>
      </c>
      <c r="F2" s="1" t="s">
        <v>6</v>
      </c>
      <c r="G2" s="1" t="s">
        <v>8</v>
      </c>
      <c r="I2" s="4"/>
      <c r="J2" s="4"/>
      <c r="K2" s="4"/>
      <c r="L2" s="4"/>
      <c r="M2" s="4"/>
      <c r="N2" s="4"/>
      <c r="O2" s="4"/>
      <c r="P2" s="4"/>
    </row>
    <row r="3" spans="1:16" ht="31.5" x14ac:dyDescent="0.25">
      <c r="A3" s="46">
        <v>1</v>
      </c>
      <c r="B3" s="44" t="s">
        <v>164</v>
      </c>
      <c r="C3" s="44" t="s">
        <v>116</v>
      </c>
      <c r="D3" s="44" t="s">
        <v>117</v>
      </c>
      <c r="E3" s="44" t="s">
        <v>127</v>
      </c>
      <c r="F3" s="44">
        <v>4</v>
      </c>
      <c r="G3" s="44">
        <v>1</v>
      </c>
      <c r="I3" s="4"/>
      <c r="J3" s="4"/>
      <c r="K3" s="4"/>
      <c r="L3" s="4"/>
      <c r="M3" s="4"/>
      <c r="N3" s="4"/>
      <c r="O3" s="4"/>
      <c r="P3" s="4"/>
    </row>
    <row r="4" spans="1:16" ht="31.5" x14ac:dyDescent="0.25">
      <c r="A4" s="46">
        <v>2</v>
      </c>
      <c r="B4" s="44" t="s">
        <v>165</v>
      </c>
      <c r="C4" s="44" t="s">
        <v>116</v>
      </c>
      <c r="D4" s="45" t="s">
        <v>118</v>
      </c>
      <c r="E4" s="44" t="s">
        <v>128</v>
      </c>
      <c r="F4" s="44">
        <v>0</v>
      </c>
      <c r="G4" s="44">
        <v>1</v>
      </c>
      <c r="I4" s="4"/>
      <c r="J4" s="4"/>
      <c r="K4" s="4"/>
      <c r="L4" s="4"/>
      <c r="M4" s="4"/>
      <c r="N4" s="4"/>
      <c r="O4" s="4"/>
      <c r="P4" s="4"/>
    </row>
    <row r="5" spans="1:16" ht="31.5" x14ac:dyDescent="0.25">
      <c r="A5" s="46">
        <v>3</v>
      </c>
      <c r="B5" s="44" t="s">
        <v>166</v>
      </c>
      <c r="C5" s="44" t="s">
        <v>116</v>
      </c>
      <c r="D5" s="44" t="s">
        <v>119</v>
      </c>
      <c r="E5" s="44" t="s">
        <v>129</v>
      </c>
      <c r="F5" s="44">
        <v>0</v>
      </c>
      <c r="G5" s="44">
        <v>1</v>
      </c>
      <c r="I5" s="4"/>
      <c r="J5" s="4"/>
      <c r="K5" s="4"/>
      <c r="L5" s="4"/>
      <c r="M5" s="4"/>
      <c r="N5" s="4"/>
      <c r="O5" s="4"/>
      <c r="P5" s="4"/>
    </row>
    <row r="6" spans="1:16" ht="47.25" x14ac:dyDescent="0.25">
      <c r="A6" s="46">
        <v>4</v>
      </c>
      <c r="B6" s="44" t="s">
        <v>168</v>
      </c>
      <c r="C6" s="44" t="s">
        <v>122</v>
      </c>
      <c r="D6" s="44" t="s">
        <v>121</v>
      </c>
      <c r="E6" s="44" t="s">
        <v>130</v>
      </c>
      <c r="F6" s="44">
        <v>4</v>
      </c>
      <c r="G6" s="44">
        <v>1</v>
      </c>
      <c r="I6" s="4"/>
      <c r="J6" s="4"/>
      <c r="K6" s="4"/>
      <c r="L6" s="4"/>
      <c r="M6" s="4"/>
      <c r="N6" s="4"/>
      <c r="O6" s="4"/>
      <c r="P6" s="4"/>
    </row>
    <row r="7" spans="1:16" ht="31.5" x14ac:dyDescent="0.25">
      <c r="A7" s="46">
        <v>5</v>
      </c>
      <c r="B7" s="44" t="s">
        <v>169</v>
      </c>
      <c r="C7" s="44" t="s">
        <v>122</v>
      </c>
      <c r="D7" s="44" t="s">
        <v>123</v>
      </c>
      <c r="E7" s="44" t="s">
        <v>131</v>
      </c>
      <c r="F7" s="44">
        <v>1</v>
      </c>
      <c r="G7" s="44">
        <v>1</v>
      </c>
      <c r="I7" s="4"/>
      <c r="J7" s="4"/>
      <c r="K7" s="4"/>
      <c r="L7" s="4"/>
      <c r="M7" s="4"/>
      <c r="N7" s="4"/>
      <c r="O7" s="4"/>
      <c r="P7" s="4"/>
    </row>
    <row r="8" spans="1:16" ht="31.5" x14ac:dyDescent="0.25">
      <c r="A8" s="46">
        <v>6</v>
      </c>
      <c r="B8" s="44" t="s">
        <v>170</v>
      </c>
      <c r="C8" s="44" t="s">
        <v>120</v>
      </c>
      <c r="D8" s="44" t="s">
        <v>124</v>
      </c>
      <c r="E8" s="44" t="s">
        <v>125</v>
      </c>
      <c r="F8" s="44">
        <v>8</v>
      </c>
      <c r="G8" s="44">
        <v>2</v>
      </c>
      <c r="I8" s="4"/>
      <c r="J8" s="4"/>
      <c r="K8" s="4"/>
      <c r="L8" s="4"/>
      <c r="M8" s="4"/>
      <c r="N8" s="4"/>
      <c r="O8" s="4"/>
      <c r="P8" s="4"/>
    </row>
    <row r="9" spans="1:16" ht="36" customHeight="1" x14ac:dyDescent="0.25">
      <c r="A9" s="46">
        <v>7</v>
      </c>
      <c r="B9" s="44" t="s">
        <v>171</v>
      </c>
      <c r="C9" s="44" t="s">
        <v>120</v>
      </c>
      <c r="D9" s="44" t="s">
        <v>126</v>
      </c>
      <c r="E9" s="44" t="s">
        <v>132</v>
      </c>
      <c r="F9" s="44">
        <v>8</v>
      </c>
      <c r="G9" s="44">
        <v>2</v>
      </c>
      <c r="I9" s="4"/>
      <c r="J9" s="4"/>
      <c r="K9" s="4"/>
      <c r="L9" s="4"/>
      <c r="M9" s="4"/>
      <c r="N9" s="4"/>
      <c r="O9" s="4"/>
      <c r="P9" s="4"/>
    </row>
    <row r="10" spans="1:16" ht="31.5" x14ac:dyDescent="0.25">
      <c r="A10" s="46">
        <v>8</v>
      </c>
      <c r="B10" s="44" t="s">
        <v>172</v>
      </c>
      <c r="C10" s="44" t="s">
        <v>120</v>
      </c>
      <c r="D10" s="44" t="s">
        <v>134</v>
      </c>
      <c r="E10" s="44" t="s">
        <v>135</v>
      </c>
      <c r="F10" s="44">
        <v>4</v>
      </c>
      <c r="G10" s="44">
        <v>2</v>
      </c>
      <c r="I10" s="4"/>
      <c r="J10" s="4"/>
      <c r="K10" s="4"/>
      <c r="L10" s="4"/>
      <c r="M10" s="4"/>
      <c r="N10" s="4"/>
      <c r="O10" s="4"/>
      <c r="P10" s="4"/>
    </row>
    <row r="11" spans="1:16" ht="47.25" x14ac:dyDescent="0.25">
      <c r="A11" s="46">
        <v>9</v>
      </c>
      <c r="B11" s="44" t="s">
        <v>179</v>
      </c>
      <c r="C11" s="44" t="s">
        <v>122</v>
      </c>
      <c r="D11" s="44" t="s">
        <v>133</v>
      </c>
      <c r="E11" s="44" t="s">
        <v>136</v>
      </c>
      <c r="F11" s="44">
        <v>2</v>
      </c>
      <c r="G11" s="44">
        <v>3</v>
      </c>
      <c r="I11" s="4"/>
      <c r="J11" s="4"/>
      <c r="K11" s="4"/>
      <c r="L11" s="4"/>
      <c r="M11" s="4"/>
      <c r="N11" s="4"/>
      <c r="O11" s="4"/>
      <c r="P11" s="4"/>
    </row>
    <row r="12" spans="1:16" ht="47.25" x14ac:dyDescent="0.25">
      <c r="A12" s="46">
        <v>10</v>
      </c>
      <c r="B12" s="44" t="s">
        <v>184</v>
      </c>
      <c r="C12" s="44" t="s">
        <v>122</v>
      </c>
      <c r="D12" s="44" t="s">
        <v>137</v>
      </c>
      <c r="E12" s="44" t="s">
        <v>138</v>
      </c>
      <c r="F12" s="44">
        <v>1</v>
      </c>
      <c r="G12" s="44">
        <v>3</v>
      </c>
      <c r="I12" s="4"/>
      <c r="J12" s="4"/>
      <c r="K12" s="4"/>
      <c r="L12" s="4"/>
      <c r="M12" s="4"/>
      <c r="N12" s="4"/>
      <c r="O12" s="4"/>
      <c r="P12" s="4"/>
    </row>
    <row r="13" spans="1:16" ht="15.75" x14ac:dyDescent="0.25">
      <c r="A13" s="46">
        <v>11</v>
      </c>
      <c r="B13" s="44" t="s">
        <v>173</v>
      </c>
      <c r="C13" s="44" t="s">
        <v>139</v>
      </c>
      <c r="D13" s="44" t="s">
        <v>140</v>
      </c>
      <c r="E13" s="44" t="s">
        <v>141</v>
      </c>
      <c r="F13" s="44">
        <v>1</v>
      </c>
      <c r="G13" s="44">
        <v>4</v>
      </c>
      <c r="I13" s="4"/>
      <c r="J13" s="4"/>
      <c r="K13" s="4"/>
      <c r="L13" s="4"/>
      <c r="M13" s="4"/>
      <c r="N13" s="4"/>
      <c r="O13" s="4"/>
      <c r="P13" s="4"/>
    </row>
    <row r="14" spans="1:16" ht="78.75" x14ac:dyDescent="0.25">
      <c r="A14" s="46">
        <v>12</v>
      </c>
      <c r="B14" s="44" t="s">
        <v>174</v>
      </c>
      <c r="C14" s="44" t="s">
        <v>139</v>
      </c>
      <c r="D14" s="44" t="s">
        <v>142</v>
      </c>
      <c r="E14" s="44" t="s">
        <v>143</v>
      </c>
      <c r="F14" s="44">
        <v>4</v>
      </c>
      <c r="G14" s="44">
        <v>5</v>
      </c>
      <c r="I14" s="4"/>
      <c r="J14" s="4"/>
      <c r="K14" s="4"/>
      <c r="L14" s="4"/>
      <c r="M14" s="4"/>
      <c r="N14" s="4"/>
      <c r="O14" s="4"/>
      <c r="P14" s="4"/>
    </row>
    <row r="15" spans="1:16" ht="34.5" customHeight="1" x14ac:dyDescent="0.25">
      <c r="A15" s="46">
        <v>13</v>
      </c>
      <c r="B15" s="44" t="s">
        <v>175</v>
      </c>
      <c r="C15" s="44" t="s">
        <v>139</v>
      </c>
      <c r="D15" s="44" t="s">
        <v>144</v>
      </c>
      <c r="E15" s="44" t="s">
        <v>145</v>
      </c>
      <c r="F15" s="44">
        <v>4</v>
      </c>
      <c r="G15" s="44">
        <v>5</v>
      </c>
      <c r="I15" s="4"/>
      <c r="J15" s="4"/>
      <c r="K15" s="4"/>
      <c r="L15" s="4"/>
      <c r="M15" s="4"/>
      <c r="N15" s="4"/>
      <c r="O15" s="4"/>
      <c r="P15" s="4"/>
    </row>
    <row r="16" spans="1:16" ht="15.75" x14ac:dyDescent="0.25">
      <c r="A16" s="46">
        <v>14</v>
      </c>
      <c r="B16" s="44" t="s">
        <v>176</v>
      </c>
      <c r="C16" s="44" t="s">
        <v>139</v>
      </c>
      <c r="D16" s="44" t="s">
        <v>146</v>
      </c>
      <c r="E16" s="44" t="s">
        <v>147</v>
      </c>
      <c r="F16" s="44">
        <v>1</v>
      </c>
      <c r="G16" s="44">
        <v>5</v>
      </c>
      <c r="I16" s="4"/>
      <c r="J16" s="4"/>
      <c r="K16" s="4"/>
      <c r="L16" s="4"/>
      <c r="M16" s="4"/>
      <c r="N16" s="4"/>
      <c r="O16" s="4"/>
      <c r="P16" s="4"/>
    </row>
    <row r="17" spans="1:43" ht="31.5" x14ac:dyDescent="0.25">
      <c r="A17" s="46">
        <v>15</v>
      </c>
      <c r="B17" s="44" t="s">
        <v>177</v>
      </c>
      <c r="C17" s="44" t="s">
        <v>148</v>
      </c>
      <c r="D17" s="44" t="s">
        <v>149</v>
      </c>
      <c r="E17" s="44" t="s">
        <v>150</v>
      </c>
      <c r="F17" s="44">
        <v>2</v>
      </c>
      <c r="G17" s="44">
        <v>6</v>
      </c>
      <c r="I17" s="4"/>
      <c r="J17" s="4"/>
      <c r="K17" s="4"/>
      <c r="L17" s="4"/>
      <c r="M17" s="4"/>
      <c r="N17" s="4"/>
      <c r="O17" s="4"/>
      <c r="P17" s="4"/>
    </row>
    <row r="18" spans="1:43" ht="31.5" x14ac:dyDescent="0.25">
      <c r="A18" s="46">
        <v>16</v>
      </c>
      <c r="B18" s="44" t="s">
        <v>178</v>
      </c>
      <c r="C18" s="44" t="s">
        <v>151</v>
      </c>
      <c r="D18" s="44" t="s">
        <v>152</v>
      </c>
      <c r="E18" s="44" t="s">
        <v>153</v>
      </c>
      <c r="F18" s="44">
        <v>1</v>
      </c>
      <c r="G18" s="44">
        <v>7</v>
      </c>
      <c r="I18" s="4"/>
      <c r="J18" s="4"/>
      <c r="K18" s="4"/>
      <c r="L18" s="4"/>
      <c r="M18" s="4"/>
      <c r="N18" s="4"/>
      <c r="O18" s="4"/>
      <c r="P18" s="4"/>
    </row>
    <row r="19" spans="1:43" ht="47.25" x14ac:dyDescent="0.25">
      <c r="A19" s="46">
        <v>17</v>
      </c>
      <c r="B19" s="44" t="s">
        <v>180</v>
      </c>
      <c r="C19" s="44" t="s">
        <v>151</v>
      </c>
      <c r="D19" s="44" t="s">
        <v>154</v>
      </c>
      <c r="E19" s="44" t="s">
        <v>155</v>
      </c>
      <c r="F19" s="44">
        <v>1</v>
      </c>
      <c r="G19" s="44">
        <v>7</v>
      </c>
      <c r="I19" s="4"/>
      <c r="J19" s="4"/>
      <c r="K19" s="4"/>
      <c r="L19" s="4"/>
      <c r="M19" s="4"/>
      <c r="N19" s="4"/>
      <c r="O19" s="4"/>
      <c r="P19" s="4"/>
    </row>
    <row r="20" spans="1:43" ht="31.5" x14ac:dyDescent="0.25">
      <c r="A20" s="46">
        <v>18</v>
      </c>
      <c r="B20" s="44" t="s">
        <v>181</v>
      </c>
      <c r="C20" s="44" t="s">
        <v>151</v>
      </c>
      <c r="D20" s="44" t="s">
        <v>156</v>
      </c>
      <c r="E20" s="44" t="s">
        <v>157</v>
      </c>
      <c r="F20" s="44">
        <v>1</v>
      </c>
      <c r="G20" s="44">
        <v>7</v>
      </c>
      <c r="I20" s="4"/>
      <c r="J20" s="4"/>
      <c r="K20" s="4"/>
      <c r="L20" s="4"/>
      <c r="M20" s="4"/>
      <c r="N20" s="4"/>
      <c r="O20" s="4"/>
      <c r="P20" s="4"/>
    </row>
    <row r="21" spans="1:43" ht="15.75" x14ac:dyDescent="0.25">
      <c r="A21" s="46">
        <v>19</v>
      </c>
      <c r="B21" s="44" t="s">
        <v>183</v>
      </c>
      <c r="C21" s="44" t="s">
        <v>151</v>
      </c>
      <c r="D21" s="44" t="s">
        <v>158</v>
      </c>
      <c r="E21" s="44" t="s">
        <v>159</v>
      </c>
      <c r="F21" s="44">
        <v>3</v>
      </c>
      <c r="G21" s="44">
        <v>8</v>
      </c>
      <c r="I21" s="4"/>
      <c r="J21" s="4"/>
      <c r="K21" s="4"/>
      <c r="L21" s="4"/>
      <c r="M21" s="4"/>
      <c r="N21" s="4"/>
      <c r="O21" s="4"/>
      <c r="P21" s="4"/>
    </row>
    <row r="22" spans="1:43" ht="47.25" x14ac:dyDescent="0.25">
      <c r="A22" s="46">
        <v>20</v>
      </c>
      <c r="B22" s="44" t="s">
        <v>182</v>
      </c>
      <c r="C22" s="44" t="s">
        <v>151</v>
      </c>
      <c r="D22" s="44" t="s">
        <v>160</v>
      </c>
      <c r="E22" s="44" t="s">
        <v>161</v>
      </c>
      <c r="F22" s="44">
        <v>1</v>
      </c>
      <c r="G22" s="44">
        <v>8</v>
      </c>
      <c r="I22" s="4"/>
      <c r="J22" s="4"/>
      <c r="K22" s="4"/>
      <c r="L22" s="4"/>
      <c r="M22" s="4"/>
      <c r="N22" s="4"/>
      <c r="O22" s="4"/>
      <c r="P22" s="4"/>
    </row>
    <row r="23" spans="1:43" ht="15.75" x14ac:dyDescent="0.25">
      <c r="A23" s="46">
        <v>21</v>
      </c>
      <c r="B23" s="44" t="s">
        <v>167</v>
      </c>
      <c r="C23" s="44" t="s">
        <v>151</v>
      </c>
      <c r="D23" s="44" t="s">
        <v>163</v>
      </c>
      <c r="E23" s="44" t="s">
        <v>162</v>
      </c>
      <c r="F23" s="44">
        <v>8</v>
      </c>
      <c r="G23" s="44">
        <v>9</v>
      </c>
      <c r="I23" s="4"/>
      <c r="J23" s="4"/>
      <c r="K23" s="4"/>
      <c r="L23" s="4"/>
      <c r="M23" s="4"/>
      <c r="N23" s="4"/>
      <c r="O23" s="4"/>
      <c r="P23" s="4"/>
    </row>
    <row r="24" spans="1:43" ht="15.75" x14ac:dyDescent="0.25">
      <c r="A24" s="4">
        <v>22</v>
      </c>
      <c r="B24" s="4"/>
      <c r="C24" s="4"/>
      <c r="D24" s="4"/>
      <c r="E24" s="4"/>
      <c r="F24" s="4"/>
      <c r="G24" s="4">
        <v>9</v>
      </c>
      <c r="H24" s="4"/>
      <c r="I24" s="4"/>
      <c r="J24" s="4"/>
      <c r="K24" s="4"/>
      <c r="L24" s="4"/>
      <c r="M24" s="4"/>
      <c r="N24" s="4"/>
      <c r="O24" s="4"/>
      <c r="P24" s="4"/>
    </row>
    <row r="25" spans="1:43" ht="15.75" x14ac:dyDescent="0.25">
      <c r="A25" s="4">
        <v>23</v>
      </c>
      <c r="B25" s="4"/>
      <c r="C25" s="4"/>
      <c r="D25" s="4"/>
      <c r="E25" s="4"/>
      <c r="F25" s="4">
        <v>1</v>
      </c>
      <c r="G25" s="44">
        <v>9</v>
      </c>
      <c r="N25" s="4"/>
      <c r="O25" s="4"/>
      <c r="P25" s="4"/>
    </row>
    <row r="26" spans="1:43" ht="15.75" x14ac:dyDescent="0.25">
      <c r="A26" s="4"/>
      <c r="B26" s="4"/>
      <c r="C26" s="4"/>
      <c r="D26" s="4"/>
      <c r="E26" s="24" t="s">
        <v>41</v>
      </c>
      <c r="F26" s="2">
        <f>SUM(F3:F25)</f>
        <v>60</v>
      </c>
      <c r="N26" s="4"/>
      <c r="O26" s="4"/>
      <c r="P26" s="4"/>
    </row>
    <row r="27" spans="1:43" ht="63" x14ac:dyDescent="0.25">
      <c r="A27" s="4" t="s">
        <v>14</v>
      </c>
      <c r="B27" s="4" t="s">
        <v>15</v>
      </c>
      <c r="C27" s="4" t="s">
        <v>16</v>
      </c>
      <c r="D27" s="4" t="s">
        <v>17</v>
      </c>
      <c r="E27" s="4" t="s">
        <v>18</v>
      </c>
      <c r="F27" s="4" t="s">
        <v>19</v>
      </c>
      <c r="G27" t="s">
        <v>20</v>
      </c>
      <c r="H27" s="4" t="s">
        <v>45</v>
      </c>
      <c r="I27" s="4" t="s">
        <v>46</v>
      </c>
      <c r="J27" s="4" t="s">
        <v>47</v>
      </c>
      <c r="K27" s="4" t="s">
        <v>48</v>
      </c>
      <c r="L27" s="4" t="s">
        <v>49</v>
      </c>
      <c r="M27" s="4" t="s">
        <v>50</v>
      </c>
      <c r="N27" s="4" t="s">
        <v>51</v>
      </c>
      <c r="O27" s="4" t="s">
        <v>52</v>
      </c>
      <c r="P27" s="4" t="s">
        <v>53</v>
      </c>
      <c r="Q27" t="s">
        <v>54</v>
      </c>
      <c r="R27" t="s">
        <v>55</v>
      </c>
      <c r="S27" t="s">
        <v>56</v>
      </c>
      <c r="T27" t="s">
        <v>57</v>
      </c>
      <c r="U27" t="s">
        <v>58</v>
      </c>
      <c r="V27" t="s">
        <v>59</v>
      </c>
      <c r="W27" t="s">
        <v>60</v>
      </c>
      <c r="X27" t="s">
        <v>61</v>
      </c>
      <c r="Y27" t="s">
        <v>62</v>
      </c>
      <c r="Z27" t="s">
        <v>63</v>
      </c>
      <c r="AA27" t="s">
        <v>64</v>
      </c>
      <c r="AB27" t="s">
        <v>65</v>
      </c>
      <c r="AC27" t="s">
        <v>66</v>
      </c>
      <c r="AD27" t="s">
        <v>67</v>
      </c>
      <c r="AE27" t="s">
        <v>68</v>
      </c>
      <c r="AF27" t="s">
        <v>69</v>
      </c>
      <c r="AG27" t="s">
        <v>70</v>
      </c>
      <c r="AH27" t="s">
        <v>71</v>
      </c>
      <c r="AI27" t="s">
        <v>185</v>
      </c>
      <c r="AJ27" t="s">
        <v>186</v>
      </c>
      <c r="AK27" t="s">
        <v>187</v>
      </c>
      <c r="AL27" t="s">
        <v>188</v>
      </c>
      <c r="AM27" t="s">
        <v>189</v>
      </c>
      <c r="AN27" t="s">
        <v>190</v>
      </c>
      <c r="AO27" t="s">
        <v>191</v>
      </c>
      <c r="AP27" t="s">
        <v>192</v>
      </c>
      <c r="AQ27" s="24" t="s">
        <v>42</v>
      </c>
    </row>
    <row r="28" spans="1:43" ht="15.75" x14ac:dyDescent="0.25">
      <c r="A28" s="4">
        <f>SUM(F26)</f>
        <v>60</v>
      </c>
      <c r="B28" s="4">
        <f>SUM((A28/42)*41)</f>
        <v>58.571428571428569</v>
      </c>
      <c r="C28" s="4">
        <f>SUM((A28/42)*40)</f>
        <v>57.142857142857146</v>
      </c>
      <c r="D28" s="4">
        <f>SUM((A28/42)*39)</f>
        <v>55.714285714285715</v>
      </c>
      <c r="E28" s="4">
        <f>SUM((A28/42)*38)</f>
        <v>54.285714285714285</v>
      </c>
      <c r="F28" s="4">
        <f>SUM((A28/42)*37)</f>
        <v>52.857142857142861</v>
      </c>
      <c r="G28">
        <f>SUM((A28/42)*36)</f>
        <v>51.428571428571431</v>
      </c>
      <c r="H28" s="4">
        <f>SUM((A28/42)*35)</f>
        <v>50</v>
      </c>
      <c r="I28" s="4">
        <f>SUM((A28/42)*34)</f>
        <v>48.571428571428569</v>
      </c>
      <c r="J28" s="4">
        <f>SUM((A28/42)*33)</f>
        <v>47.142857142857146</v>
      </c>
      <c r="K28" s="4">
        <f>SUM((A28/42)*32)</f>
        <v>45.714285714285715</v>
      </c>
      <c r="L28" s="4">
        <f>SUM((A28/42)*31)</f>
        <v>44.285714285714285</v>
      </c>
      <c r="M28" s="4">
        <f>SUM((A28/42)*30)</f>
        <v>42.857142857142861</v>
      </c>
      <c r="N28" s="4">
        <f>SUM((A28/42)*29)</f>
        <v>41.428571428571431</v>
      </c>
      <c r="O28" s="4">
        <f>SUM((A28/42)*28)</f>
        <v>40</v>
      </c>
      <c r="P28" s="4">
        <f>SUM((A28/42)*27)</f>
        <v>38.571428571428569</v>
      </c>
      <c r="Q28">
        <f>SUM((A28/42)*26)</f>
        <v>37.142857142857146</v>
      </c>
      <c r="R28">
        <f>SUM((A28/42)*25)</f>
        <v>35.714285714285715</v>
      </c>
      <c r="S28">
        <f>SUM((A28/42)*24)</f>
        <v>34.285714285714285</v>
      </c>
      <c r="T28">
        <f>SUM((A28/42)*23)</f>
        <v>32.857142857142861</v>
      </c>
      <c r="U28">
        <f>SUM((A28/42)*22)</f>
        <v>31.428571428571431</v>
      </c>
      <c r="V28">
        <f>SUM((A28/42)*21)</f>
        <v>30</v>
      </c>
      <c r="W28">
        <f>SUM((A28/42)*20)</f>
        <v>28.571428571428573</v>
      </c>
      <c r="X28">
        <f>SUM((A28/42)*19)</f>
        <v>27.142857142857142</v>
      </c>
      <c r="Y28">
        <f>SUM((A28/42)*18)</f>
        <v>25.714285714285715</v>
      </c>
      <c r="Z28">
        <f>SUM((A28/42)*17)</f>
        <v>24.285714285714285</v>
      </c>
      <c r="AA28">
        <f>SUM((A28/42)*16)</f>
        <v>22.857142857142858</v>
      </c>
      <c r="AB28">
        <f>SUM((A28/42)*15)</f>
        <v>21.428571428571431</v>
      </c>
      <c r="AC28">
        <f>SUM((A28/42)*14)</f>
        <v>20</v>
      </c>
      <c r="AD28">
        <f>SUM((A28/42)*13)</f>
        <v>18.571428571428573</v>
      </c>
      <c r="AE28">
        <f>SUM((A28/42)*12)</f>
        <v>17.142857142857142</v>
      </c>
      <c r="AF28">
        <f>SUM((A28/42)*11)</f>
        <v>15.714285714285715</v>
      </c>
      <c r="AG28">
        <f>SUM((A28/42)*10)</f>
        <v>14.285714285714286</v>
      </c>
      <c r="AH28">
        <f>SUM((A28/42)*9)</f>
        <v>12.857142857142858</v>
      </c>
      <c r="AI28">
        <f>SUM((A28/42)*8)</f>
        <v>11.428571428571429</v>
      </c>
      <c r="AJ28">
        <f>SUM((A28/42)*7)</f>
        <v>10</v>
      </c>
      <c r="AK28">
        <f>SUM((A28/42)*6)</f>
        <v>8.5714285714285712</v>
      </c>
      <c r="AL28">
        <f>SUM((A28/42)*5)</f>
        <v>7.1428571428571432</v>
      </c>
      <c r="AM28">
        <f>SUM((A28/42)*4)</f>
        <v>5.7142857142857144</v>
      </c>
      <c r="AN28">
        <f>SUM((A28/42)*3)</f>
        <v>4.2857142857142856</v>
      </c>
      <c r="AO28">
        <f>SUM((A28/42)*2)</f>
        <v>2.8571428571428572</v>
      </c>
      <c r="AP28">
        <f>SUM((A28/42)*1)</f>
        <v>1.4285714285714286</v>
      </c>
      <c r="AQ28">
        <v>0</v>
      </c>
    </row>
    <row r="29" spans="1:43" ht="15.75" x14ac:dyDescent="0.25">
      <c r="A29" s="34" t="s">
        <v>72</v>
      </c>
      <c r="B29" s="34"/>
      <c r="C29" s="34"/>
      <c r="D29" s="34"/>
      <c r="E29" s="34"/>
      <c r="F29" s="34"/>
      <c r="G29" s="34"/>
      <c r="H29" s="34"/>
      <c r="I29" s="34"/>
      <c r="J29" s="34"/>
      <c r="K29" s="34"/>
      <c r="L29" s="34"/>
      <c r="M29" s="34"/>
      <c r="N29" s="4"/>
      <c r="O29" s="4"/>
      <c r="P29" s="4"/>
    </row>
    <row r="30" spans="1:43" ht="15.75" x14ac:dyDescent="0.25">
      <c r="A30" s="4" t="s">
        <v>10</v>
      </c>
      <c r="B30" s="4"/>
      <c r="C30" s="4"/>
      <c r="D30" s="4"/>
      <c r="E30" s="4"/>
      <c r="F30" s="4"/>
      <c r="G30" s="4"/>
      <c r="H30" s="4"/>
      <c r="I30" s="4"/>
      <c r="J30" s="4"/>
      <c r="K30" s="4"/>
      <c r="L30" s="4"/>
      <c r="M30" s="4"/>
      <c r="N30" s="4"/>
      <c r="O30" s="4"/>
      <c r="P30" s="4"/>
    </row>
    <row r="31" spans="1:43" ht="15.75" x14ac:dyDescent="0.25">
      <c r="A31" s="4" t="s">
        <v>8</v>
      </c>
      <c r="B31" s="4">
        <v>1</v>
      </c>
      <c r="C31" s="4"/>
      <c r="D31" s="4"/>
      <c r="E31" s="4"/>
      <c r="F31" s="4"/>
      <c r="G31" s="4"/>
      <c r="H31" s="4"/>
      <c r="I31" s="4"/>
      <c r="J31" s="4"/>
      <c r="K31" s="4"/>
      <c r="L31" s="4"/>
      <c r="M31" s="4"/>
      <c r="N31" s="4"/>
      <c r="O31" s="4"/>
      <c r="P31" s="4"/>
    </row>
    <row r="32" spans="1:43" ht="15.75" x14ac:dyDescent="0.25">
      <c r="A32" s="4"/>
      <c r="B32" s="4"/>
      <c r="C32" s="4"/>
      <c r="D32" s="4"/>
      <c r="E32" s="4"/>
      <c r="F32" s="4"/>
      <c r="G32" s="4"/>
      <c r="H32" s="4"/>
      <c r="I32" s="4"/>
      <c r="J32" s="4"/>
      <c r="K32" s="4"/>
      <c r="L32" s="4"/>
      <c r="M32" s="4"/>
      <c r="N32" s="4"/>
      <c r="O32" s="4"/>
      <c r="P32" s="4"/>
    </row>
    <row r="33" spans="1:16" ht="15.75" x14ac:dyDescent="0.25">
      <c r="A33" s="4"/>
      <c r="B33" s="6" t="s">
        <v>11</v>
      </c>
      <c r="C33" s="6" t="s">
        <v>12</v>
      </c>
      <c r="D33" s="6" t="s">
        <v>13</v>
      </c>
      <c r="E33" s="6" t="s">
        <v>7</v>
      </c>
      <c r="F33" s="6" t="s">
        <v>6</v>
      </c>
      <c r="G33" s="6" t="s">
        <v>14</v>
      </c>
      <c r="H33" s="6" t="s">
        <v>15</v>
      </c>
      <c r="I33" s="6" t="s">
        <v>16</v>
      </c>
      <c r="J33" s="6" t="s">
        <v>17</v>
      </c>
      <c r="K33" s="6" t="s">
        <v>18</v>
      </c>
      <c r="L33" s="6" t="s">
        <v>19</v>
      </c>
      <c r="M33" s="28" t="s">
        <v>20</v>
      </c>
      <c r="N33" s="33"/>
      <c r="O33" s="33"/>
      <c r="P33" s="33"/>
    </row>
    <row r="34" spans="1:16" ht="66" customHeight="1" x14ac:dyDescent="0.25">
      <c r="A34" s="4"/>
      <c r="B34" s="7">
        <v>1</v>
      </c>
      <c r="C34" s="35" t="s">
        <v>21</v>
      </c>
      <c r="D34" s="35" t="s">
        <v>24</v>
      </c>
      <c r="E34" s="9" t="s">
        <v>9</v>
      </c>
      <c r="F34" s="10">
        <v>2</v>
      </c>
      <c r="G34" s="9"/>
      <c r="H34" s="9"/>
      <c r="I34" s="9"/>
      <c r="J34" s="9"/>
      <c r="K34" s="9"/>
      <c r="L34" s="9"/>
      <c r="M34" s="29"/>
      <c r="N34" s="4"/>
      <c r="O34" s="4"/>
      <c r="P34" s="4"/>
    </row>
    <row r="35" spans="1:16" ht="63" x14ac:dyDescent="0.25">
      <c r="A35" s="4"/>
      <c r="B35" s="7">
        <v>2</v>
      </c>
      <c r="C35" s="35" t="s">
        <v>22</v>
      </c>
      <c r="D35" s="35" t="s">
        <v>23</v>
      </c>
      <c r="E35" s="11" t="s">
        <v>44</v>
      </c>
      <c r="F35" s="10">
        <v>1</v>
      </c>
      <c r="G35" s="11"/>
      <c r="H35" s="11"/>
      <c r="I35" s="11"/>
      <c r="J35" s="11"/>
      <c r="K35" s="11"/>
      <c r="L35" s="11"/>
      <c r="M35" s="30"/>
      <c r="N35" s="4"/>
      <c r="O35" s="4"/>
      <c r="P35" s="4"/>
    </row>
    <row r="36" spans="1:16" ht="15.75" x14ac:dyDescent="0.25">
      <c r="A36" s="4"/>
      <c r="B36" s="12"/>
      <c r="C36" s="13"/>
      <c r="D36" s="13"/>
      <c r="E36" s="4"/>
      <c r="F36" s="14"/>
      <c r="G36" s="25">
        <f t="shared" ref="G36:M36" si="0">SUM(G34:G35)</f>
        <v>0</v>
      </c>
      <c r="H36" s="25">
        <f t="shared" si="0"/>
        <v>0</v>
      </c>
      <c r="I36" s="25">
        <f t="shared" si="0"/>
        <v>0</v>
      </c>
      <c r="J36" s="25">
        <f t="shared" si="0"/>
        <v>0</v>
      </c>
      <c r="K36" s="25">
        <f t="shared" si="0"/>
        <v>0</v>
      </c>
      <c r="L36" s="25">
        <f t="shared" si="0"/>
        <v>0</v>
      </c>
      <c r="M36" s="25">
        <f t="shared" si="0"/>
        <v>0</v>
      </c>
      <c r="N36" s="27"/>
      <c r="O36" s="27"/>
      <c r="P36" s="27"/>
    </row>
    <row r="37" spans="1:16" ht="15.75" x14ac:dyDescent="0.25">
      <c r="A37" s="4"/>
      <c r="B37" s="4"/>
      <c r="C37" s="4"/>
      <c r="D37" s="4"/>
      <c r="E37" s="4"/>
      <c r="F37" s="4"/>
      <c r="G37" s="4"/>
      <c r="H37" s="4"/>
      <c r="I37" s="4"/>
      <c r="J37" s="4"/>
      <c r="K37" s="4"/>
      <c r="L37" s="4"/>
      <c r="M37" s="4"/>
      <c r="N37" s="4"/>
      <c r="O37" s="4"/>
      <c r="P37" s="4"/>
    </row>
    <row r="38" spans="1:16" ht="15.75" x14ac:dyDescent="0.25">
      <c r="A38" s="4" t="s">
        <v>8</v>
      </c>
      <c r="B38" s="4">
        <v>2</v>
      </c>
      <c r="C38" s="4"/>
      <c r="D38" s="4"/>
      <c r="E38" s="4"/>
      <c r="F38" s="4"/>
      <c r="G38" s="4"/>
      <c r="H38" s="4"/>
      <c r="I38" s="4"/>
      <c r="J38" s="4"/>
      <c r="K38" s="4"/>
      <c r="L38" s="4"/>
      <c r="M38" s="4"/>
      <c r="N38" s="4"/>
      <c r="O38" s="4"/>
      <c r="P38" s="4"/>
    </row>
    <row r="39" spans="1:16" ht="15.75" x14ac:dyDescent="0.25">
      <c r="A39" s="4"/>
      <c r="B39" s="4"/>
      <c r="C39" s="4"/>
      <c r="D39" s="4"/>
      <c r="E39" s="4"/>
      <c r="F39" s="4"/>
      <c r="G39" s="4"/>
      <c r="H39" s="4"/>
      <c r="I39" s="4"/>
      <c r="J39" s="4"/>
      <c r="K39" s="4"/>
      <c r="L39" s="4"/>
      <c r="M39" s="4"/>
      <c r="N39" s="4"/>
      <c r="O39" s="4"/>
      <c r="P39" s="4"/>
    </row>
    <row r="40" spans="1:16" ht="15.75" x14ac:dyDescent="0.25">
      <c r="A40" s="4"/>
      <c r="B40" s="6" t="s">
        <v>11</v>
      </c>
      <c r="C40" s="6" t="s">
        <v>12</v>
      </c>
      <c r="D40" s="6" t="s">
        <v>13</v>
      </c>
      <c r="E40" s="6" t="s">
        <v>7</v>
      </c>
      <c r="F40" s="6" t="s">
        <v>6</v>
      </c>
      <c r="G40" s="6" t="s">
        <v>14</v>
      </c>
      <c r="H40" s="6" t="s">
        <v>15</v>
      </c>
      <c r="I40" s="6" t="s">
        <v>16</v>
      </c>
      <c r="J40" s="6" t="s">
        <v>17</v>
      </c>
      <c r="K40" s="6" t="s">
        <v>18</v>
      </c>
      <c r="L40" s="6" t="s">
        <v>19</v>
      </c>
      <c r="M40" s="28" t="s">
        <v>20</v>
      </c>
      <c r="N40" s="33"/>
      <c r="O40" s="33"/>
      <c r="P40" s="33"/>
    </row>
    <row r="41" spans="1:16" ht="47.25" x14ac:dyDescent="0.25">
      <c r="A41" s="4"/>
      <c r="B41" s="7">
        <v>3</v>
      </c>
      <c r="C41" s="35" t="s">
        <v>25</v>
      </c>
      <c r="D41" s="35" t="s">
        <v>26</v>
      </c>
      <c r="E41" s="9" t="s">
        <v>9</v>
      </c>
      <c r="F41" s="10">
        <v>6</v>
      </c>
      <c r="G41" s="9"/>
      <c r="M41" s="29"/>
      <c r="N41" s="4"/>
      <c r="O41" s="4"/>
      <c r="P41" s="4"/>
    </row>
    <row r="42" spans="1:16" ht="15.75" x14ac:dyDescent="0.25">
      <c r="A42" s="4"/>
      <c r="B42" s="7"/>
      <c r="C42" s="35"/>
      <c r="D42" s="35" t="s">
        <v>27</v>
      </c>
      <c r="E42" s="11" t="s">
        <v>44</v>
      </c>
      <c r="F42" s="10">
        <v>6</v>
      </c>
      <c r="G42" s="11"/>
      <c r="H42" s="11"/>
      <c r="I42" s="11"/>
      <c r="J42" s="11"/>
      <c r="K42" s="11"/>
      <c r="L42" s="11"/>
      <c r="M42" s="30"/>
      <c r="N42" s="4"/>
      <c r="O42" s="4"/>
      <c r="P42" s="4"/>
    </row>
    <row r="43" spans="1:16" ht="78.75" x14ac:dyDescent="0.25">
      <c r="A43" s="4"/>
      <c r="B43" s="15">
        <v>4</v>
      </c>
      <c r="C43" s="36" t="s">
        <v>28</v>
      </c>
      <c r="D43" s="36" t="s">
        <v>29</v>
      </c>
      <c r="E43" s="17" t="s">
        <v>9</v>
      </c>
      <c r="F43" s="18">
        <v>1</v>
      </c>
      <c r="G43" s="17"/>
      <c r="H43" s="17"/>
      <c r="I43" s="17"/>
      <c r="J43" s="17"/>
      <c r="K43" s="17"/>
      <c r="L43" s="17"/>
      <c r="M43" s="31"/>
      <c r="N43" s="4"/>
      <c r="O43" s="4"/>
      <c r="P43" s="4"/>
    </row>
    <row r="44" spans="1:16" ht="15.75" x14ac:dyDescent="0.25">
      <c r="A44" s="4"/>
      <c r="B44" s="19"/>
      <c r="C44" s="20"/>
      <c r="D44" s="20"/>
      <c r="E44" s="21"/>
      <c r="F44" s="22"/>
      <c r="G44" s="26">
        <f t="shared" ref="G44:M44" si="1">SUM(G41:G43)</f>
        <v>0</v>
      </c>
      <c r="H44" s="26">
        <f t="shared" si="1"/>
        <v>0</v>
      </c>
      <c r="I44" s="26">
        <f t="shared" si="1"/>
        <v>0</v>
      </c>
      <c r="J44" s="26">
        <f t="shared" si="1"/>
        <v>0</v>
      </c>
      <c r="K44" s="26">
        <f t="shared" si="1"/>
        <v>0</v>
      </c>
      <c r="L44" s="26">
        <f t="shared" si="1"/>
        <v>0</v>
      </c>
      <c r="M44" s="26">
        <f t="shared" si="1"/>
        <v>0</v>
      </c>
      <c r="N44" s="27"/>
      <c r="O44" s="27"/>
      <c r="P44" s="27"/>
    </row>
    <row r="45" spans="1:16" ht="15.75" x14ac:dyDescent="0.25">
      <c r="A45" s="4"/>
      <c r="B45" s="4"/>
      <c r="C45" s="4"/>
      <c r="D45" s="4"/>
      <c r="E45" s="4"/>
      <c r="F45" s="4"/>
      <c r="G45" s="4"/>
      <c r="H45" s="4"/>
      <c r="I45" s="4"/>
      <c r="J45" s="4"/>
      <c r="K45" s="4"/>
      <c r="L45" s="4"/>
      <c r="M45" s="4"/>
      <c r="N45" s="4"/>
      <c r="O45" s="4"/>
      <c r="P45" s="4"/>
    </row>
    <row r="46" spans="1:16" ht="15.75" x14ac:dyDescent="0.25">
      <c r="A46" s="4" t="s">
        <v>8</v>
      </c>
      <c r="B46" s="4">
        <v>3</v>
      </c>
      <c r="C46" s="4"/>
      <c r="D46" s="4"/>
      <c r="E46" s="4"/>
      <c r="F46" s="4"/>
      <c r="G46" s="4"/>
      <c r="H46" s="4"/>
      <c r="I46" s="4"/>
      <c r="J46" s="4"/>
      <c r="K46" s="4"/>
      <c r="L46" s="4"/>
      <c r="M46" s="4"/>
      <c r="N46" s="4"/>
      <c r="O46" s="4"/>
      <c r="P46" s="4"/>
    </row>
    <row r="47" spans="1:16" ht="15.75" x14ac:dyDescent="0.25">
      <c r="A47" s="4"/>
      <c r="B47" s="4"/>
      <c r="C47" s="4"/>
      <c r="D47" s="4"/>
      <c r="E47" s="4"/>
      <c r="F47" s="4"/>
      <c r="G47" s="4"/>
      <c r="H47" s="4"/>
      <c r="I47" s="4"/>
      <c r="J47" s="4"/>
      <c r="K47" s="4"/>
      <c r="L47" s="4"/>
      <c r="M47" s="4"/>
      <c r="N47" s="4"/>
      <c r="O47" s="4"/>
      <c r="P47" s="4"/>
    </row>
    <row r="48" spans="1:16" ht="15.75" x14ac:dyDescent="0.25">
      <c r="A48" s="4"/>
      <c r="B48" s="6" t="s">
        <v>11</v>
      </c>
      <c r="C48" s="6" t="s">
        <v>12</v>
      </c>
      <c r="D48" s="6" t="s">
        <v>13</v>
      </c>
      <c r="E48" s="6" t="s">
        <v>7</v>
      </c>
      <c r="F48" s="6" t="s">
        <v>6</v>
      </c>
      <c r="G48" s="6" t="s">
        <v>14</v>
      </c>
      <c r="H48" s="6" t="s">
        <v>15</v>
      </c>
      <c r="I48" s="6" t="s">
        <v>16</v>
      </c>
      <c r="J48" s="6" t="s">
        <v>17</v>
      </c>
      <c r="K48" s="6" t="s">
        <v>18</v>
      </c>
      <c r="L48" s="6" t="s">
        <v>19</v>
      </c>
      <c r="M48" s="28" t="s">
        <v>20</v>
      </c>
      <c r="N48" s="33"/>
      <c r="O48" s="33"/>
      <c r="P48" s="33"/>
    </row>
    <row r="49" spans="1:16" ht="63" x14ac:dyDescent="0.25">
      <c r="A49" s="4"/>
      <c r="B49" s="7">
        <v>5</v>
      </c>
      <c r="C49" s="35" t="s">
        <v>30</v>
      </c>
      <c r="D49" s="35" t="s">
        <v>31</v>
      </c>
      <c r="E49" s="9" t="s">
        <v>44</v>
      </c>
      <c r="F49" s="10">
        <v>6</v>
      </c>
      <c r="G49" s="9"/>
      <c r="H49" s="9"/>
      <c r="I49" s="9"/>
      <c r="J49" s="9"/>
      <c r="K49" s="9"/>
      <c r="L49" s="9"/>
      <c r="M49" s="29"/>
      <c r="N49" s="4"/>
      <c r="O49" s="4"/>
      <c r="P49" s="4"/>
    </row>
    <row r="50" spans="1:16" ht="15.75" x14ac:dyDescent="0.25">
      <c r="A50" s="4"/>
      <c r="B50" s="15"/>
      <c r="C50" s="36"/>
      <c r="D50" s="36" t="s">
        <v>32</v>
      </c>
      <c r="E50" s="23" t="s">
        <v>9</v>
      </c>
      <c r="F50" s="18">
        <v>6</v>
      </c>
      <c r="G50" s="23"/>
      <c r="H50" s="23"/>
      <c r="I50" s="23"/>
      <c r="J50" s="23"/>
      <c r="K50" s="23"/>
      <c r="L50" s="23"/>
      <c r="M50" s="32"/>
      <c r="N50" s="4"/>
      <c r="O50" s="4"/>
      <c r="P50" s="4"/>
    </row>
    <row r="51" spans="1:16" ht="15.75" x14ac:dyDescent="0.25">
      <c r="A51" s="4"/>
      <c r="B51" s="19"/>
      <c r="C51" s="20"/>
      <c r="D51" s="20"/>
      <c r="E51" s="21"/>
      <c r="F51" s="22"/>
      <c r="G51" s="26">
        <f t="shared" ref="G51:M51" si="2">SUM(G49:G50)</f>
        <v>0</v>
      </c>
      <c r="H51" s="26">
        <f t="shared" si="2"/>
        <v>0</v>
      </c>
      <c r="I51" s="26">
        <f t="shared" si="2"/>
        <v>0</v>
      </c>
      <c r="J51" s="26">
        <f t="shared" si="2"/>
        <v>0</v>
      </c>
      <c r="K51" s="26">
        <f t="shared" si="2"/>
        <v>0</v>
      </c>
      <c r="L51" s="26">
        <f t="shared" si="2"/>
        <v>0</v>
      </c>
      <c r="M51" s="26">
        <f t="shared" si="2"/>
        <v>0</v>
      </c>
      <c r="N51" s="27"/>
      <c r="O51" s="27"/>
      <c r="P51" s="27"/>
    </row>
    <row r="52" spans="1:16" ht="15.75" x14ac:dyDescent="0.25">
      <c r="A52" s="4"/>
      <c r="B52" s="4"/>
      <c r="C52" s="4"/>
      <c r="D52" s="4"/>
      <c r="E52" s="4"/>
      <c r="F52" s="4"/>
      <c r="G52" s="4"/>
      <c r="H52" s="4"/>
      <c r="I52" s="4"/>
      <c r="J52" s="4"/>
      <c r="K52" s="4"/>
      <c r="L52" s="4"/>
      <c r="M52" s="4"/>
      <c r="N52" s="4"/>
      <c r="O52" s="4"/>
      <c r="P52" s="4"/>
    </row>
    <row r="53" spans="1:16" ht="15.75" x14ac:dyDescent="0.25">
      <c r="A53" s="4" t="s">
        <v>8</v>
      </c>
      <c r="B53" s="4">
        <v>4</v>
      </c>
      <c r="C53" s="4"/>
      <c r="D53" s="4"/>
      <c r="E53" s="4"/>
      <c r="F53" s="4"/>
      <c r="G53" s="4"/>
      <c r="H53" s="4"/>
      <c r="I53" s="4"/>
      <c r="J53" s="4"/>
      <c r="K53" s="4"/>
      <c r="L53" s="4"/>
      <c r="M53" s="4"/>
      <c r="N53" s="4"/>
      <c r="O53" s="4"/>
      <c r="P53" s="4"/>
    </row>
    <row r="54" spans="1:16" ht="15.75" x14ac:dyDescent="0.25">
      <c r="A54" s="4"/>
      <c r="B54" s="4"/>
      <c r="C54" s="4"/>
      <c r="D54" s="4"/>
      <c r="E54" s="4"/>
      <c r="F54" s="4"/>
      <c r="G54" s="4"/>
      <c r="H54" s="4"/>
      <c r="I54" s="4"/>
      <c r="J54" s="4"/>
      <c r="K54" s="4"/>
      <c r="L54" s="4"/>
      <c r="M54" s="4"/>
      <c r="N54" s="4"/>
      <c r="O54" s="4"/>
      <c r="P54" s="4"/>
    </row>
    <row r="55" spans="1:16" ht="15.75" x14ac:dyDescent="0.25">
      <c r="A55" s="4"/>
      <c r="B55" s="6" t="s">
        <v>11</v>
      </c>
      <c r="C55" s="6" t="s">
        <v>12</v>
      </c>
      <c r="D55" s="6" t="s">
        <v>13</v>
      </c>
      <c r="E55" s="6" t="s">
        <v>7</v>
      </c>
      <c r="F55" s="6" t="s">
        <v>6</v>
      </c>
      <c r="G55" s="6" t="s">
        <v>14</v>
      </c>
      <c r="H55" s="6" t="s">
        <v>15</v>
      </c>
      <c r="I55" s="6" t="s">
        <v>16</v>
      </c>
      <c r="J55" s="6" t="s">
        <v>17</v>
      </c>
      <c r="K55" s="6" t="s">
        <v>18</v>
      </c>
      <c r="L55" s="6" t="s">
        <v>19</v>
      </c>
      <c r="M55" s="28" t="s">
        <v>20</v>
      </c>
      <c r="N55" s="33"/>
      <c r="O55" s="33"/>
      <c r="P55" s="33"/>
    </row>
    <row r="56" spans="1:16" ht="47.25" x14ac:dyDescent="0.25">
      <c r="A56" s="4"/>
      <c r="B56" s="7">
        <v>6</v>
      </c>
      <c r="C56" s="35" t="s">
        <v>33</v>
      </c>
      <c r="D56" s="35" t="s">
        <v>26</v>
      </c>
      <c r="E56" s="9" t="s">
        <v>9</v>
      </c>
      <c r="F56" s="10">
        <v>4</v>
      </c>
      <c r="G56" s="9"/>
      <c r="H56" s="9"/>
      <c r="I56" s="9"/>
      <c r="J56" s="9"/>
      <c r="K56" s="9"/>
      <c r="L56" s="9"/>
      <c r="M56" s="29"/>
      <c r="N56" s="4"/>
      <c r="O56" s="4"/>
      <c r="P56" s="4"/>
    </row>
    <row r="57" spans="1:16" ht="31.5" x14ac:dyDescent="0.25">
      <c r="A57" s="4"/>
      <c r="B57" s="7"/>
      <c r="C57" s="35"/>
      <c r="D57" s="35" t="s">
        <v>35</v>
      </c>
      <c r="E57" s="11" t="s">
        <v>44</v>
      </c>
      <c r="F57" s="10">
        <v>3</v>
      </c>
      <c r="G57" s="11"/>
      <c r="H57" s="11"/>
      <c r="I57" s="11"/>
      <c r="J57" s="11"/>
      <c r="K57" s="11"/>
      <c r="L57" s="11"/>
      <c r="M57" s="30"/>
      <c r="N57" s="4"/>
      <c r="O57" s="4"/>
      <c r="P57" s="4"/>
    </row>
    <row r="58" spans="1:16" ht="15.75" x14ac:dyDescent="0.25">
      <c r="A58" s="4"/>
      <c r="B58" s="15"/>
      <c r="C58" s="35"/>
      <c r="D58" s="35" t="s">
        <v>34</v>
      </c>
      <c r="E58" s="17" t="s">
        <v>9</v>
      </c>
      <c r="F58" s="18">
        <v>1</v>
      </c>
      <c r="G58" s="17"/>
      <c r="H58" s="17"/>
      <c r="I58" s="17"/>
      <c r="J58" s="17"/>
      <c r="K58" s="17"/>
      <c r="L58" s="17"/>
      <c r="M58" s="31"/>
      <c r="N58" s="4"/>
      <c r="O58" s="4"/>
      <c r="P58" s="4"/>
    </row>
    <row r="59" spans="1:16" ht="78.75" x14ac:dyDescent="0.25">
      <c r="A59" s="4"/>
      <c r="B59" s="7">
        <v>7</v>
      </c>
      <c r="C59" s="35" t="s">
        <v>36</v>
      </c>
      <c r="D59" s="35" t="s">
        <v>31</v>
      </c>
      <c r="E59" s="11" t="s">
        <v>9</v>
      </c>
      <c r="F59" s="10">
        <v>1</v>
      </c>
      <c r="G59" s="11"/>
      <c r="H59" s="11"/>
      <c r="I59" s="11"/>
      <c r="J59" s="11"/>
      <c r="K59" s="11"/>
      <c r="L59" s="11"/>
      <c r="M59" s="30"/>
      <c r="N59" s="4"/>
      <c r="O59" s="4"/>
      <c r="P59" s="4"/>
    </row>
    <row r="60" spans="1:16" ht="15.75" x14ac:dyDescent="0.25">
      <c r="A60" s="4"/>
      <c r="B60" s="15"/>
      <c r="C60" s="36"/>
      <c r="D60" s="36" t="s">
        <v>37</v>
      </c>
      <c r="E60" s="17" t="s">
        <v>44</v>
      </c>
      <c r="F60" s="18">
        <v>1</v>
      </c>
      <c r="G60" s="17"/>
      <c r="H60" s="17"/>
      <c r="I60" s="17"/>
      <c r="J60" s="17"/>
      <c r="K60" s="17"/>
      <c r="L60" s="17"/>
      <c r="M60" s="31"/>
      <c r="N60" s="4"/>
      <c r="O60" s="4"/>
      <c r="P60" s="4"/>
    </row>
    <row r="61" spans="1:16" ht="63" x14ac:dyDescent="0.25">
      <c r="A61" s="4"/>
      <c r="B61" s="15">
        <v>8</v>
      </c>
      <c r="C61" s="36" t="s">
        <v>38</v>
      </c>
      <c r="D61" s="36" t="s">
        <v>26</v>
      </c>
      <c r="E61" s="23" t="s">
        <v>9</v>
      </c>
      <c r="F61" s="18">
        <v>1</v>
      </c>
      <c r="G61" s="23"/>
      <c r="H61" s="23"/>
      <c r="I61" s="23"/>
      <c r="J61" s="23"/>
      <c r="K61" s="23"/>
      <c r="L61" s="23"/>
      <c r="M61" s="32"/>
      <c r="N61" s="4"/>
      <c r="O61" s="4"/>
      <c r="P61" s="4"/>
    </row>
    <row r="62" spans="1:16" ht="15.75" x14ac:dyDescent="0.25">
      <c r="A62" s="4"/>
      <c r="B62" s="19"/>
      <c r="C62" s="20"/>
      <c r="D62" s="20"/>
      <c r="E62" s="21"/>
      <c r="F62" s="22"/>
      <c r="G62" s="26">
        <f t="shared" ref="G62:M62" si="3">SUM(G56:G61)</f>
        <v>0</v>
      </c>
      <c r="H62" s="26">
        <f t="shared" si="3"/>
        <v>0</v>
      </c>
      <c r="I62" s="26">
        <f t="shared" si="3"/>
        <v>0</v>
      </c>
      <c r="J62" s="26">
        <f t="shared" si="3"/>
        <v>0</v>
      </c>
      <c r="K62" s="26">
        <f t="shared" si="3"/>
        <v>0</v>
      </c>
      <c r="L62" s="26">
        <f t="shared" si="3"/>
        <v>0</v>
      </c>
      <c r="M62" s="26">
        <f t="shared" si="3"/>
        <v>0</v>
      </c>
      <c r="N62" s="27"/>
      <c r="O62" s="27"/>
      <c r="P62" s="27"/>
    </row>
    <row r="63" spans="1:16" ht="15.75" x14ac:dyDescent="0.25">
      <c r="A63" s="4"/>
      <c r="B63" s="4"/>
      <c r="C63" s="4"/>
      <c r="D63" s="4"/>
      <c r="E63" s="4"/>
      <c r="F63" s="4"/>
      <c r="G63" s="4"/>
      <c r="H63" s="4"/>
      <c r="I63" s="4"/>
      <c r="J63" s="4"/>
      <c r="K63" s="4"/>
      <c r="L63" s="4"/>
      <c r="M63" s="4"/>
      <c r="N63" s="4"/>
      <c r="O63" s="4"/>
      <c r="P63" s="4"/>
    </row>
    <row r="64" spans="1:16" ht="15.75" x14ac:dyDescent="0.25">
      <c r="A64" s="4" t="s">
        <v>8</v>
      </c>
      <c r="B64" s="4">
        <v>5</v>
      </c>
      <c r="C64" s="4"/>
      <c r="D64" s="4"/>
      <c r="E64" s="4"/>
      <c r="F64" s="4"/>
      <c r="G64" s="4"/>
      <c r="H64" s="4"/>
      <c r="I64" s="4"/>
      <c r="J64" s="4"/>
      <c r="K64" s="4"/>
      <c r="L64" s="4"/>
      <c r="M64" s="4"/>
      <c r="N64" s="4"/>
      <c r="O64" s="4"/>
      <c r="P64" s="4"/>
    </row>
    <row r="65" spans="1:17" ht="15.75" x14ac:dyDescent="0.25">
      <c r="A65" s="4"/>
      <c r="B65" s="4"/>
      <c r="C65" s="4"/>
      <c r="D65" s="4"/>
      <c r="E65" s="4"/>
      <c r="F65" s="4"/>
      <c r="G65" s="4"/>
      <c r="H65" s="4"/>
      <c r="I65" s="4"/>
      <c r="J65" s="4"/>
      <c r="K65" s="4"/>
      <c r="L65" s="4"/>
      <c r="M65" s="4"/>
      <c r="N65" s="4"/>
      <c r="O65" s="4"/>
      <c r="P65" s="4"/>
    </row>
    <row r="66" spans="1:17" ht="15.75" x14ac:dyDescent="0.25">
      <c r="A66" s="4"/>
      <c r="B66" s="6" t="s">
        <v>11</v>
      </c>
      <c r="C66" s="6" t="s">
        <v>12</v>
      </c>
      <c r="D66" s="6" t="s">
        <v>13</v>
      </c>
      <c r="E66" s="6" t="s">
        <v>7</v>
      </c>
      <c r="F66" s="6" t="s">
        <v>6</v>
      </c>
      <c r="G66" s="6" t="s">
        <v>14</v>
      </c>
      <c r="H66" s="6" t="s">
        <v>15</v>
      </c>
      <c r="I66" s="6" t="s">
        <v>16</v>
      </c>
      <c r="J66" s="6" t="s">
        <v>17</v>
      </c>
      <c r="K66" s="6" t="s">
        <v>18</v>
      </c>
      <c r="L66" s="6" t="s">
        <v>19</v>
      </c>
      <c r="M66" s="28" t="s">
        <v>20</v>
      </c>
      <c r="N66" s="33"/>
      <c r="O66" s="33"/>
      <c r="P66" s="33"/>
    </row>
    <row r="67" spans="1:17" ht="63" x14ac:dyDescent="0.25">
      <c r="A67" s="4"/>
      <c r="B67" s="7">
        <v>5</v>
      </c>
      <c r="C67" s="35" t="s">
        <v>39</v>
      </c>
      <c r="D67" s="35" t="s">
        <v>31</v>
      </c>
      <c r="E67" s="9" t="s">
        <v>9</v>
      </c>
      <c r="F67" s="10">
        <v>6</v>
      </c>
      <c r="G67" s="9"/>
      <c r="H67" s="9"/>
      <c r="I67" s="9"/>
      <c r="J67" s="9"/>
      <c r="K67" s="9"/>
      <c r="L67" s="9"/>
      <c r="M67" s="29"/>
      <c r="N67" s="4"/>
      <c r="O67" s="4"/>
      <c r="P67" s="4"/>
    </row>
    <row r="68" spans="1:17" ht="15.75" x14ac:dyDescent="0.25">
      <c r="A68" s="4"/>
      <c r="B68" s="15"/>
      <c r="C68" s="36"/>
      <c r="D68" s="36" t="s">
        <v>32</v>
      </c>
      <c r="E68" s="23" t="s">
        <v>44</v>
      </c>
      <c r="F68" s="18">
        <v>6</v>
      </c>
      <c r="G68" s="23"/>
      <c r="H68" s="23"/>
      <c r="I68" s="23"/>
      <c r="J68" s="23"/>
      <c r="K68" s="23"/>
      <c r="L68" s="23"/>
      <c r="M68" s="32"/>
      <c r="N68" s="4"/>
      <c r="O68" s="4"/>
      <c r="P68" s="4"/>
    </row>
    <row r="69" spans="1:17" ht="15.75" x14ac:dyDescent="0.25">
      <c r="A69" s="4"/>
      <c r="B69" s="4"/>
      <c r="C69" s="4"/>
      <c r="D69" s="4"/>
      <c r="E69" s="4"/>
      <c r="F69" s="4"/>
      <c r="G69" s="2">
        <f t="shared" ref="G69:M69" si="4">SUM(G67:G68)</f>
        <v>0</v>
      </c>
      <c r="H69" s="2">
        <f t="shared" si="4"/>
        <v>0</v>
      </c>
      <c r="I69" s="2">
        <f t="shared" si="4"/>
        <v>0</v>
      </c>
      <c r="J69" s="2">
        <f t="shared" si="4"/>
        <v>0</v>
      </c>
      <c r="K69" s="2">
        <f t="shared" si="4"/>
        <v>0</v>
      </c>
      <c r="L69" s="2">
        <f t="shared" si="4"/>
        <v>0</v>
      </c>
      <c r="M69" s="2">
        <f t="shared" si="4"/>
        <v>0</v>
      </c>
      <c r="N69" s="27"/>
      <c r="O69" s="27"/>
      <c r="P69" s="27"/>
    </row>
    <row r="70" spans="1:17" ht="15.75" x14ac:dyDescent="0.25">
      <c r="A70" s="4"/>
      <c r="B70" s="4"/>
      <c r="C70" s="4"/>
      <c r="D70" s="4"/>
      <c r="E70" s="4"/>
      <c r="F70" s="4"/>
      <c r="G70" s="4"/>
      <c r="H70" s="4"/>
      <c r="I70" s="4"/>
      <c r="J70" s="4"/>
      <c r="K70" s="4"/>
      <c r="L70" s="4"/>
      <c r="M70" s="4"/>
      <c r="N70" s="4"/>
      <c r="O70" s="4"/>
      <c r="P70" s="4"/>
    </row>
    <row r="71" spans="1:17" ht="47.25" x14ac:dyDescent="0.25">
      <c r="A71" s="4"/>
      <c r="B71" s="4"/>
      <c r="C71" s="4"/>
      <c r="D71" s="4"/>
      <c r="E71" s="4"/>
      <c r="F71" s="24" t="s">
        <v>40</v>
      </c>
      <c r="G71" s="2">
        <f t="shared" ref="G71:M71" si="5">SUM(G36+G44+G51+G62+G69)</f>
        <v>0</v>
      </c>
      <c r="H71" s="2">
        <f t="shared" si="5"/>
        <v>0</v>
      </c>
      <c r="I71" s="2">
        <f t="shared" si="5"/>
        <v>0</v>
      </c>
      <c r="J71" s="2">
        <f t="shared" si="5"/>
        <v>0</v>
      </c>
      <c r="K71" s="2">
        <f t="shared" si="5"/>
        <v>0</v>
      </c>
      <c r="L71" s="2">
        <f t="shared" si="5"/>
        <v>0</v>
      </c>
      <c r="M71" s="2">
        <f t="shared" si="5"/>
        <v>0</v>
      </c>
      <c r="N71" s="27"/>
      <c r="O71" s="27"/>
      <c r="P71" s="27"/>
    </row>
    <row r="72" spans="1:17" ht="63" x14ac:dyDescent="0.25">
      <c r="A72" s="4"/>
      <c r="B72" s="4"/>
      <c r="C72" s="4"/>
      <c r="D72" s="4"/>
      <c r="E72" s="4"/>
      <c r="F72" s="24" t="s">
        <v>43</v>
      </c>
      <c r="G72" s="4">
        <f>SUM(F26)</f>
        <v>60</v>
      </c>
      <c r="H72" s="4">
        <f t="shared" ref="H72:M72" si="6">SUM(G72-G71)</f>
        <v>60</v>
      </c>
      <c r="I72" s="4">
        <f>SUM(H72-H71)</f>
        <v>60</v>
      </c>
      <c r="J72" s="4">
        <f t="shared" si="6"/>
        <v>60</v>
      </c>
      <c r="K72" s="4">
        <f t="shared" si="6"/>
        <v>60</v>
      </c>
      <c r="L72" s="4">
        <f t="shared" si="6"/>
        <v>60</v>
      </c>
      <c r="M72" s="4">
        <f t="shared" si="6"/>
        <v>60</v>
      </c>
      <c r="N72" s="4"/>
      <c r="O72" s="4"/>
      <c r="P72" s="4"/>
      <c r="Q72" s="4"/>
    </row>
    <row r="73" spans="1:17" ht="15.75" x14ac:dyDescent="0.25">
      <c r="A73" s="4"/>
      <c r="B73" s="4"/>
      <c r="C73" s="4"/>
      <c r="D73" s="4"/>
      <c r="E73" s="4"/>
      <c r="F73" s="4"/>
      <c r="G73" s="4"/>
      <c r="H73" s="4"/>
      <c r="I73" s="4"/>
      <c r="J73" s="4"/>
      <c r="K73" s="4"/>
      <c r="L73" s="4"/>
      <c r="M73" s="4"/>
      <c r="N73" s="4"/>
      <c r="O73" s="4"/>
      <c r="P73" s="4"/>
    </row>
    <row r="74" spans="1:17" x14ac:dyDescent="0.25">
      <c r="A74" s="34" t="s">
        <v>73</v>
      </c>
      <c r="B74" s="34"/>
      <c r="C74" s="34"/>
      <c r="D74" s="34"/>
      <c r="E74" s="34"/>
      <c r="F74" s="34"/>
      <c r="G74" s="34"/>
      <c r="H74" s="34"/>
      <c r="I74" s="34"/>
      <c r="J74" s="34"/>
      <c r="K74" s="34"/>
      <c r="L74" s="34"/>
      <c r="M74" s="34"/>
    </row>
    <row r="75" spans="1:17" x14ac:dyDescent="0.25">
      <c r="A75" t="s">
        <v>74</v>
      </c>
      <c r="Q75" s="3"/>
    </row>
    <row r="77" spans="1:17" ht="15.75" x14ac:dyDescent="0.25">
      <c r="B77" s="6" t="s">
        <v>11</v>
      </c>
      <c r="C77" s="6" t="s">
        <v>12</v>
      </c>
      <c r="D77" s="6" t="s">
        <v>13</v>
      </c>
      <c r="E77" s="6" t="s">
        <v>7</v>
      </c>
      <c r="F77" s="6" t="s">
        <v>6</v>
      </c>
      <c r="G77" s="6" t="s">
        <v>45</v>
      </c>
      <c r="H77" s="6" t="s">
        <v>46</v>
      </c>
      <c r="I77" s="6" t="s">
        <v>47</v>
      </c>
      <c r="J77" s="6" t="s">
        <v>48</v>
      </c>
      <c r="K77" s="6" t="s">
        <v>49</v>
      </c>
      <c r="L77" s="6" t="s">
        <v>50</v>
      </c>
      <c r="M77" s="28" t="s">
        <v>51</v>
      </c>
    </row>
    <row r="78" spans="1:17" ht="63" x14ac:dyDescent="0.25">
      <c r="B78" s="7">
        <v>10</v>
      </c>
      <c r="C78" s="8" t="s">
        <v>75</v>
      </c>
      <c r="D78" s="35" t="s">
        <v>76</v>
      </c>
      <c r="E78" s="9" t="s">
        <v>44</v>
      </c>
      <c r="F78" s="10">
        <v>4</v>
      </c>
      <c r="G78" s="9"/>
      <c r="H78" s="9"/>
      <c r="I78" s="9"/>
      <c r="J78" s="9"/>
      <c r="K78" s="9"/>
      <c r="L78" s="9"/>
      <c r="M78" s="29"/>
    </row>
    <row r="79" spans="1:17" ht="15.75" x14ac:dyDescent="0.25">
      <c r="B79" s="7"/>
      <c r="C79" s="8"/>
      <c r="D79" s="35" t="s">
        <v>77</v>
      </c>
      <c r="E79" s="11" t="s">
        <v>9</v>
      </c>
      <c r="F79" s="10">
        <v>4</v>
      </c>
      <c r="G79" s="11"/>
      <c r="H79" s="11">
        <v>3</v>
      </c>
      <c r="I79" s="11">
        <v>3</v>
      </c>
      <c r="J79" s="11">
        <v>4</v>
      </c>
      <c r="K79" s="11">
        <v>3</v>
      </c>
      <c r="L79" s="11">
        <v>4</v>
      </c>
      <c r="M79" s="30"/>
    </row>
    <row r="80" spans="1:17" ht="15.75" x14ac:dyDescent="0.25">
      <c r="B80" s="15"/>
      <c r="C80" s="8"/>
      <c r="D80" s="35" t="s">
        <v>78</v>
      </c>
      <c r="E80" s="17" t="s">
        <v>44</v>
      </c>
      <c r="F80" s="18">
        <v>4</v>
      </c>
      <c r="G80" s="17"/>
      <c r="H80" s="17"/>
      <c r="I80" s="17"/>
      <c r="J80" s="17"/>
      <c r="K80" s="17"/>
      <c r="L80" s="17"/>
      <c r="M80" s="31"/>
    </row>
    <row r="81" spans="1:13" ht="15.75" x14ac:dyDescent="0.25">
      <c r="B81" s="7"/>
      <c r="C81" s="8"/>
      <c r="D81" s="35" t="s">
        <v>79</v>
      </c>
      <c r="E81" s="11" t="s">
        <v>9</v>
      </c>
      <c r="F81" s="10">
        <v>4</v>
      </c>
      <c r="G81" s="11"/>
      <c r="H81" s="11"/>
      <c r="I81" s="11"/>
      <c r="J81" s="11"/>
      <c r="K81" s="11"/>
      <c r="L81" s="11"/>
      <c r="M81" s="30"/>
    </row>
    <row r="82" spans="1:13" ht="31.5" x14ac:dyDescent="0.25">
      <c r="B82" s="15"/>
      <c r="C82" s="16"/>
      <c r="D82" s="36" t="s">
        <v>80</v>
      </c>
      <c r="E82" s="17" t="s">
        <v>44</v>
      </c>
      <c r="F82" s="18">
        <v>2</v>
      </c>
      <c r="G82" s="17"/>
      <c r="H82" s="17"/>
      <c r="I82" s="17"/>
      <c r="J82" s="17"/>
      <c r="K82" s="17"/>
      <c r="L82" s="17"/>
      <c r="M82" s="31"/>
    </row>
    <row r="83" spans="1:13" ht="31.5" x14ac:dyDescent="0.25">
      <c r="B83" s="15"/>
      <c r="C83" s="16"/>
      <c r="D83" s="36" t="s">
        <v>81</v>
      </c>
      <c r="E83" s="23" t="s">
        <v>9</v>
      </c>
      <c r="F83" s="18">
        <v>2</v>
      </c>
      <c r="G83" s="23"/>
      <c r="H83" s="23"/>
      <c r="I83" s="23"/>
      <c r="J83" s="23"/>
      <c r="K83" s="23"/>
      <c r="L83" s="23"/>
      <c r="M83" s="32"/>
    </row>
    <row r="84" spans="1:13" ht="15.75" x14ac:dyDescent="0.25">
      <c r="B84" s="19"/>
      <c r="C84" s="20"/>
      <c r="D84" s="20"/>
      <c r="E84" s="21"/>
      <c r="F84" s="22"/>
      <c r="G84" s="26">
        <f t="shared" ref="G84:M84" si="7">SUM(G78:G83)</f>
        <v>0</v>
      </c>
      <c r="H84" s="26">
        <f t="shared" si="7"/>
        <v>3</v>
      </c>
      <c r="I84" s="26">
        <f t="shared" si="7"/>
        <v>3</v>
      </c>
      <c r="J84" s="26">
        <f t="shared" si="7"/>
        <v>4</v>
      </c>
      <c r="K84" s="26">
        <f t="shared" si="7"/>
        <v>3</v>
      </c>
      <c r="L84" s="26">
        <f t="shared" si="7"/>
        <v>4</v>
      </c>
      <c r="M84" s="26">
        <f t="shared" si="7"/>
        <v>0</v>
      </c>
    </row>
    <row r="86" spans="1:13" ht="47.25" x14ac:dyDescent="0.25">
      <c r="F86" s="24" t="s">
        <v>40</v>
      </c>
      <c r="G86" s="26">
        <f t="shared" ref="G86:M86" si="8">SUM(G84)</f>
        <v>0</v>
      </c>
      <c r="H86" s="26">
        <f t="shared" si="8"/>
        <v>3</v>
      </c>
      <c r="I86" s="26">
        <f t="shared" si="8"/>
        <v>3</v>
      </c>
      <c r="J86" s="26">
        <f t="shared" si="8"/>
        <v>4</v>
      </c>
      <c r="K86" s="26">
        <f t="shared" si="8"/>
        <v>3</v>
      </c>
      <c r="L86" s="26">
        <f t="shared" si="8"/>
        <v>4</v>
      </c>
      <c r="M86" s="26">
        <f t="shared" si="8"/>
        <v>0</v>
      </c>
    </row>
    <row r="87" spans="1:13" ht="63" x14ac:dyDescent="0.25">
      <c r="F87" s="24" t="s">
        <v>43</v>
      </c>
      <c r="G87">
        <f>SUM(M72)</f>
        <v>60</v>
      </c>
      <c r="H87">
        <f t="shared" ref="H87:M87" si="9">SUM(G87-G86)</f>
        <v>60</v>
      </c>
      <c r="I87">
        <f>SUM(H87-H86)</f>
        <v>57</v>
      </c>
      <c r="J87">
        <f t="shared" si="9"/>
        <v>54</v>
      </c>
      <c r="K87">
        <f t="shared" si="9"/>
        <v>50</v>
      </c>
      <c r="L87">
        <f t="shared" si="9"/>
        <v>47</v>
      </c>
      <c r="M87">
        <f t="shared" si="9"/>
        <v>43</v>
      </c>
    </row>
    <row r="89" spans="1:13" x14ac:dyDescent="0.25">
      <c r="A89" s="34" t="s">
        <v>82</v>
      </c>
      <c r="B89" s="34"/>
      <c r="C89" s="34"/>
      <c r="D89" s="34"/>
      <c r="E89" s="34"/>
      <c r="F89" s="34"/>
      <c r="G89" s="34"/>
      <c r="H89" s="34"/>
      <c r="I89" s="34"/>
      <c r="J89" s="34"/>
      <c r="K89" s="34"/>
      <c r="L89" s="34"/>
      <c r="M89" s="34"/>
    </row>
    <row r="90" spans="1:13" x14ac:dyDescent="0.25">
      <c r="A90" t="s">
        <v>83</v>
      </c>
    </row>
    <row r="92" spans="1:13" ht="15.75" x14ac:dyDescent="0.25">
      <c r="B92" s="6" t="s">
        <v>11</v>
      </c>
      <c r="C92" s="6" t="s">
        <v>12</v>
      </c>
      <c r="D92" s="6" t="s">
        <v>13</v>
      </c>
      <c r="E92" s="6" t="s">
        <v>7</v>
      </c>
      <c r="F92" s="6" t="s">
        <v>6</v>
      </c>
      <c r="G92" s="6" t="s">
        <v>52</v>
      </c>
      <c r="H92" s="6" t="s">
        <v>53</v>
      </c>
      <c r="I92" s="6" t="s">
        <v>54</v>
      </c>
      <c r="J92" s="6" t="s">
        <v>55</v>
      </c>
      <c r="K92" s="6" t="s">
        <v>56</v>
      </c>
      <c r="L92" s="6" t="s">
        <v>57</v>
      </c>
      <c r="M92" s="28" t="s">
        <v>58</v>
      </c>
    </row>
    <row r="93" spans="1:13" ht="63" x14ac:dyDescent="0.25">
      <c r="B93" s="7">
        <v>11</v>
      </c>
      <c r="C93" s="35" t="s">
        <v>84</v>
      </c>
      <c r="D93" s="35" t="s">
        <v>93</v>
      </c>
      <c r="E93" s="9" t="s">
        <v>9</v>
      </c>
      <c r="F93" s="10">
        <v>5</v>
      </c>
      <c r="G93" s="9"/>
      <c r="H93" s="9"/>
      <c r="I93" s="9"/>
      <c r="J93" s="9"/>
      <c r="K93" s="9"/>
      <c r="L93" s="9"/>
      <c r="M93" s="29"/>
    </row>
    <row r="94" spans="1:13" ht="47.25" x14ac:dyDescent="0.25">
      <c r="B94" s="7"/>
      <c r="C94" s="35"/>
      <c r="D94" s="35" t="s">
        <v>96</v>
      </c>
      <c r="E94" s="11" t="s">
        <v>99</v>
      </c>
      <c r="F94" s="10">
        <v>5</v>
      </c>
      <c r="G94" s="11"/>
      <c r="H94" s="9"/>
      <c r="I94" s="9">
        <v>4</v>
      </c>
      <c r="J94" s="9">
        <v>3</v>
      </c>
      <c r="K94" s="9">
        <v>5</v>
      </c>
      <c r="L94" s="9">
        <v>3</v>
      </c>
      <c r="M94" s="30"/>
    </row>
    <row r="95" spans="1:13" ht="63" x14ac:dyDescent="0.25">
      <c r="B95" s="15">
        <v>12</v>
      </c>
      <c r="C95" s="35" t="s">
        <v>85</v>
      </c>
      <c r="D95" s="35" t="s">
        <v>92</v>
      </c>
      <c r="E95" s="17" t="s">
        <v>99</v>
      </c>
      <c r="F95" s="18">
        <v>5</v>
      </c>
      <c r="G95" s="17"/>
      <c r="H95" s="17"/>
      <c r="I95" s="17"/>
      <c r="J95" s="17"/>
      <c r="K95" s="17"/>
      <c r="L95" s="17"/>
      <c r="M95" s="31"/>
    </row>
    <row r="96" spans="1:13" ht="47.25" x14ac:dyDescent="0.25">
      <c r="B96" s="7"/>
      <c r="C96" s="35"/>
      <c r="D96" s="35" t="s">
        <v>97</v>
      </c>
      <c r="E96" s="11" t="s">
        <v>9</v>
      </c>
      <c r="F96" s="10">
        <v>5</v>
      </c>
      <c r="G96" s="11"/>
      <c r="H96" s="11"/>
      <c r="I96" s="11"/>
      <c r="J96" s="11"/>
      <c r="K96" s="11"/>
      <c r="L96" s="11"/>
      <c r="M96" s="30"/>
    </row>
    <row r="97" spans="1:13" ht="78.75" x14ac:dyDescent="0.25">
      <c r="B97" s="15">
        <v>13</v>
      </c>
      <c r="C97" s="36" t="s">
        <v>86</v>
      </c>
      <c r="D97" s="36" t="s">
        <v>95</v>
      </c>
      <c r="E97" s="17" t="s">
        <v>9</v>
      </c>
      <c r="F97" s="18">
        <v>3</v>
      </c>
      <c r="G97" s="17"/>
      <c r="H97" s="17"/>
      <c r="I97" s="17"/>
      <c r="J97" s="17"/>
      <c r="K97" s="17"/>
      <c r="L97" s="17"/>
      <c r="M97" s="31"/>
    </row>
    <row r="98" spans="1:13" ht="47.25" x14ac:dyDescent="0.25">
      <c r="B98" s="15"/>
      <c r="C98" s="36"/>
      <c r="D98" s="36" t="s">
        <v>94</v>
      </c>
      <c r="E98" s="23" t="s">
        <v>99</v>
      </c>
      <c r="F98" s="18">
        <v>3</v>
      </c>
      <c r="G98" s="23"/>
      <c r="H98" s="23"/>
      <c r="I98" s="23"/>
      <c r="J98" s="23"/>
      <c r="K98" s="23"/>
      <c r="L98" s="23"/>
      <c r="M98" s="32"/>
    </row>
    <row r="99" spans="1:13" ht="94.5" x14ac:dyDescent="0.25">
      <c r="B99" s="15">
        <v>14</v>
      </c>
      <c r="C99" s="36" t="s">
        <v>87</v>
      </c>
      <c r="D99" s="36" t="s">
        <v>98</v>
      </c>
      <c r="E99" s="17" t="s">
        <v>99</v>
      </c>
      <c r="F99" s="18">
        <v>3</v>
      </c>
      <c r="G99" s="17"/>
      <c r="H99" s="17"/>
      <c r="I99" s="17"/>
      <c r="J99" s="17"/>
      <c r="K99" s="17"/>
      <c r="L99" s="17"/>
      <c r="M99" s="31"/>
    </row>
    <row r="100" spans="1:13" ht="63" x14ac:dyDescent="0.25">
      <c r="B100" s="15"/>
      <c r="C100" s="36"/>
      <c r="D100" s="36" t="s">
        <v>90</v>
      </c>
      <c r="E100" s="23" t="s">
        <v>9</v>
      </c>
      <c r="F100" s="18">
        <v>3</v>
      </c>
      <c r="G100" s="23"/>
      <c r="H100" s="23"/>
      <c r="I100" s="23"/>
      <c r="J100" s="23"/>
      <c r="K100" s="23"/>
      <c r="L100" s="23"/>
      <c r="M100" s="32"/>
    </row>
    <row r="101" spans="1:13" ht="63" x14ac:dyDescent="0.25">
      <c r="B101" s="15">
        <v>15</v>
      </c>
      <c r="C101" s="36" t="s">
        <v>88</v>
      </c>
      <c r="D101" s="36" t="s">
        <v>89</v>
      </c>
      <c r="E101" s="17" t="s">
        <v>99</v>
      </c>
      <c r="F101" s="18">
        <v>5</v>
      </c>
      <c r="G101" s="17"/>
      <c r="H101" s="17"/>
      <c r="I101" s="17"/>
      <c r="J101" s="17"/>
      <c r="K101" s="17"/>
      <c r="L101" s="17"/>
      <c r="M101" s="31"/>
    </row>
    <row r="102" spans="1:13" ht="47.25" x14ac:dyDescent="0.25">
      <c r="B102" s="15"/>
      <c r="C102" s="36"/>
      <c r="D102" s="36" t="s">
        <v>91</v>
      </c>
      <c r="E102" s="23" t="s">
        <v>9</v>
      </c>
      <c r="F102" s="18">
        <v>5</v>
      </c>
      <c r="G102" s="23"/>
      <c r="H102" s="23"/>
      <c r="I102" s="23"/>
      <c r="J102" s="23"/>
      <c r="K102" s="23"/>
      <c r="L102" s="23"/>
      <c r="M102" s="32"/>
    </row>
    <row r="103" spans="1:13" x14ac:dyDescent="0.25">
      <c r="G103" s="26">
        <f t="shared" ref="G103:M103" si="10">SUM(G93:G102)</f>
        <v>0</v>
      </c>
      <c r="H103" s="26">
        <f t="shared" si="10"/>
        <v>0</v>
      </c>
      <c r="I103" s="26">
        <f t="shared" si="10"/>
        <v>4</v>
      </c>
      <c r="J103" s="26">
        <f t="shared" si="10"/>
        <v>3</v>
      </c>
      <c r="K103" s="26">
        <f t="shared" si="10"/>
        <v>5</v>
      </c>
      <c r="L103" s="26">
        <f t="shared" si="10"/>
        <v>3</v>
      </c>
      <c r="M103" s="26">
        <f t="shared" si="10"/>
        <v>0</v>
      </c>
    </row>
    <row r="105" spans="1:13" ht="47.25" x14ac:dyDescent="0.25">
      <c r="F105" s="24" t="s">
        <v>40</v>
      </c>
      <c r="G105" s="26">
        <f t="shared" ref="G105:M105" si="11">SUM(G103)</f>
        <v>0</v>
      </c>
      <c r="H105" s="26">
        <f t="shared" si="11"/>
        <v>0</v>
      </c>
      <c r="I105" s="26">
        <f t="shared" si="11"/>
        <v>4</v>
      </c>
      <c r="J105" s="26">
        <f t="shared" si="11"/>
        <v>3</v>
      </c>
      <c r="K105" s="26">
        <f t="shared" si="11"/>
        <v>5</v>
      </c>
      <c r="L105" s="26">
        <f t="shared" si="11"/>
        <v>3</v>
      </c>
      <c r="M105" s="26">
        <f t="shared" si="11"/>
        <v>0</v>
      </c>
    </row>
    <row r="106" spans="1:13" ht="63" x14ac:dyDescent="0.25">
      <c r="F106" s="24" t="s">
        <v>43</v>
      </c>
      <c r="G106">
        <f>SUM(M87)</f>
        <v>43</v>
      </c>
      <c r="H106">
        <f t="shared" ref="H106" si="12">SUM(G106-G105)</f>
        <v>43</v>
      </c>
      <c r="I106">
        <f>SUM(H106-H105)</f>
        <v>43</v>
      </c>
      <c r="J106">
        <f t="shared" ref="J106" si="13">SUM(I106-I105)</f>
        <v>39</v>
      </c>
      <c r="K106">
        <f t="shared" ref="K106" si="14">SUM(J106-J105)</f>
        <v>36</v>
      </c>
      <c r="L106">
        <f t="shared" ref="L106" si="15">SUM(K106-K105)</f>
        <v>31</v>
      </c>
      <c r="M106">
        <f t="shared" ref="M106" si="16">SUM(L106-L105)</f>
        <v>28</v>
      </c>
    </row>
    <row r="108" spans="1:13" x14ac:dyDescent="0.25">
      <c r="A108" s="34" t="s">
        <v>103</v>
      </c>
      <c r="B108" s="34"/>
      <c r="C108" s="34"/>
      <c r="D108" s="34"/>
      <c r="E108" s="34"/>
      <c r="F108" s="34"/>
      <c r="G108" s="34"/>
      <c r="H108" s="34"/>
      <c r="I108" s="34"/>
      <c r="J108" s="34"/>
      <c r="K108" s="34"/>
      <c r="L108" s="34"/>
      <c r="M108" s="34"/>
    </row>
    <row r="109" spans="1:13" x14ac:dyDescent="0.25">
      <c r="A109" t="s">
        <v>100</v>
      </c>
    </row>
    <row r="111" spans="1:13" ht="15.75" x14ac:dyDescent="0.25">
      <c r="B111" s="6" t="s">
        <v>11</v>
      </c>
      <c r="C111" s="6" t="s">
        <v>12</v>
      </c>
      <c r="D111" s="6" t="s">
        <v>13</v>
      </c>
      <c r="E111" s="6" t="s">
        <v>7</v>
      </c>
      <c r="F111" s="6" t="s">
        <v>6</v>
      </c>
      <c r="G111" s="6" t="s">
        <v>45</v>
      </c>
      <c r="H111" s="6" t="s">
        <v>46</v>
      </c>
      <c r="I111" s="6" t="s">
        <v>47</v>
      </c>
      <c r="J111" s="6" t="s">
        <v>48</v>
      </c>
      <c r="K111" s="6" t="s">
        <v>49</v>
      </c>
      <c r="L111" s="6" t="s">
        <v>50</v>
      </c>
      <c r="M111" s="28" t="s">
        <v>51</v>
      </c>
    </row>
    <row r="112" spans="1:13" ht="94.5" x14ac:dyDescent="0.25">
      <c r="B112" s="7">
        <v>16</v>
      </c>
      <c r="C112" s="8" t="s">
        <v>101</v>
      </c>
      <c r="D112" s="35" t="s">
        <v>104</v>
      </c>
      <c r="E112" s="9" t="s">
        <v>9</v>
      </c>
      <c r="F112" s="10">
        <v>10</v>
      </c>
      <c r="G112" s="9"/>
      <c r="H112" s="9">
        <v>3</v>
      </c>
      <c r="I112" s="9">
        <v>3</v>
      </c>
      <c r="J112" s="9">
        <v>2</v>
      </c>
      <c r="K112" s="9">
        <v>1</v>
      </c>
      <c r="L112" s="9"/>
      <c r="M112" s="29"/>
    </row>
    <row r="113" spans="1:13" ht="126" x14ac:dyDescent="0.25">
      <c r="B113" s="7"/>
      <c r="C113" s="8"/>
      <c r="D113" s="35" t="s">
        <v>105</v>
      </c>
      <c r="E113" s="11" t="s">
        <v>44</v>
      </c>
      <c r="F113" s="10">
        <v>10</v>
      </c>
      <c r="G113" s="11"/>
      <c r="H113" s="11"/>
      <c r="I113" s="11"/>
      <c r="J113" s="11"/>
      <c r="K113" s="11"/>
      <c r="L113" s="11"/>
      <c r="M113" s="30"/>
    </row>
    <row r="114" spans="1:13" ht="141.75" x14ac:dyDescent="0.25">
      <c r="B114" s="15">
        <v>17</v>
      </c>
      <c r="C114" s="8" t="s">
        <v>102</v>
      </c>
      <c r="D114" s="35" t="s">
        <v>106</v>
      </c>
      <c r="E114" s="17" t="s">
        <v>44</v>
      </c>
      <c r="F114" s="18">
        <v>10</v>
      </c>
      <c r="G114" s="17"/>
      <c r="H114" s="17"/>
      <c r="I114" s="17"/>
      <c r="J114" s="17"/>
      <c r="K114" s="17"/>
      <c r="L114" s="17"/>
      <c r="M114" s="31"/>
    </row>
    <row r="115" spans="1:13" ht="78.75" x14ac:dyDescent="0.25">
      <c r="B115" s="15"/>
      <c r="C115" s="16"/>
      <c r="D115" s="36" t="s">
        <v>107</v>
      </c>
      <c r="E115" s="23" t="s">
        <v>9</v>
      </c>
      <c r="F115" s="18">
        <v>10</v>
      </c>
      <c r="G115" s="23"/>
      <c r="H115" s="23"/>
      <c r="I115" s="23"/>
      <c r="J115" s="23"/>
      <c r="K115" s="23"/>
      <c r="L115" s="23"/>
      <c r="M115" s="32"/>
    </row>
    <row r="116" spans="1:13" ht="15.75" x14ac:dyDescent="0.25">
      <c r="B116" s="12"/>
      <c r="C116" s="13"/>
      <c r="D116" s="13"/>
      <c r="E116" s="4"/>
      <c r="F116" s="14"/>
      <c r="G116" s="25">
        <f t="shared" ref="G116:M116" si="17">SUM(G112:G115)</f>
        <v>0</v>
      </c>
      <c r="H116" s="25">
        <f t="shared" si="17"/>
        <v>3</v>
      </c>
      <c r="I116" s="25">
        <f t="shared" si="17"/>
        <v>3</v>
      </c>
      <c r="J116" s="25">
        <f t="shared" si="17"/>
        <v>2</v>
      </c>
      <c r="K116" s="25">
        <f t="shared" si="17"/>
        <v>1</v>
      </c>
      <c r="L116" s="25">
        <f t="shared" si="17"/>
        <v>0</v>
      </c>
      <c r="M116" s="25">
        <f t="shared" si="17"/>
        <v>0</v>
      </c>
    </row>
    <row r="118" spans="1:13" ht="47.25" x14ac:dyDescent="0.25">
      <c r="F118" s="24" t="s">
        <v>40</v>
      </c>
      <c r="G118" s="26">
        <f t="shared" ref="G118:M118" si="18">SUM(G116)</f>
        <v>0</v>
      </c>
      <c r="H118" s="26">
        <f t="shared" si="18"/>
        <v>3</v>
      </c>
      <c r="I118" s="26">
        <f t="shared" si="18"/>
        <v>3</v>
      </c>
      <c r="J118" s="26">
        <f t="shared" si="18"/>
        <v>2</v>
      </c>
      <c r="K118" s="26">
        <f t="shared" si="18"/>
        <v>1</v>
      </c>
      <c r="L118" s="26">
        <f t="shared" si="18"/>
        <v>0</v>
      </c>
      <c r="M118" s="26">
        <f t="shared" si="18"/>
        <v>0</v>
      </c>
    </row>
    <row r="119" spans="1:13" ht="63" x14ac:dyDescent="0.25">
      <c r="F119" s="24" t="s">
        <v>43</v>
      </c>
      <c r="G119">
        <f>SUM(M106)</f>
        <v>28</v>
      </c>
      <c r="H119">
        <f t="shared" ref="H119" si="19">SUM(G119-G118)</f>
        <v>28</v>
      </c>
      <c r="I119">
        <f>SUM(H119-H118)</f>
        <v>25</v>
      </c>
      <c r="J119">
        <f t="shared" ref="J119" si="20">SUM(I119-I118)</f>
        <v>22</v>
      </c>
      <c r="K119">
        <f t="shared" ref="K119" si="21">SUM(J119-J118)</f>
        <v>20</v>
      </c>
      <c r="L119">
        <f t="shared" ref="L119" si="22">SUM(K119-K118)</f>
        <v>19</v>
      </c>
      <c r="M119">
        <f t="shared" ref="M119" si="23">SUM(L119-L118)</f>
        <v>19</v>
      </c>
    </row>
    <row r="121" spans="1:13" x14ac:dyDescent="0.25">
      <c r="A121" s="34" t="s">
        <v>108</v>
      </c>
      <c r="B121" s="34"/>
      <c r="C121" s="34"/>
      <c r="D121" s="34"/>
      <c r="E121" s="34"/>
      <c r="F121" s="34"/>
      <c r="G121" s="34"/>
      <c r="H121" s="34"/>
      <c r="I121" s="34"/>
      <c r="J121" s="34"/>
      <c r="K121" s="34"/>
      <c r="L121" s="34"/>
      <c r="M121" s="34"/>
    </row>
    <row r="122" spans="1:13" x14ac:dyDescent="0.25">
      <c r="A122" t="s">
        <v>109</v>
      </c>
    </row>
    <row r="124" spans="1:13" ht="15.75" x14ac:dyDescent="0.25">
      <c r="B124" s="6" t="s">
        <v>11</v>
      </c>
      <c r="C124" s="6" t="s">
        <v>12</v>
      </c>
      <c r="D124" s="6" t="s">
        <v>13</v>
      </c>
      <c r="E124" s="6" t="s">
        <v>7</v>
      </c>
      <c r="F124" s="6" t="s">
        <v>6</v>
      </c>
      <c r="G124" s="6" t="s">
        <v>52</v>
      </c>
      <c r="H124" s="6" t="s">
        <v>53</v>
      </c>
      <c r="I124" s="6" t="s">
        <v>54</v>
      </c>
      <c r="J124" s="6" t="s">
        <v>55</v>
      </c>
      <c r="K124" s="6" t="s">
        <v>56</v>
      </c>
      <c r="L124" s="6" t="s">
        <v>57</v>
      </c>
      <c r="M124" s="28" t="s">
        <v>58</v>
      </c>
    </row>
    <row r="125" spans="1:13" ht="63" x14ac:dyDescent="0.25">
      <c r="B125" s="7">
        <v>18</v>
      </c>
      <c r="C125" s="8" t="s">
        <v>110</v>
      </c>
      <c r="D125" s="35" t="s">
        <v>112</v>
      </c>
      <c r="E125" s="9" t="s">
        <v>44</v>
      </c>
      <c r="F125" s="10">
        <v>6</v>
      </c>
      <c r="G125" s="9"/>
      <c r="H125" s="9"/>
      <c r="I125" s="9"/>
      <c r="J125" s="9"/>
      <c r="K125" s="9"/>
      <c r="L125" s="9"/>
      <c r="M125" s="29"/>
    </row>
    <row r="126" spans="1:13" ht="31.5" x14ac:dyDescent="0.25">
      <c r="B126" s="7"/>
      <c r="C126" s="8"/>
      <c r="D126" s="35" t="s">
        <v>113</v>
      </c>
      <c r="E126" s="11" t="s">
        <v>9</v>
      </c>
      <c r="F126" s="10">
        <v>6</v>
      </c>
      <c r="G126" s="11"/>
      <c r="H126" s="11"/>
      <c r="I126" s="11"/>
      <c r="J126" s="11"/>
      <c r="K126" s="11"/>
      <c r="L126" s="11"/>
      <c r="M126" s="30"/>
    </row>
    <row r="127" spans="1:13" ht="47.25" x14ac:dyDescent="0.25">
      <c r="B127" s="15">
        <v>19</v>
      </c>
      <c r="C127" s="8" t="s">
        <v>111</v>
      </c>
      <c r="D127" s="35" t="s">
        <v>114</v>
      </c>
      <c r="E127" s="17" t="s">
        <v>9</v>
      </c>
      <c r="F127" s="18">
        <v>6</v>
      </c>
      <c r="G127" s="17"/>
      <c r="H127" s="17"/>
      <c r="I127" s="17"/>
      <c r="J127" s="17"/>
      <c r="K127" s="17"/>
      <c r="L127" s="17"/>
      <c r="M127" s="31"/>
    </row>
    <row r="128" spans="1:13" ht="63" x14ac:dyDescent="0.25">
      <c r="B128" s="38"/>
      <c r="C128" s="39"/>
      <c r="D128" s="40" t="s">
        <v>115</v>
      </c>
      <c r="E128" s="41" t="s">
        <v>44</v>
      </c>
      <c r="F128" s="42">
        <v>6</v>
      </c>
      <c r="G128" s="41"/>
      <c r="H128" s="41"/>
      <c r="I128" s="41"/>
      <c r="J128" s="41"/>
      <c r="K128" s="41"/>
      <c r="L128" s="41"/>
      <c r="M128" s="43"/>
    </row>
    <row r="129" spans="2:13" ht="15.75" x14ac:dyDescent="0.25">
      <c r="B129" s="12"/>
      <c r="C129" s="13"/>
      <c r="D129" s="37"/>
      <c r="E129" s="4"/>
      <c r="F129" s="14"/>
      <c r="G129" s="25">
        <f t="shared" ref="G129:M129" si="24">SUM(G125:G128)</f>
        <v>0</v>
      </c>
      <c r="H129" s="25">
        <f t="shared" si="24"/>
        <v>0</v>
      </c>
      <c r="I129" s="25">
        <f t="shared" si="24"/>
        <v>0</v>
      </c>
      <c r="J129" s="25">
        <f t="shared" si="24"/>
        <v>0</v>
      </c>
      <c r="K129" s="25">
        <f t="shared" si="24"/>
        <v>0</v>
      </c>
      <c r="L129" s="25">
        <f t="shared" si="24"/>
        <v>0</v>
      </c>
      <c r="M129" s="25">
        <f t="shared" si="24"/>
        <v>0</v>
      </c>
    </row>
    <row r="130" spans="2:13" ht="15.75" x14ac:dyDescent="0.25">
      <c r="B130" s="12"/>
      <c r="C130" s="13"/>
      <c r="D130" s="37"/>
      <c r="E130" s="4"/>
    </row>
    <row r="131" spans="2:13" ht="47.25" x14ac:dyDescent="0.25">
      <c r="B131" s="12"/>
      <c r="C131" s="13"/>
      <c r="D131" s="13"/>
      <c r="E131" s="4"/>
      <c r="F131" s="24" t="s">
        <v>40</v>
      </c>
      <c r="G131" s="26">
        <f t="shared" ref="G131:M131" si="25">SUM(G129)</f>
        <v>0</v>
      </c>
      <c r="H131" s="26">
        <f t="shared" si="25"/>
        <v>0</v>
      </c>
      <c r="I131" s="26">
        <f t="shared" si="25"/>
        <v>0</v>
      </c>
      <c r="J131" s="26">
        <f t="shared" si="25"/>
        <v>0</v>
      </c>
      <c r="K131" s="26">
        <f t="shared" si="25"/>
        <v>0</v>
      </c>
      <c r="L131" s="26">
        <f t="shared" si="25"/>
        <v>0</v>
      </c>
      <c r="M131" s="26">
        <f t="shared" si="25"/>
        <v>0</v>
      </c>
    </row>
    <row r="132" spans="2:13" ht="63" x14ac:dyDescent="0.25">
      <c r="F132" s="24" t="s">
        <v>43</v>
      </c>
      <c r="G132">
        <f>SUM(M119)</f>
        <v>19</v>
      </c>
      <c r="H132">
        <f t="shared" ref="H132" si="26">SUM(G132-G131)</f>
        <v>19</v>
      </c>
      <c r="I132">
        <f>SUM(H132-H131)</f>
        <v>19</v>
      </c>
      <c r="J132">
        <f t="shared" ref="J132" si="27">SUM(I132-I131)</f>
        <v>19</v>
      </c>
      <c r="K132">
        <f t="shared" ref="K132" si="28">SUM(J132-J131)</f>
        <v>19</v>
      </c>
      <c r="L132">
        <f t="shared" ref="L132" si="29">SUM(K132-K131)</f>
        <v>19</v>
      </c>
      <c r="M132">
        <f t="shared" ref="M132" si="30">SUM(L132-L131)</f>
        <v>19</v>
      </c>
    </row>
    <row r="134" spans="2:13" ht="15.75" x14ac:dyDescent="0.25">
      <c r="B134" s="6" t="s">
        <v>11</v>
      </c>
      <c r="C134" s="6" t="s">
        <v>12</v>
      </c>
      <c r="D134" s="6" t="s">
        <v>13</v>
      </c>
      <c r="E134" s="6" t="s">
        <v>7</v>
      </c>
      <c r="F134" s="6" t="s">
        <v>6</v>
      </c>
      <c r="G134" s="6" t="s">
        <v>52</v>
      </c>
      <c r="H134" s="6" t="s">
        <v>53</v>
      </c>
      <c r="I134" s="6" t="s">
        <v>54</v>
      </c>
      <c r="J134" s="6" t="s">
        <v>55</v>
      </c>
      <c r="K134" s="6" t="s">
        <v>56</v>
      </c>
      <c r="L134" s="6" t="s">
        <v>57</v>
      </c>
      <c r="M134" s="28" t="s">
        <v>58</v>
      </c>
    </row>
    <row r="135" spans="2:13" ht="63" x14ac:dyDescent="0.25">
      <c r="B135" s="7">
        <v>18</v>
      </c>
      <c r="C135" s="8" t="s">
        <v>110</v>
      </c>
      <c r="D135" s="35" t="s">
        <v>112</v>
      </c>
      <c r="E135" s="9" t="s">
        <v>44</v>
      </c>
      <c r="F135" s="10">
        <v>6</v>
      </c>
      <c r="G135" s="9"/>
      <c r="H135" s="9"/>
      <c r="I135" s="9"/>
      <c r="J135" s="9"/>
      <c r="K135" s="9"/>
      <c r="L135" s="9"/>
      <c r="M135" s="29"/>
    </row>
    <row r="136" spans="2:13" ht="31.5" x14ac:dyDescent="0.25">
      <c r="B136" s="7"/>
      <c r="C136" s="8"/>
      <c r="D136" s="35" t="s">
        <v>113</v>
      </c>
      <c r="E136" s="11" t="s">
        <v>9</v>
      </c>
      <c r="F136" s="10">
        <v>6</v>
      </c>
      <c r="G136" s="11"/>
      <c r="H136" s="11">
        <v>4</v>
      </c>
      <c r="I136" s="11">
        <v>4</v>
      </c>
      <c r="J136" s="11">
        <v>3</v>
      </c>
      <c r="K136" s="11">
        <v>3</v>
      </c>
      <c r="L136" s="11">
        <v>3</v>
      </c>
      <c r="M136" s="30"/>
    </row>
    <row r="137" spans="2:13" ht="47.25" x14ac:dyDescent="0.25">
      <c r="B137" s="15">
        <v>19</v>
      </c>
      <c r="C137" s="8" t="s">
        <v>111</v>
      </c>
      <c r="D137" s="35" t="s">
        <v>114</v>
      </c>
      <c r="E137" s="17" t="s">
        <v>9</v>
      </c>
      <c r="F137" s="18">
        <v>6</v>
      </c>
      <c r="G137" s="17"/>
      <c r="H137" s="17"/>
      <c r="I137" s="17"/>
      <c r="J137" s="17"/>
      <c r="K137" s="17"/>
      <c r="L137" s="17"/>
      <c r="M137" s="31"/>
    </row>
    <row r="138" spans="2:13" ht="63" x14ac:dyDescent="0.25">
      <c r="B138" s="38"/>
      <c r="C138" s="39"/>
      <c r="D138" s="40" t="s">
        <v>115</v>
      </c>
      <c r="E138" s="41" t="s">
        <v>44</v>
      </c>
      <c r="F138" s="42">
        <v>6</v>
      </c>
      <c r="G138" s="41"/>
      <c r="H138" s="41"/>
      <c r="I138" s="41"/>
      <c r="J138" s="41"/>
      <c r="K138" s="41"/>
      <c r="L138" s="41"/>
      <c r="M138" s="43"/>
    </row>
    <row r="139" spans="2:13" ht="15.75" x14ac:dyDescent="0.25">
      <c r="B139" s="12"/>
      <c r="C139" s="13"/>
      <c r="D139" s="37"/>
      <c r="E139" s="4"/>
      <c r="F139" s="14"/>
      <c r="G139" s="25">
        <f t="shared" ref="G139:M139" si="31">SUM(G135:G138)</f>
        <v>0</v>
      </c>
      <c r="H139" s="25">
        <f t="shared" si="31"/>
        <v>4</v>
      </c>
      <c r="I139" s="25">
        <f t="shared" si="31"/>
        <v>4</v>
      </c>
      <c r="J139" s="25">
        <f t="shared" si="31"/>
        <v>3</v>
      </c>
      <c r="K139" s="25">
        <f t="shared" si="31"/>
        <v>3</v>
      </c>
      <c r="L139" s="25">
        <f t="shared" si="31"/>
        <v>3</v>
      </c>
      <c r="M139" s="25">
        <f t="shared" si="31"/>
        <v>0</v>
      </c>
    </row>
    <row r="140" spans="2:13" ht="15.75" x14ac:dyDescent="0.25">
      <c r="B140" s="12"/>
      <c r="C140" s="13"/>
      <c r="D140" s="37"/>
      <c r="E140" s="4"/>
    </row>
    <row r="141" spans="2:13" ht="47.25" x14ac:dyDescent="0.25">
      <c r="B141" s="12"/>
      <c r="C141" s="13"/>
      <c r="D141" s="13"/>
      <c r="E141" s="4"/>
      <c r="F141" s="24" t="s">
        <v>40</v>
      </c>
      <c r="G141" s="26">
        <f t="shared" ref="G141:M141" si="32">SUM(G139)</f>
        <v>0</v>
      </c>
      <c r="H141" s="26">
        <f t="shared" si="32"/>
        <v>4</v>
      </c>
      <c r="I141" s="26">
        <f t="shared" si="32"/>
        <v>4</v>
      </c>
      <c r="J141" s="26">
        <f t="shared" si="32"/>
        <v>3</v>
      </c>
      <c r="K141" s="26">
        <f t="shared" si="32"/>
        <v>3</v>
      </c>
      <c r="L141" s="26">
        <f t="shared" si="32"/>
        <v>3</v>
      </c>
      <c r="M141" s="26">
        <f t="shared" si="32"/>
        <v>0</v>
      </c>
    </row>
    <row r="142" spans="2:13" ht="63" x14ac:dyDescent="0.25">
      <c r="F142" s="24" t="s">
        <v>43</v>
      </c>
      <c r="G142">
        <f>SUM(M132)</f>
        <v>19</v>
      </c>
      <c r="H142">
        <f t="shared" ref="H142" si="33">SUM(G142-G141)</f>
        <v>19</v>
      </c>
      <c r="I142">
        <f>SUM(H142-H141)</f>
        <v>15</v>
      </c>
      <c r="J142">
        <f t="shared" ref="J142" si="34">SUM(I142-I141)</f>
        <v>11</v>
      </c>
      <c r="K142">
        <f t="shared" ref="K142" si="35">SUM(J142-J141)</f>
        <v>8</v>
      </c>
      <c r="L142">
        <f t="shared" ref="L142" si="36">SUM(K142-K141)</f>
        <v>5</v>
      </c>
      <c r="M142">
        <f t="shared" ref="M142" si="37">SUM(L142-L141)</f>
        <v>2</v>
      </c>
    </row>
  </sheetData>
  <mergeCells count="1">
    <mergeCell ref="A1:G1"/>
  </mergeCells>
  <pageMargins left="0.7" right="0.7" top="0.75" bottom="0.75" header="0.3" footer="0.3"/>
  <pageSetup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Keen</dc:creator>
  <cp:lastModifiedBy>John Keen</cp:lastModifiedBy>
  <dcterms:created xsi:type="dcterms:W3CDTF">2023-05-03T23:16:06Z</dcterms:created>
  <dcterms:modified xsi:type="dcterms:W3CDTF">2024-01-24T22:09:34Z</dcterms:modified>
</cp:coreProperties>
</file>