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_Misc\"/>
    </mc:Choice>
  </mc:AlternateContent>
  <xr:revisionPtr revIDLastSave="0" documentId="13_ncr:1_{985D4716-5FBA-40A9-BA86-DEC9D555A7D4}" xr6:coauthVersionLast="45" xr6:coauthVersionMax="45" xr10:uidLastSave="{00000000-0000-0000-0000-000000000000}"/>
  <bookViews>
    <workbookView xWindow="-120" yWindow="-120" windowWidth="29040" windowHeight="15840" xr2:uid="{A37E586B-6D91-4C93-B2AB-83B6B4944AC2}"/>
  </bookViews>
  <sheets>
    <sheet name="Calculator" sheetId="7" r:id="rId1"/>
    <sheet name="Workers (Distribution Copy)" sheetId="11" r:id="rId2"/>
    <sheet name="Growth Data" sheetId="6" r:id="rId3"/>
    <sheet name="Raw Data" sheetId="5" r:id="rId4"/>
  </sheets>
  <definedNames>
    <definedName name="_xlnm._FilterDatabase" localSheetId="1" hidden="1">'Workers (Distribution Copy)'!$A$1:$AA$8</definedName>
    <definedName name="_xlchart.v1.0" hidden="1">'Growth Data'!$A$81</definedName>
    <definedName name="_xlchart.v1.1" hidden="1">'Growth Data'!$A$82</definedName>
    <definedName name="_xlchart.v1.10" hidden="1">'Growth Data'!$B$85:$AA$85</definedName>
    <definedName name="_xlchart.v1.11" hidden="1">'Growth Data'!$B$86:$AA$86</definedName>
    <definedName name="_xlchart.v1.2" hidden="1">'Growth Data'!$A$83</definedName>
    <definedName name="_xlchart.v1.3" hidden="1">'Growth Data'!$A$84</definedName>
    <definedName name="_xlchart.v1.4" hidden="1">'Growth Data'!$A$85</definedName>
    <definedName name="_xlchart.v1.5" hidden="1">'Growth Data'!$A$86</definedName>
    <definedName name="_xlchart.v1.6" hidden="1">'Growth Data'!$B$81:$AA$81</definedName>
    <definedName name="_xlchart.v1.7" hidden="1">'Growth Data'!$B$82:$AA$82</definedName>
    <definedName name="_xlchart.v1.8" hidden="1">'Growth Data'!$B$83:$AA$83</definedName>
    <definedName name="_xlchart.v1.9" hidden="1">'Growth Data'!$B$84:$AA$84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7" l="1"/>
  <c r="G13" i="11" l="1"/>
  <c r="Q13" i="11" s="1"/>
  <c r="J13" i="11"/>
  <c r="O13" i="11"/>
  <c r="P13" i="11"/>
  <c r="P8" i="11"/>
  <c r="O8" i="11"/>
  <c r="J8" i="11"/>
  <c r="G8" i="11"/>
  <c r="Q8" i="11" s="1"/>
  <c r="P15" i="11"/>
  <c r="O15" i="11"/>
  <c r="J15" i="11"/>
  <c r="G15" i="11"/>
  <c r="Q15" i="11" s="1"/>
  <c r="P14" i="11"/>
  <c r="O14" i="11"/>
  <c r="J14" i="11"/>
  <c r="G14" i="11"/>
  <c r="Q14" i="11" s="1"/>
  <c r="P12" i="11"/>
  <c r="O12" i="11"/>
  <c r="J12" i="11"/>
  <c r="G12" i="11"/>
  <c r="Q12" i="11" s="1"/>
  <c r="P11" i="11"/>
  <c r="O11" i="11"/>
  <c r="J11" i="11"/>
  <c r="G11" i="11"/>
  <c r="Q11" i="11" s="1"/>
  <c r="P10" i="11"/>
  <c r="O10" i="11"/>
  <c r="J10" i="11"/>
  <c r="G10" i="11"/>
  <c r="Q10" i="11" s="1"/>
  <c r="P9" i="11"/>
  <c r="O9" i="11"/>
  <c r="J9" i="11"/>
  <c r="G9" i="11"/>
  <c r="Q9" i="11" s="1"/>
  <c r="P6" i="11"/>
  <c r="O6" i="11"/>
  <c r="J6" i="11"/>
  <c r="G6" i="11"/>
  <c r="Q6" i="11" s="1"/>
  <c r="P7" i="11"/>
  <c r="O7" i="11"/>
  <c r="J7" i="11"/>
  <c r="G7" i="11"/>
  <c r="Q7" i="11" s="1"/>
  <c r="P4" i="11"/>
  <c r="O4" i="11"/>
  <c r="J4" i="11"/>
  <c r="G4" i="11"/>
  <c r="Q4" i="11" s="1"/>
  <c r="P5" i="11"/>
  <c r="O5" i="11"/>
  <c r="J5" i="11"/>
  <c r="G5" i="11"/>
  <c r="Q5" i="11" s="1"/>
  <c r="P3" i="11"/>
  <c r="O3" i="11"/>
  <c r="J3" i="11"/>
  <c r="G3" i="11"/>
  <c r="Q3" i="11" s="1"/>
  <c r="P2" i="11"/>
  <c r="O2" i="11"/>
  <c r="J2" i="11"/>
  <c r="G2" i="11"/>
  <c r="Q2" i="11" s="1"/>
  <c r="U81" i="6" l="1"/>
  <c r="W81" i="6"/>
  <c r="N85" i="6" l="1"/>
  <c r="N65" i="6"/>
  <c r="N64" i="6"/>
  <c r="N63" i="6"/>
  <c r="N62" i="6"/>
  <c r="N61" i="6"/>
  <c r="N60" i="6"/>
  <c r="N59" i="6"/>
  <c r="N58" i="6"/>
  <c r="N57" i="6"/>
  <c r="N55" i="6"/>
  <c r="N68" i="5"/>
  <c r="N86" i="6"/>
  <c r="N78" i="6"/>
  <c r="N77" i="6"/>
  <c r="N76" i="6"/>
  <c r="N75" i="6"/>
  <c r="N74" i="6"/>
  <c r="N73" i="6"/>
  <c r="N72" i="6"/>
  <c r="N71" i="6"/>
  <c r="N70" i="6"/>
  <c r="N68" i="6"/>
  <c r="N81" i="5"/>
  <c r="N55" i="5"/>
  <c r="AA84" i="6" l="1"/>
  <c r="AA83" i="6"/>
  <c r="AA52" i="6"/>
  <c r="AA51" i="6"/>
  <c r="AA50" i="6"/>
  <c r="AA49" i="6"/>
  <c r="AA48" i="6"/>
  <c r="AA47" i="6"/>
  <c r="AA46" i="6"/>
  <c r="AA45" i="6"/>
  <c r="AA44" i="6"/>
  <c r="AA42" i="6"/>
  <c r="AA39" i="6"/>
  <c r="AA38" i="6"/>
  <c r="AA37" i="6"/>
  <c r="AA36" i="6"/>
  <c r="AA35" i="6"/>
  <c r="AA34" i="6"/>
  <c r="AA33" i="6"/>
  <c r="AA32" i="6"/>
  <c r="AA31" i="6"/>
  <c r="AA29" i="6"/>
  <c r="AA55" i="5"/>
  <c r="AA42" i="5"/>
  <c r="AA29" i="5"/>
  <c r="G84" i="6" l="1"/>
  <c r="S84" i="6"/>
  <c r="Z85" i="6"/>
  <c r="Z65" i="6"/>
  <c r="Z64" i="6"/>
  <c r="Z63" i="6"/>
  <c r="Z62" i="6"/>
  <c r="Z61" i="6"/>
  <c r="Z60" i="6"/>
  <c r="Z59" i="6"/>
  <c r="Z58" i="6"/>
  <c r="Z57" i="6"/>
  <c r="Z55" i="6"/>
  <c r="Z68" i="5"/>
  <c r="Z68" i="6"/>
  <c r="Z86" i="6"/>
  <c r="Z71" i="6"/>
  <c r="Z72" i="6"/>
  <c r="Z73" i="6"/>
  <c r="Z74" i="6"/>
  <c r="Z75" i="6"/>
  <c r="Z76" i="6"/>
  <c r="Z77" i="6"/>
  <c r="Z78" i="6"/>
  <c r="Z70" i="6"/>
  <c r="Z81" i="5"/>
  <c r="Z55" i="5"/>
  <c r="M3" i="7" l="1"/>
  <c r="T86" i="6" l="1"/>
  <c r="T78" i="6"/>
  <c r="T77" i="6"/>
  <c r="T76" i="6"/>
  <c r="T75" i="6"/>
  <c r="T74" i="6"/>
  <c r="T73" i="6"/>
  <c r="T72" i="6"/>
  <c r="T71" i="6"/>
  <c r="T70" i="6"/>
  <c r="T68" i="6"/>
  <c r="T81" i="5"/>
  <c r="U3" i="6" l="1"/>
  <c r="U5" i="6"/>
  <c r="U6" i="6"/>
  <c r="U7" i="6"/>
  <c r="U8" i="6"/>
  <c r="U9" i="6"/>
  <c r="U10" i="6"/>
  <c r="U11" i="6"/>
  <c r="U12" i="6"/>
  <c r="U13" i="6"/>
  <c r="W3" i="6"/>
  <c r="W5" i="6"/>
  <c r="W6" i="6"/>
  <c r="W7" i="6"/>
  <c r="W8" i="6"/>
  <c r="W9" i="6"/>
  <c r="W10" i="6"/>
  <c r="W11" i="6"/>
  <c r="W12" i="6"/>
  <c r="W13" i="6"/>
  <c r="Y85" i="6" l="1"/>
  <c r="Y65" i="6"/>
  <c r="Y64" i="6"/>
  <c r="Y63" i="6"/>
  <c r="Y62" i="6"/>
  <c r="Y61" i="6"/>
  <c r="Y60" i="6"/>
  <c r="Y59" i="6"/>
  <c r="Y58" i="6"/>
  <c r="Y57" i="6"/>
  <c r="Y55" i="6"/>
  <c r="Y68" i="5"/>
  <c r="Y84" i="6"/>
  <c r="Y83" i="6"/>
  <c r="Y82" i="6"/>
  <c r="Y52" i="6"/>
  <c r="Y51" i="6"/>
  <c r="Y50" i="6"/>
  <c r="Y49" i="6"/>
  <c r="Y48" i="6"/>
  <c r="Y47" i="6"/>
  <c r="Y46" i="6"/>
  <c r="Y45" i="6"/>
  <c r="Y44" i="6"/>
  <c r="Y42" i="6"/>
  <c r="Y39" i="6"/>
  <c r="Y38" i="6"/>
  <c r="Y37" i="6"/>
  <c r="Y36" i="6"/>
  <c r="Y35" i="6"/>
  <c r="Y34" i="6"/>
  <c r="Y33" i="6"/>
  <c r="Y32" i="6"/>
  <c r="Y31" i="6"/>
  <c r="Y29" i="6"/>
  <c r="Y26" i="6"/>
  <c r="Y25" i="6"/>
  <c r="Y24" i="6"/>
  <c r="Y23" i="6"/>
  <c r="Y22" i="6"/>
  <c r="Y21" i="6"/>
  <c r="Y20" i="6"/>
  <c r="Y19" i="6"/>
  <c r="Y18" i="6"/>
  <c r="Y16" i="6"/>
  <c r="Y55" i="5"/>
  <c r="Y42" i="5"/>
  <c r="Y29" i="5"/>
  <c r="Y16" i="5"/>
  <c r="X29" i="6" l="1"/>
  <c r="X42" i="6"/>
  <c r="X84" i="6"/>
  <c r="X83" i="6"/>
  <c r="X52" i="6"/>
  <c r="X51" i="6"/>
  <c r="X50" i="6"/>
  <c r="X49" i="6"/>
  <c r="X48" i="6"/>
  <c r="X47" i="6"/>
  <c r="X46" i="6"/>
  <c r="X45" i="6"/>
  <c r="X44" i="6"/>
  <c r="X39" i="6"/>
  <c r="X38" i="6"/>
  <c r="X37" i="6"/>
  <c r="X36" i="6"/>
  <c r="X35" i="6"/>
  <c r="X34" i="6"/>
  <c r="X33" i="6"/>
  <c r="X32" i="6"/>
  <c r="X31" i="6"/>
  <c r="X55" i="5"/>
  <c r="X42" i="5"/>
  <c r="X29" i="5"/>
  <c r="S52" i="6" l="1"/>
  <c r="S51" i="6"/>
  <c r="S50" i="6"/>
  <c r="S49" i="6"/>
  <c r="S48" i="6"/>
  <c r="S47" i="6"/>
  <c r="S46" i="6"/>
  <c r="S45" i="6"/>
  <c r="S44" i="6"/>
  <c r="S42" i="6"/>
  <c r="G52" i="6"/>
  <c r="G51" i="6"/>
  <c r="G50" i="6"/>
  <c r="G49" i="6"/>
  <c r="G48" i="6"/>
  <c r="G47" i="6"/>
  <c r="G46" i="6"/>
  <c r="G45" i="6"/>
  <c r="G44" i="6"/>
  <c r="G42" i="6"/>
  <c r="W16" i="5"/>
  <c r="W3" i="5"/>
  <c r="V81" i="6"/>
  <c r="V13" i="6"/>
  <c r="V12" i="6"/>
  <c r="V11" i="6"/>
  <c r="V10" i="6"/>
  <c r="V9" i="6"/>
  <c r="V8" i="6"/>
  <c r="V7" i="6"/>
  <c r="V6" i="6"/>
  <c r="V5" i="6"/>
  <c r="V3" i="6"/>
  <c r="V16" i="5"/>
  <c r="V3" i="5"/>
  <c r="U16" i="5"/>
  <c r="U3" i="5"/>
  <c r="O85" i="6" l="1"/>
  <c r="O65" i="6"/>
  <c r="O64" i="6"/>
  <c r="O63" i="6"/>
  <c r="O62" i="6"/>
  <c r="O61" i="6"/>
  <c r="O60" i="6"/>
  <c r="O59" i="6"/>
  <c r="O58" i="6"/>
  <c r="O57" i="6"/>
  <c r="O55" i="6"/>
  <c r="O68" i="5"/>
  <c r="T85" i="6"/>
  <c r="T84" i="6"/>
  <c r="T83" i="6"/>
  <c r="T65" i="6"/>
  <c r="T64" i="6"/>
  <c r="T63" i="6"/>
  <c r="T62" i="6"/>
  <c r="T61" i="6"/>
  <c r="T60" i="6"/>
  <c r="T59" i="6"/>
  <c r="T58" i="6"/>
  <c r="T57" i="6"/>
  <c r="T55" i="6"/>
  <c r="T52" i="6"/>
  <c r="T51" i="6"/>
  <c r="T50" i="6"/>
  <c r="T49" i="6"/>
  <c r="T48" i="6"/>
  <c r="T47" i="6"/>
  <c r="T46" i="6"/>
  <c r="T45" i="6"/>
  <c r="T44" i="6"/>
  <c r="T42" i="6"/>
  <c r="T39" i="6"/>
  <c r="T38" i="6"/>
  <c r="T37" i="6"/>
  <c r="T36" i="6"/>
  <c r="T35" i="6"/>
  <c r="T34" i="6"/>
  <c r="T33" i="6"/>
  <c r="T32" i="6"/>
  <c r="T31" i="6"/>
  <c r="T29" i="6"/>
  <c r="T68" i="5"/>
  <c r="T55" i="5"/>
  <c r="T42" i="5"/>
  <c r="T29" i="5"/>
  <c r="S55" i="5" l="1"/>
  <c r="S42" i="5"/>
  <c r="R84" i="6" l="1"/>
  <c r="R83" i="6"/>
  <c r="R52" i="6"/>
  <c r="R51" i="6"/>
  <c r="R50" i="6"/>
  <c r="R49" i="6"/>
  <c r="R48" i="6"/>
  <c r="R47" i="6"/>
  <c r="R46" i="6"/>
  <c r="R45" i="6"/>
  <c r="R44" i="6"/>
  <c r="R42" i="6"/>
  <c r="R39" i="6"/>
  <c r="R38" i="6"/>
  <c r="R37" i="6"/>
  <c r="R36" i="6"/>
  <c r="R35" i="6"/>
  <c r="R34" i="6"/>
  <c r="R33" i="6"/>
  <c r="R32" i="6"/>
  <c r="R31" i="6"/>
  <c r="R29" i="6"/>
  <c r="R42" i="5"/>
  <c r="R55" i="5"/>
  <c r="R29" i="5"/>
  <c r="Q85" i="6"/>
  <c r="Q86" i="6"/>
  <c r="Q78" i="6"/>
  <c r="Q77" i="6"/>
  <c r="Q76" i="6"/>
  <c r="Q75" i="6"/>
  <c r="Q74" i="6"/>
  <c r="Q73" i="6"/>
  <c r="Q72" i="6"/>
  <c r="Q71" i="6"/>
  <c r="Q70" i="6"/>
  <c r="Q68" i="6"/>
  <c r="Q65" i="6"/>
  <c r="Q64" i="6"/>
  <c r="Q63" i="6"/>
  <c r="Q62" i="6"/>
  <c r="Q61" i="6"/>
  <c r="Q60" i="6"/>
  <c r="Q59" i="6"/>
  <c r="Q58" i="6"/>
  <c r="Q57" i="6"/>
  <c r="Q55" i="6"/>
  <c r="Q81" i="5"/>
  <c r="Q68" i="5"/>
  <c r="Q55" i="5"/>
  <c r="P85" i="6" l="1"/>
  <c r="P65" i="6"/>
  <c r="P64" i="6"/>
  <c r="P63" i="6"/>
  <c r="P62" i="6"/>
  <c r="P61" i="6"/>
  <c r="P60" i="6"/>
  <c r="P59" i="6"/>
  <c r="P58" i="6"/>
  <c r="P57" i="6"/>
  <c r="P55" i="6"/>
  <c r="P68" i="5"/>
  <c r="P84" i="6"/>
  <c r="P83" i="6"/>
  <c r="P52" i="6"/>
  <c r="P51" i="6"/>
  <c r="P50" i="6"/>
  <c r="P49" i="6"/>
  <c r="P48" i="6"/>
  <c r="P47" i="6"/>
  <c r="P46" i="6"/>
  <c r="P45" i="6"/>
  <c r="P44" i="6"/>
  <c r="P42" i="6"/>
  <c r="P39" i="6"/>
  <c r="P38" i="6"/>
  <c r="P37" i="6"/>
  <c r="P36" i="6"/>
  <c r="P35" i="6"/>
  <c r="P34" i="6"/>
  <c r="P33" i="6"/>
  <c r="P32" i="6"/>
  <c r="P31" i="6"/>
  <c r="P29" i="6"/>
  <c r="P55" i="5"/>
  <c r="P42" i="5"/>
  <c r="P29" i="5"/>
  <c r="O84" i="6" l="1"/>
  <c r="O83" i="6"/>
  <c r="O52" i="6"/>
  <c r="O51" i="6"/>
  <c r="O50" i="6"/>
  <c r="O49" i="6"/>
  <c r="O48" i="6"/>
  <c r="O47" i="6"/>
  <c r="O46" i="6"/>
  <c r="O45" i="6"/>
  <c r="O44" i="6"/>
  <c r="O42" i="6"/>
  <c r="O39" i="6"/>
  <c r="O38" i="6"/>
  <c r="O37" i="6"/>
  <c r="O36" i="6"/>
  <c r="O35" i="6"/>
  <c r="O34" i="6"/>
  <c r="O33" i="6"/>
  <c r="O32" i="6"/>
  <c r="O31" i="6"/>
  <c r="O29" i="6"/>
  <c r="O55" i="5"/>
  <c r="O42" i="5"/>
  <c r="O29" i="5"/>
  <c r="N83" i="6" l="1"/>
  <c r="N39" i="6"/>
  <c r="N38" i="6"/>
  <c r="N37" i="6"/>
  <c r="N36" i="6"/>
  <c r="N35" i="6"/>
  <c r="N34" i="6"/>
  <c r="N33" i="6"/>
  <c r="N32" i="6"/>
  <c r="N31" i="6"/>
  <c r="N29" i="6"/>
  <c r="N42" i="5"/>
  <c r="N29" i="5"/>
  <c r="M85" i="6" l="1"/>
  <c r="M65" i="6"/>
  <c r="M64" i="6"/>
  <c r="M63" i="6"/>
  <c r="M62" i="6"/>
  <c r="M61" i="6"/>
  <c r="M60" i="6"/>
  <c r="M59" i="6"/>
  <c r="M58" i="6"/>
  <c r="M57" i="6"/>
  <c r="M55" i="6"/>
  <c r="M68" i="5"/>
  <c r="M55" i="5"/>
  <c r="L52" i="6" l="1"/>
  <c r="L51" i="6"/>
  <c r="L50" i="6"/>
  <c r="L49" i="6"/>
  <c r="L48" i="6"/>
  <c r="L47" i="6"/>
  <c r="L46" i="6"/>
  <c r="L45" i="6"/>
  <c r="L44" i="6"/>
  <c r="L55" i="5"/>
  <c r="L42" i="5"/>
  <c r="L42" i="6" s="1"/>
  <c r="K86" i="6"/>
  <c r="K78" i="6"/>
  <c r="K77" i="6"/>
  <c r="K76" i="6"/>
  <c r="K75" i="6"/>
  <c r="K74" i="6"/>
  <c r="K73" i="6"/>
  <c r="K72" i="6"/>
  <c r="K71" i="6"/>
  <c r="K70" i="6"/>
  <c r="K68" i="6"/>
  <c r="M8" i="7" s="1"/>
  <c r="K81" i="5"/>
  <c r="K68" i="5"/>
  <c r="E83" i="6"/>
  <c r="E39" i="6"/>
  <c r="E38" i="6"/>
  <c r="E37" i="6"/>
  <c r="E36" i="6"/>
  <c r="E35" i="6"/>
  <c r="E34" i="6"/>
  <c r="E33" i="6"/>
  <c r="E32" i="6"/>
  <c r="E31" i="6"/>
  <c r="E29" i="6"/>
  <c r="E42" i="5"/>
  <c r="L84" i="6" l="1"/>
  <c r="J84" i="6"/>
  <c r="J52" i="6"/>
  <c r="J51" i="6"/>
  <c r="J50" i="6"/>
  <c r="J49" i="6"/>
  <c r="J48" i="6"/>
  <c r="J47" i="6"/>
  <c r="J46" i="6"/>
  <c r="J45" i="6"/>
  <c r="J44" i="6"/>
  <c r="J42" i="6"/>
  <c r="J55" i="5"/>
  <c r="J42" i="5"/>
  <c r="E81" i="6"/>
  <c r="E82" i="6"/>
  <c r="D82" i="6"/>
  <c r="I82" i="6"/>
  <c r="I83" i="6"/>
  <c r="C83" i="6"/>
  <c r="G85" i="6"/>
  <c r="F85" i="6"/>
  <c r="F55" i="6"/>
  <c r="B84" i="6"/>
  <c r="C84" i="6"/>
  <c r="I84" i="6"/>
  <c r="H84" i="6"/>
  <c r="F84" i="6"/>
  <c r="G65" i="6"/>
  <c r="G64" i="6"/>
  <c r="G63" i="6"/>
  <c r="G62" i="6"/>
  <c r="G61" i="6"/>
  <c r="G60" i="6"/>
  <c r="G59" i="6"/>
  <c r="G58" i="6"/>
  <c r="G57" i="6"/>
  <c r="G55" i="6"/>
  <c r="I52" i="6"/>
  <c r="I51" i="6"/>
  <c r="I50" i="6"/>
  <c r="I49" i="6"/>
  <c r="I48" i="6"/>
  <c r="I47" i="6"/>
  <c r="I46" i="6"/>
  <c r="I45" i="6"/>
  <c r="I44" i="6"/>
  <c r="I42" i="6"/>
  <c r="I39" i="6"/>
  <c r="I38" i="6"/>
  <c r="I37" i="6"/>
  <c r="I36" i="6"/>
  <c r="I35" i="6"/>
  <c r="I34" i="6"/>
  <c r="I33" i="6"/>
  <c r="I32" i="6"/>
  <c r="I31" i="6"/>
  <c r="I29" i="6"/>
  <c r="I26" i="6"/>
  <c r="I25" i="6"/>
  <c r="I24" i="6"/>
  <c r="I23" i="6"/>
  <c r="I22" i="6"/>
  <c r="I21" i="6"/>
  <c r="I20" i="6"/>
  <c r="I19" i="6"/>
  <c r="I18" i="6"/>
  <c r="I16" i="6"/>
  <c r="I55" i="5"/>
  <c r="I42" i="5"/>
  <c r="I29" i="5"/>
  <c r="I16" i="5"/>
  <c r="Q8" i="7" l="1"/>
  <c r="I8" i="7"/>
  <c r="H52" i="6"/>
  <c r="H51" i="6"/>
  <c r="H50" i="6"/>
  <c r="H49" i="6"/>
  <c r="H48" i="6"/>
  <c r="H47" i="6"/>
  <c r="H46" i="6"/>
  <c r="H45" i="6"/>
  <c r="H44" i="6"/>
  <c r="H42" i="6"/>
  <c r="H55" i="5"/>
  <c r="H42" i="5"/>
  <c r="G68" i="5"/>
  <c r="G55" i="5"/>
  <c r="G42" i="5"/>
  <c r="F65" i="6"/>
  <c r="F64" i="6"/>
  <c r="F63" i="6"/>
  <c r="F62" i="6"/>
  <c r="F61" i="6"/>
  <c r="F60" i="6"/>
  <c r="F59" i="6"/>
  <c r="F58" i="6"/>
  <c r="F57" i="6"/>
  <c r="F52" i="6"/>
  <c r="F51" i="6"/>
  <c r="F50" i="6"/>
  <c r="F49" i="6"/>
  <c r="F48" i="6"/>
  <c r="F47" i="6"/>
  <c r="F46" i="6"/>
  <c r="F45" i="6"/>
  <c r="F44" i="6"/>
  <c r="F42" i="6"/>
  <c r="F68" i="5"/>
  <c r="F55" i="5"/>
  <c r="F42" i="5"/>
  <c r="Q3" i="7"/>
  <c r="E26" i="6" l="1"/>
  <c r="E25" i="6"/>
  <c r="E24" i="6"/>
  <c r="E23" i="6"/>
  <c r="E22" i="6"/>
  <c r="E21" i="6"/>
  <c r="E20" i="6"/>
  <c r="E19" i="6"/>
  <c r="D8" i="7" s="1"/>
  <c r="E18" i="6"/>
  <c r="E16" i="6"/>
  <c r="E29" i="5"/>
  <c r="E13" i="6"/>
  <c r="C15" i="7" s="1"/>
  <c r="E12" i="6"/>
  <c r="C14" i="7" s="1"/>
  <c r="E11" i="6"/>
  <c r="C13" i="7" s="1"/>
  <c r="E10" i="6"/>
  <c r="E9" i="6"/>
  <c r="E8" i="6"/>
  <c r="C10" i="7" s="1"/>
  <c r="E7" i="6"/>
  <c r="E6" i="6"/>
  <c r="E5" i="6"/>
  <c r="C7" i="7" s="1"/>
  <c r="E3" i="6"/>
  <c r="E16" i="5"/>
  <c r="E3" i="5"/>
  <c r="D16" i="5"/>
  <c r="D16" i="6" s="1"/>
  <c r="D4" i="7" s="1"/>
  <c r="D5" i="7" s="1"/>
  <c r="C12" i="7"/>
  <c r="C11" i="7"/>
  <c r="C9" i="7"/>
  <c r="C8" i="7"/>
  <c r="D13" i="7"/>
  <c r="E3" i="7"/>
  <c r="C42" i="6"/>
  <c r="B42" i="6"/>
  <c r="C29" i="6"/>
  <c r="E4" i="7" s="1"/>
  <c r="E5" i="7" s="1"/>
  <c r="C52" i="6"/>
  <c r="B52" i="6"/>
  <c r="F15" i="7" s="1"/>
  <c r="C51" i="6"/>
  <c r="F14" i="7" s="1"/>
  <c r="B51" i="6"/>
  <c r="C50" i="6"/>
  <c r="B50" i="6"/>
  <c r="F13" i="7" s="1"/>
  <c r="C49" i="6"/>
  <c r="F12" i="7" s="1"/>
  <c r="B49" i="6"/>
  <c r="C48" i="6"/>
  <c r="B48" i="6"/>
  <c r="F11" i="7" s="1"/>
  <c r="C47" i="6"/>
  <c r="B47" i="6"/>
  <c r="F10" i="7" s="1"/>
  <c r="C46" i="6"/>
  <c r="B46" i="6"/>
  <c r="F9" i="7" s="1"/>
  <c r="C45" i="6"/>
  <c r="B45" i="6"/>
  <c r="F8" i="7" s="1"/>
  <c r="C44" i="6"/>
  <c r="B44" i="6"/>
  <c r="F7" i="7" s="1"/>
  <c r="C39" i="6"/>
  <c r="E15" i="7" s="1"/>
  <c r="C38" i="6"/>
  <c r="E14" i="7" s="1"/>
  <c r="C37" i="6"/>
  <c r="E13" i="7" s="1"/>
  <c r="C36" i="6"/>
  <c r="E12" i="7" s="1"/>
  <c r="C35" i="6"/>
  <c r="E11" i="7" s="1"/>
  <c r="C34" i="6"/>
  <c r="E10" i="7" s="1"/>
  <c r="C33" i="6"/>
  <c r="E9" i="7" s="1"/>
  <c r="C32" i="6"/>
  <c r="E8" i="7" s="1"/>
  <c r="C31" i="6"/>
  <c r="E7" i="7" s="1"/>
  <c r="D26" i="6"/>
  <c r="D25" i="6"/>
  <c r="D14" i="7" s="1"/>
  <c r="D24" i="6"/>
  <c r="D23" i="6"/>
  <c r="D12" i="7" s="1"/>
  <c r="D22" i="6"/>
  <c r="D11" i="7" s="1"/>
  <c r="D21" i="6"/>
  <c r="D10" i="7" s="1"/>
  <c r="D20" i="6"/>
  <c r="D9" i="7" s="1"/>
  <c r="D19" i="6"/>
  <c r="D18" i="6"/>
  <c r="D7" i="7" s="1"/>
  <c r="D29" i="5"/>
  <c r="C55" i="5"/>
  <c r="C42" i="5"/>
  <c r="C29" i="5"/>
  <c r="B55" i="5"/>
  <c r="B42" i="5"/>
  <c r="C3" i="7" l="1"/>
  <c r="C4" i="7"/>
  <c r="C5" i="7" s="1"/>
  <c r="F4" i="7"/>
  <c r="F5" i="7" s="1"/>
  <c r="F3" i="7"/>
  <c r="D15" i="7"/>
  <c r="D3" i="7"/>
</calcChain>
</file>

<file path=xl/sharedStrings.xml><?xml version="1.0" encoding="utf-8"?>
<sst xmlns="http://schemas.openxmlformats.org/spreadsheetml/2006/main" count="321" uniqueCount="143">
  <si>
    <t>Wellness</t>
  </si>
  <si>
    <t>Purity</t>
  </si>
  <si>
    <t>Quickness</t>
  </si>
  <si>
    <t>Grabber</t>
  </si>
  <si>
    <t>Dropper</t>
  </si>
  <si>
    <t>Toughness</t>
  </si>
  <si>
    <t>Vanity</t>
  </si>
  <si>
    <t>Style</t>
  </si>
  <si>
    <t>Base Value</t>
  </si>
  <si>
    <t>Net Effort</t>
  </si>
  <si>
    <t>Base value</t>
  </si>
  <si>
    <t>based on burn value</t>
  </si>
  <si>
    <t>based on if you dropped the card</t>
  </si>
  <si>
    <t>based on if you grabbed the card</t>
  </si>
  <si>
    <t>based on fight size</t>
  </si>
  <si>
    <t>based on grab speed</t>
  </si>
  <si>
    <t>based on print number</t>
  </si>
  <si>
    <t>based on cosmetic choices</t>
  </si>
  <si>
    <t>based on quality/upgrading</t>
  </si>
  <si>
    <t>based on worker health status</t>
  </si>
  <si>
    <t>Name</t>
  </si>
  <si>
    <t>Card ID</t>
  </si>
  <si>
    <t>Quality</t>
  </si>
  <si>
    <t>Series</t>
  </si>
  <si>
    <t>Date</t>
  </si>
  <si>
    <t>Number</t>
  </si>
  <si>
    <t>Net Growth</t>
  </si>
  <si>
    <t>Description</t>
  </si>
  <si>
    <t>Stat</t>
  </si>
  <si>
    <t>Card Inputs</t>
  </si>
  <si>
    <t>Effort</t>
  </si>
  <si>
    <t>Actual Effort</t>
  </si>
  <si>
    <t xml:space="preserve">ksnj8 </t>
  </si>
  <si>
    <t>Status</t>
  </si>
  <si>
    <t>5501d</t>
  </si>
  <si>
    <t>52tlq</t>
  </si>
  <si>
    <t>Expected Basic Effort</t>
  </si>
  <si>
    <t>5r0k1</t>
  </si>
  <si>
    <t>26nbm</t>
  </si>
  <si>
    <t>0 -&gt; 1</t>
  </si>
  <si>
    <t>1 -&gt; 2</t>
  </si>
  <si>
    <t>2 -&gt; 3</t>
  </si>
  <si>
    <t>3 -&gt; 4</t>
  </si>
  <si>
    <t xml:space="preserve">n4k36 </t>
  </si>
  <si>
    <t>np8hh</t>
  </si>
  <si>
    <t>Damaged</t>
  </si>
  <si>
    <t>Poor</t>
  </si>
  <si>
    <t>Good</t>
  </si>
  <si>
    <t>Excellent</t>
  </si>
  <si>
    <t>Mint</t>
  </si>
  <si>
    <t>k1nzf</t>
  </si>
  <si>
    <t>Damaged -&gt; Poor</t>
  </si>
  <si>
    <t>Poor -&gt; Good</t>
  </si>
  <si>
    <t>Good -&gt; Excellent</t>
  </si>
  <si>
    <t>Excellent -&gt; Mint</t>
  </si>
  <si>
    <t>Average Growth by Upgrade Tier</t>
  </si>
  <si>
    <t>Injured Wellness</t>
  </si>
  <si>
    <t>Healthy Effort</t>
  </si>
  <si>
    <t>kwbnt</t>
  </si>
  <si>
    <t>Dyed</t>
  </si>
  <si>
    <t>5rc4z</t>
  </si>
  <si>
    <t>j0mkd</t>
  </si>
  <si>
    <t>Frame</t>
  </si>
  <si>
    <t>Dye</t>
  </si>
  <si>
    <t>kc28l</t>
  </si>
  <si>
    <t>kfjj7</t>
  </si>
  <si>
    <t>Framed</t>
  </si>
  <si>
    <t>Expected (Healthy)</t>
  </si>
  <si>
    <t>bhvhv</t>
  </si>
  <si>
    <t>15mb3</t>
  </si>
  <si>
    <t>16mln</t>
  </si>
  <si>
    <t>zld6c</t>
  </si>
  <si>
    <t xml:space="preserve">b23cn </t>
  </si>
  <si>
    <t>2fxfc</t>
  </si>
  <si>
    <t>4v1cn</t>
  </si>
  <si>
    <t>46h3w</t>
  </si>
  <si>
    <t>Standard Deviation</t>
  </si>
  <si>
    <t>Standard Error of the Mean</t>
  </si>
  <si>
    <t>Individual Stat Growths</t>
  </si>
  <si>
    <t>bkb0x</t>
  </si>
  <si>
    <t>w6zgg</t>
  </si>
  <si>
    <t>Submarine</t>
  </si>
  <si>
    <t>$2ljh</t>
  </si>
  <si>
    <t>Recov.</t>
  </si>
  <si>
    <t>Length</t>
  </si>
  <si>
    <t>Snowlands</t>
  </si>
  <si>
    <t>f31sc</t>
  </si>
  <si>
    <t>Pre-Frame</t>
  </si>
  <si>
    <t>Pre-Dye</t>
  </si>
  <si>
    <t>Pre-Both</t>
  </si>
  <si>
    <t>Post-Both</t>
  </si>
  <si>
    <t>Post-Dye</t>
  </si>
  <si>
    <t>Post-Frame</t>
  </si>
  <si>
    <t>Injured Effort</t>
  </si>
  <si>
    <t>9wr88</t>
  </si>
  <si>
    <t>Magus</t>
  </si>
  <si>
    <t>Updated:</t>
  </si>
  <si>
    <t>Creator:</t>
  </si>
  <si>
    <t>Alexander S#3911</t>
  </si>
  <si>
    <t>Feel free to redistribute this to anyone who might need or want it. I originally made it for myself (hence some of the design choices) but now that it's in your hands go wild!</t>
  </si>
  <si>
    <t>Mint Effort</t>
  </si>
  <si>
    <t>Version 5</t>
  </si>
  <si>
    <t>Name 1</t>
  </si>
  <si>
    <t>Series 1</t>
  </si>
  <si>
    <t>xxxx1</t>
  </si>
  <si>
    <t>Name 2</t>
  </si>
  <si>
    <t>Series 2</t>
  </si>
  <si>
    <t>xxxx2</t>
  </si>
  <si>
    <t>Name 3</t>
  </si>
  <si>
    <t>Name 4</t>
  </si>
  <si>
    <t>Name 5</t>
  </si>
  <si>
    <t>Name 6</t>
  </si>
  <si>
    <t>Series 7</t>
  </si>
  <si>
    <t>Series 3</t>
  </si>
  <si>
    <t>Series 4</t>
  </si>
  <si>
    <t>Series 5</t>
  </si>
  <si>
    <t>xxxx3</t>
  </si>
  <si>
    <t>xxxx4</t>
  </si>
  <si>
    <t>xxxx5</t>
  </si>
  <si>
    <t>xxxx6</t>
  </si>
  <si>
    <t>xxxx7</t>
  </si>
  <si>
    <t>Nmae 7</t>
  </si>
  <si>
    <t>Name 8</t>
  </si>
  <si>
    <t>Series 8</t>
  </si>
  <si>
    <t>xxxx8</t>
  </si>
  <si>
    <t>Name 9</t>
  </si>
  <si>
    <t>Series 9</t>
  </si>
  <si>
    <t>xxxx9</t>
  </si>
  <si>
    <t>Name 10</t>
  </si>
  <si>
    <t>Name 11</t>
  </si>
  <si>
    <t>Name 12</t>
  </si>
  <si>
    <t>Name 13</t>
  </si>
  <si>
    <t>Name 14</t>
  </si>
  <si>
    <t>Series 10</t>
  </si>
  <si>
    <t>Series 11</t>
  </si>
  <si>
    <t>Series 12</t>
  </si>
  <si>
    <t>Series 13</t>
  </si>
  <si>
    <t>Series 14</t>
  </si>
  <si>
    <t>xxx10</t>
  </si>
  <si>
    <t>xxx11</t>
  </si>
  <si>
    <t>xxx12</t>
  </si>
  <si>
    <t>xxx13</t>
  </si>
  <si>
    <t>xxx14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</si>
</sst>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/d;@"/>
    <numFmt numFmtId="167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1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0" borderId="0" xfId="0" applyFont="1"/>
    <xf numFmtId="0" fontId="0" fillId="4" borderId="0" xfId="0" applyFont="1" applyFill="1"/>
    <xf numFmtId="0" fontId="1" fillId="0" borderId="0" xfId="0" applyFont="1" applyFill="1" applyAlignment="1">
      <alignment horizontal="center" vertical="top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center" vertical="top" wrapText="1"/>
    </xf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1" fontId="1" fillId="0" borderId="0" xfId="0" applyNumberFormat="1" applyFont="1" applyAlignment="1">
      <alignment horizontal="center" vertical="top" wrapText="1"/>
    </xf>
    <xf numFmtId="1" fontId="0" fillId="0" borderId="0" xfId="0" applyNumberFormat="1" applyFont="1"/>
    <xf numFmtId="1" fontId="1" fillId="0" borderId="5" xfId="0" applyNumberFormat="1" applyFont="1" applyBorder="1" applyAlignment="1">
      <alignment horizontal="center" vertical="top"/>
    </xf>
    <xf numFmtId="1" fontId="1" fillId="0" borderId="3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>
      <alignment horizontal="center" vertical="top"/>
    </xf>
    <xf numFmtId="1" fontId="1" fillId="0" borderId="6" xfId="0" applyNumberFormat="1" applyFont="1" applyBorder="1" applyAlignment="1">
      <alignment horizontal="center" vertical="top"/>
    </xf>
    <xf numFmtId="1" fontId="0" fillId="0" borderId="5" xfId="0" applyNumberFormat="1" applyFont="1" applyBorder="1"/>
    <xf numFmtId="1" fontId="0" fillId="0" borderId="3" xfId="0" applyNumberFormat="1" applyFont="1" applyBorder="1"/>
    <xf numFmtId="1" fontId="0" fillId="0" borderId="0" xfId="0" applyNumberFormat="1" applyFont="1" applyFill="1" applyBorder="1"/>
    <xf numFmtId="1" fontId="0" fillId="0" borderId="6" xfId="0" applyNumberFormat="1" applyFont="1" applyBorder="1"/>
    <xf numFmtId="1" fontId="0" fillId="0" borderId="0" xfId="0" applyNumberFormat="1" applyFont="1" applyBorder="1"/>
    <xf numFmtId="0" fontId="0" fillId="0" borderId="0" xfId="0" applyFill="1" applyBorder="1"/>
    <xf numFmtId="164" fontId="0" fillId="0" borderId="3" xfId="0" applyNumberFormat="1" applyBorder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2" fillId="4" borderId="0" xfId="0" applyNumberFormat="1" applyFont="1" applyFill="1"/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7" xfId="0" applyNumberFormat="1" applyBorder="1"/>
    <xf numFmtId="0" fontId="1" fillId="0" borderId="4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164" fontId="4" fillId="4" borderId="3" xfId="0" applyNumberFormat="1" applyFont="1" applyFill="1" applyBorder="1" applyAlignment="1">
      <alignment vertical="center" wrapText="1"/>
    </xf>
    <xf numFmtId="164" fontId="4" fillId="4" borderId="0" xfId="0" applyNumberFormat="1" applyFont="1" applyFill="1" applyBorder="1" applyAlignment="1">
      <alignment vertical="center"/>
    </xf>
    <xf numFmtId="164" fontId="4" fillId="4" borderId="0" xfId="0" applyNumberFormat="1" applyFont="1" applyFill="1" applyBorder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0" borderId="0" xfId="0" applyNumberFormat="1" applyFont="1"/>
    <xf numFmtId="0" fontId="1" fillId="4" borderId="0" xfId="0" applyNumberFormat="1" applyFont="1" applyFill="1"/>
    <xf numFmtId="0" fontId="4" fillId="0" borderId="0" xfId="0" applyNumberFormat="1" applyFont="1" applyFill="1"/>
    <xf numFmtId="0" fontId="0" fillId="0" borderId="0" xfId="0" applyNumberFormat="1"/>
    <xf numFmtId="2" fontId="0" fillId="4" borderId="0" xfId="0" applyNumberFormat="1" applyFill="1"/>
    <xf numFmtId="2" fontId="3" fillId="4" borderId="0" xfId="0" applyNumberFormat="1" applyFont="1" applyFill="1"/>
    <xf numFmtId="2" fontId="0" fillId="2" borderId="0" xfId="0" applyNumberFormat="1" applyFill="1"/>
    <xf numFmtId="2" fontId="0" fillId="2" borderId="1" xfId="0" applyNumberFormat="1" applyFill="1" applyBorder="1"/>
    <xf numFmtId="2" fontId="0" fillId="0" borderId="0" xfId="0" applyNumberFormat="1" applyFill="1"/>
    <xf numFmtId="2" fontId="0" fillId="0" borderId="1" xfId="0" applyNumberFormat="1" applyFill="1" applyBorder="1"/>
    <xf numFmtId="1" fontId="0" fillId="0" borderId="0" xfId="0" applyNumberFormat="1" applyFont="1" applyFill="1"/>
    <xf numFmtId="2" fontId="0" fillId="4" borderId="0" xfId="0" applyNumberFormat="1" applyFont="1" applyFill="1"/>
    <xf numFmtId="2" fontId="0" fillId="0" borderId="0" xfId="0" applyNumberFormat="1" applyFont="1"/>
    <xf numFmtId="2" fontId="0" fillId="0" borderId="1" xfId="0" applyNumberFormat="1" applyFont="1" applyBorder="1"/>
    <xf numFmtId="2" fontId="0" fillId="0" borderId="0" xfId="0" applyNumberFormat="1" applyFont="1" applyBorder="1"/>
    <xf numFmtId="0" fontId="0" fillId="0" borderId="0" xfId="0" applyFill="1"/>
    <xf numFmtId="164" fontId="0" fillId="0" borderId="3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1" fillId="0" borderId="0" xfId="0" applyFont="1" applyFill="1"/>
    <xf numFmtId="0" fontId="0" fillId="0" borderId="6" xfId="0" applyFill="1" applyBorder="1" applyAlignment="1">
      <alignment vertical="center" wrapText="1"/>
    </xf>
    <xf numFmtId="166" fontId="1" fillId="0" borderId="0" xfId="0" applyNumberFormat="1" applyFont="1" applyFill="1" applyAlignment="1">
      <alignment horizontal="left" vertical="top" wrapText="1"/>
    </xf>
    <xf numFmtId="166" fontId="0" fillId="0" borderId="0" xfId="0" applyNumberFormat="1" applyFont="1" applyFill="1" applyAlignment="1">
      <alignment horizontal="left"/>
    </xf>
    <xf numFmtId="166" fontId="1" fillId="0" borderId="0" xfId="0" applyNumberFormat="1" applyFont="1" applyFill="1" applyAlignment="1">
      <alignment horizontal="center" vertical="top" wrapText="1"/>
    </xf>
    <xf numFmtId="166" fontId="0" fillId="0" borderId="0" xfId="0" applyNumberFormat="1" applyFont="1" applyFill="1"/>
    <xf numFmtId="0" fontId="1" fillId="0" borderId="0" xfId="0" applyFont="1" applyBorder="1" applyAlignment="1">
      <alignment horizontal="right"/>
    </xf>
    <xf numFmtId="164" fontId="0" fillId="4" borderId="3" xfId="0" applyNumberFormat="1" applyFill="1" applyBorder="1"/>
    <xf numFmtId="164" fontId="0" fillId="4" borderId="0" xfId="0" applyNumberFormat="1" applyFill="1" applyBorder="1"/>
    <xf numFmtId="0" fontId="0" fillId="0" borderId="0" xfId="0" applyFont="1" applyFill="1" applyAlignment="1">
      <alignment horizontal="center"/>
    </xf>
    <xf numFmtId="0" fontId="0" fillId="4" borderId="0" xfId="0" applyFill="1" applyBorder="1"/>
    <xf numFmtId="0" fontId="0" fillId="4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0" xfId="0" applyFill="1"/>
    <xf numFmtId="0" fontId="0" fillId="5" borderId="0" xfId="0" applyNumberFormat="1" applyFill="1"/>
    <xf numFmtId="167" fontId="0" fillId="0" borderId="0" xfId="0" applyNumberFormat="1" applyAlignment="1"/>
    <xf numFmtId="0" fontId="0" fillId="0" borderId="0" xfId="0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</cx:chartData>
  <cx:chart>
    <cx:title pos="t" align="ctr" overlay="0">
      <cx:tx>
        <cx:txData>
          <cx:v>Growth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Growth Distributions</a:t>
          </a:r>
        </a:p>
      </cx:txPr>
    </cx:title>
    <cx:plotArea>
      <cx:plotAreaRegion>
        <cx:series layoutId="boxWhisker" uniqueId="{60AC9119-BA78-4B09-9238-54E63206C25C}">
          <cx:tx>
            <cx:txData>
              <cx:f>_xlchart.v1.0</cx:f>
              <cx:v>Damaged -&gt; Poor</cx:v>
            </cx:txData>
          </cx:tx>
          <cx:dataId val="0"/>
          <cx:layoutPr>
            <cx:statistics quartileMethod="exclusive"/>
          </cx:layoutPr>
        </cx:series>
        <cx:series layoutId="boxWhisker" uniqueId="{29B463DD-AA9B-49DC-99DD-38D49DD0C70C}">
          <cx:tx>
            <cx:txData>
              <cx:f>_xlchart.v1.1</cx:f>
              <cx:v>Poor -&gt; Good</cx:v>
            </cx:txData>
          </cx:tx>
          <cx:dataId val="1"/>
          <cx:layoutPr>
            <cx:statistics quartileMethod="exclusive"/>
          </cx:layoutPr>
        </cx:series>
        <cx:series layoutId="boxWhisker" uniqueId="{81CA0790-5EA5-47FC-92DF-5F57FCBC29FD}">
          <cx:tx>
            <cx:txData>
              <cx:f>_xlchart.v1.2</cx:f>
              <cx:v>Good -&gt; Excellent</cx:v>
            </cx:txData>
          </cx:tx>
          <cx:dataId val="2"/>
          <cx:layoutPr>
            <cx:statistics quartileMethod="exclusive"/>
          </cx:layoutPr>
        </cx:series>
        <cx:series layoutId="boxWhisker" uniqueId="{0B5E7F34-8C34-4537-A26E-4FF5E4161F7E}">
          <cx:tx>
            <cx:txData>
              <cx:f>_xlchart.v1.3</cx:f>
              <cx:v>Excellent -&gt; Mint</cx:v>
            </cx:txData>
          </cx:tx>
          <cx:dataId val="3"/>
          <cx:layoutPr>
            <cx:statistics quartileMethod="exclusive"/>
          </cx:layoutPr>
        </cx:series>
        <cx:series layoutId="boxWhisker" uniqueId="{E3831639-3ADB-4312-8F2A-7A2176270533}">
          <cx:tx>
            <cx:txData>
              <cx:f>_xlchart.v1.4</cx:f>
              <cx:v>Dye</cx:v>
            </cx:txData>
          </cx:tx>
          <cx:dataId val="4"/>
          <cx:layoutPr>
            <cx:statistics quartileMethod="exclusive"/>
          </cx:layoutPr>
        </cx:series>
        <cx:series layoutId="boxWhisker" uniqueId="{F8528532-01D9-412C-8B1A-EEB11B2B9380}">
          <cx:tx>
            <cx:txData>
              <cx:f>_xlchart.v1.5</cx:f>
              <cx:v>Frame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"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8</xdr:col>
      <xdr:colOff>304800</xdr:colOff>
      <xdr:row>100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BD7A7AB-6377-4D2D-8DEC-1E7898F8C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1655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4B0D-563E-4360-9819-0346602D1CE8}">
  <dimension ref="A1:R27"/>
  <sheetViews>
    <sheetView tabSelected="1" zoomScale="180" zoomScaleNormal="180" workbookViewId="0">
      <selection activeCell="I2" sqref="I2"/>
    </sheetView>
  </sheetViews>
  <sheetFormatPr defaultRowHeight="15" x14ac:dyDescent="0.25"/>
  <cols>
    <col min="1" max="1" width="10" customWidth="1"/>
    <col min="2" max="2" width="29.140625" customWidth="1"/>
    <col min="3" max="3" width="7.28515625" style="37" customWidth="1"/>
    <col min="4" max="4" width="7.28515625" style="44" customWidth="1"/>
    <col min="5" max="6" width="7.28515625" style="45" customWidth="1"/>
    <col min="7" max="7" width="1.42578125" customWidth="1"/>
    <col min="8" max="8" width="7.42578125" customWidth="1"/>
    <col min="9" max="10" width="8.5703125" customWidth="1"/>
    <col min="11" max="11" width="1.42578125" customWidth="1"/>
    <col min="12" max="12" width="7.42578125" customWidth="1"/>
    <col min="13" max="14" width="8.5703125" customWidth="1"/>
    <col min="15" max="15" width="1.42578125" customWidth="1"/>
    <col min="16" max="16" width="7.42578125" customWidth="1"/>
    <col min="17" max="18" width="8.5703125" customWidth="1"/>
  </cols>
  <sheetData>
    <row r="1" spans="1:18" s="2" customFormat="1" ht="15" customHeight="1" x14ac:dyDescent="0.25">
      <c r="A1" s="107" t="s">
        <v>28</v>
      </c>
      <c r="B1" s="107" t="s">
        <v>27</v>
      </c>
      <c r="C1" s="109" t="s">
        <v>55</v>
      </c>
      <c r="D1" s="110"/>
      <c r="E1" s="110"/>
      <c r="F1" s="110"/>
      <c r="G1" s="84"/>
      <c r="H1" s="103" t="s">
        <v>29</v>
      </c>
      <c r="I1" s="87" t="s">
        <v>22</v>
      </c>
      <c r="J1" s="87" t="s">
        <v>30</v>
      </c>
      <c r="K1" s="84"/>
      <c r="L1" s="103" t="s">
        <v>29</v>
      </c>
      <c r="M1" s="97" t="s">
        <v>93</v>
      </c>
      <c r="N1" s="97"/>
      <c r="O1" s="84"/>
      <c r="P1" s="103" t="s">
        <v>29</v>
      </c>
      <c r="Q1" s="97" t="s">
        <v>56</v>
      </c>
      <c r="R1" s="97"/>
    </row>
    <row r="2" spans="1:18" s="4" customFormat="1" ht="15.75" thickBot="1" x14ac:dyDescent="0.3">
      <c r="A2" s="108"/>
      <c r="B2" s="108"/>
      <c r="C2" s="47" t="s">
        <v>39</v>
      </c>
      <c r="D2" s="48" t="s">
        <v>40</v>
      </c>
      <c r="E2" s="7" t="s">
        <v>41</v>
      </c>
      <c r="F2" s="7" t="s">
        <v>42</v>
      </c>
      <c r="G2" s="85"/>
      <c r="H2" s="104"/>
      <c r="I2" s="92">
        <v>2</v>
      </c>
      <c r="J2" s="92">
        <v>38</v>
      </c>
      <c r="K2" s="85"/>
      <c r="L2" s="104"/>
      <c r="M2" s="98">
        <v>25</v>
      </c>
      <c r="N2" s="98"/>
      <c r="O2" s="85"/>
      <c r="P2" s="104"/>
      <c r="Q2" s="98">
        <v>-73</v>
      </c>
      <c r="R2" s="98"/>
    </row>
    <row r="3" spans="1:18" s="2" customFormat="1" ht="15" customHeight="1" x14ac:dyDescent="0.25">
      <c r="A3" s="111" t="s">
        <v>26</v>
      </c>
      <c r="B3" s="112"/>
      <c r="C3" s="49">
        <f>AVERAGE('Growth Data'!3:3)</f>
        <v>2.0694444444444446</v>
      </c>
      <c r="D3" s="50">
        <f>AVERAGE('Growth Data'!16:16)</f>
        <v>1.8434027777777777</v>
      </c>
      <c r="E3" s="51">
        <f>AVERAGE('Growth Data'!29:29)</f>
        <v>1.884931440994797</v>
      </c>
      <c r="F3" s="51">
        <f>AVERAGE('Growth Data'!42:42)</f>
        <v>1.8790632774964966</v>
      </c>
      <c r="G3" s="84"/>
      <c r="H3" s="100" t="s">
        <v>100</v>
      </c>
      <c r="I3" s="113" t="str">
        <f>ROUND(J2*IF(I2=0,PRODUCT($C$3:$F$3),IF(I2=1,PRODUCT($D$3:$F$3), IF(I2=2,PRODUCT($E$3:$F$3),IF(I2=3,PRODUCT($F$3),1)))),2)&amp;" ± "&amp;ROUND(IF(I2=0,J2*SUM($C$5:$F$5),IF(I2=1,J2*SUM($D$5:$F$5),IF(I2=2,J2*SUM($E$5:$F$5),IF(I2=3,J2*SUM($F$5),0)))),2)</f>
        <v>134.59 ± 2.04</v>
      </c>
      <c r="J3" s="113"/>
      <c r="K3" s="84"/>
      <c r="L3" s="99" t="s">
        <v>57</v>
      </c>
      <c r="M3" s="101">
        <f>(M2*5)</f>
        <v>125</v>
      </c>
      <c r="N3" s="101"/>
      <c r="O3" s="84"/>
      <c r="P3" s="99" t="s">
        <v>57</v>
      </c>
      <c r="Q3" s="101">
        <f>((Q2/-3)*5)</f>
        <v>121.66666666666666</v>
      </c>
      <c r="R3" s="101"/>
    </row>
    <row r="4" spans="1:18" ht="15" customHeight="1" x14ac:dyDescent="0.25">
      <c r="A4" s="22"/>
      <c r="B4" s="80" t="s">
        <v>76</v>
      </c>
      <c r="C4" s="37">
        <f>_xlfn.STDEV.S('Growth Data'!3:3)</f>
        <v>0.35536742708139601</v>
      </c>
      <c r="D4" s="44">
        <f>_xlfn.STDEV.S('Growth Data'!16:16)</f>
        <v>0.17397323344925825</v>
      </c>
      <c r="E4" s="44">
        <f>_xlfn.STDEV.S('Growth Data'!29:29)</f>
        <v>9.9837563353828082E-2</v>
      </c>
      <c r="F4" s="44">
        <f>_xlfn.STDEV.S('Growth Data'!42:42)</f>
        <v>9.4306796081637806E-2</v>
      </c>
      <c r="G4" s="38"/>
      <c r="H4" s="100"/>
      <c r="I4" s="113"/>
      <c r="J4" s="113"/>
      <c r="K4" s="38"/>
      <c r="L4" s="100"/>
      <c r="M4" s="102"/>
      <c r="N4" s="102"/>
      <c r="O4" s="38"/>
      <c r="P4" s="100"/>
      <c r="Q4" s="102"/>
      <c r="R4" s="102"/>
    </row>
    <row r="5" spans="1:18" x14ac:dyDescent="0.25">
      <c r="A5" s="22"/>
      <c r="B5" s="80" t="s">
        <v>77</v>
      </c>
      <c r="C5" s="37">
        <f>C4/SQRT(COUNT('Growth Data'!3:3))</f>
        <v>0.17768371354069801</v>
      </c>
      <c r="D5" s="44">
        <f>D4/SQRT(COUNT('Growth Data'!16:16))</f>
        <v>8.6986616724629123E-2</v>
      </c>
      <c r="E5" s="44">
        <f>E4/SQRT(COUNT('Growth Data'!29:29))</f>
        <v>3.0102157966180366E-2</v>
      </c>
      <c r="F5" s="44">
        <f>F4/SQRT(COUNT('Growth Data'!42:42))</f>
        <v>2.3576699020409451E-2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ht="15" customHeight="1" x14ac:dyDescent="0.25">
      <c r="A6" s="105" t="s">
        <v>78</v>
      </c>
      <c r="B6" s="106"/>
      <c r="C6" s="81"/>
      <c r="D6" s="82"/>
      <c r="E6" s="82"/>
      <c r="F6" s="82"/>
      <c r="G6" s="38"/>
      <c r="H6" s="103" t="s">
        <v>29</v>
      </c>
      <c r="I6" s="97" t="s">
        <v>88</v>
      </c>
      <c r="J6" s="97"/>
      <c r="K6" s="38"/>
      <c r="L6" s="103" t="s">
        <v>29</v>
      </c>
      <c r="M6" s="97" t="s">
        <v>87</v>
      </c>
      <c r="N6" s="97"/>
      <c r="O6" s="38"/>
      <c r="P6" s="103" t="s">
        <v>29</v>
      </c>
      <c r="Q6" s="97" t="s">
        <v>89</v>
      </c>
      <c r="R6" s="97"/>
    </row>
    <row r="7" spans="1:18" ht="15.75" thickBot="1" x14ac:dyDescent="0.3">
      <c r="A7" s="24" t="s">
        <v>10</v>
      </c>
      <c r="B7" s="24" t="s">
        <v>11</v>
      </c>
      <c r="C7" s="42">
        <f>AVERAGE('Growth Data'!5:5)</f>
        <v>1.9375</v>
      </c>
      <c r="D7" s="43">
        <f>AVERAGE('Growth Data'!18:18)</f>
        <v>1.9642857142857144</v>
      </c>
      <c r="E7" s="43">
        <f>AVERAGE('Growth Data'!31:31)</f>
        <v>2</v>
      </c>
      <c r="F7" s="43">
        <f>AVERAGE('Growth Data'!44:44)</f>
        <v>1.9676467040496926</v>
      </c>
      <c r="G7" s="38"/>
      <c r="H7" s="104"/>
      <c r="I7" s="98">
        <v>100</v>
      </c>
      <c r="J7" s="98"/>
      <c r="K7" s="38"/>
      <c r="L7" s="104"/>
      <c r="M7" s="98">
        <v>129</v>
      </c>
      <c r="N7" s="98"/>
      <c r="O7" s="38"/>
      <c r="P7" s="104"/>
      <c r="Q7" s="98">
        <v>171</v>
      </c>
      <c r="R7" s="98"/>
    </row>
    <row r="8" spans="1:18" ht="15" customHeight="1" x14ac:dyDescent="0.25">
      <c r="A8" s="22" t="s">
        <v>4</v>
      </c>
      <c r="B8" s="22" t="s">
        <v>12</v>
      </c>
      <c r="C8" s="37" t="e">
        <f>AVERAGE('Growth Data'!6:6)</f>
        <v>#DIV/0!</v>
      </c>
      <c r="D8" s="44" t="e">
        <f>AVERAGE('Growth Data'!19:19)</f>
        <v>#DIV/0!</v>
      </c>
      <c r="E8" s="45" t="e">
        <f>AVERAGE('Growth Data'!32:32)</f>
        <v>#DIV/0!</v>
      </c>
      <c r="F8" s="45" t="e">
        <f>AVERAGE('Growth Data'!45:45)</f>
        <v>#DIV/0!</v>
      </c>
      <c r="G8" s="38"/>
      <c r="H8" s="99" t="s">
        <v>91</v>
      </c>
      <c r="I8" s="101" t="str">
        <f>ROUND(I7*AVERAGE('Growth Data'!55:55),2)&amp;" ± "&amp;ROUND(_xlfn.STDEV.S('Growth Data'!55:55)/SQRT(COUNT('Growth Data'!55:55)),2)</f>
        <v>110.07 ± 0.01</v>
      </c>
      <c r="J8" s="101"/>
      <c r="K8" s="38"/>
      <c r="L8" s="99" t="s">
        <v>92</v>
      </c>
      <c r="M8" s="101" t="str">
        <f>ROUND(M7*AVERAGE('Growth Data'!68:68),2)&amp;" ± "&amp;ROUND(_xlfn.STDEV.S('Growth Data'!68:68)/SQRT(COUNT('Growth Data'!68:68)),2)</f>
        <v>181.76 ± 0.03</v>
      </c>
      <c r="N8" s="101"/>
      <c r="O8" s="38"/>
      <c r="P8" s="99" t="s">
        <v>90</v>
      </c>
      <c r="Q8" s="101" t="str">
        <f>ROUND(Q7*PRODUCT(AVERAGE('Growth Data'!55:55),AVERAGE('Growth Data'!68:68)),2)&amp;" ± "&amp;ROUND(SUM(_xlfn.STDEV.S('Growth Data'!55:55)/SQRT(COUNT('Growth Data'!55:55)),_xlfn.STDEV.S('Growth Data'!68:68)/SQRT(COUNT('Growth Data'!68:68))),2)</f>
        <v>265.21 ± 0.04</v>
      </c>
      <c r="R8" s="101"/>
    </row>
    <row r="9" spans="1:18" ht="15" customHeight="1" x14ac:dyDescent="0.25">
      <c r="A9" s="22" t="s">
        <v>3</v>
      </c>
      <c r="B9" s="22" t="s">
        <v>13</v>
      </c>
      <c r="C9" s="37" t="e">
        <f>AVERAGE('Growth Data'!7:7)</f>
        <v>#DIV/0!</v>
      </c>
      <c r="D9" s="44" t="e">
        <f>AVERAGE('Growth Data'!20:20)</f>
        <v>#DIV/0!</v>
      </c>
      <c r="E9" s="45" t="e">
        <f>AVERAGE('Growth Data'!33:33)</f>
        <v>#DIV/0!</v>
      </c>
      <c r="F9" s="45" t="e">
        <f>AVERAGE('Growth Data'!46:46)</f>
        <v>#DIV/0!</v>
      </c>
      <c r="G9" s="38"/>
      <c r="H9" s="100"/>
      <c r="I9" s="102"/>
      <c r="J9" s="102"/>
      <c r="K9" s="38"/>
      <c r="L9" s="100"/>
      <c r="M9" s="102"/>
      <c r="N9" s="102"/>
      <c r="O9" s="38"/>
      <c r="P9" s="100"/>
      <c r="Q9" s="102"/>
      <c r="R9" s="102"/>
    </row>
    <row r="10" spans="1:18" ht="15" customHeight="1" x14ac:dyDescent="0.25">
      <c r="A10" s="22" t="s">
        <v>5</v>
      </c>
      <c r="B10" s="22" t="s">
        <v>14</v>
      </c>
      <c r="C10" s="37" t="e">
        <f>AVERAGE('Growth Data'!8:8)</f>
        <v>#DIV/0!</v>
      </c>
      <c r="D10" s="44" t="e">
        <f>AVERAGE('Growth Data'!21:21)</f>
        <v>#DIV/0!</v>
      </c>
      <c r="E10" s="45" t="e">
        <f>AVERAGE('Growth Data'!34:34)</f>
        <v>#DIV/0!</v>
      </c>
      <c r="F10" s="45" t="e">
        <f>AVERAGE('Growth Data'!47:47)</f>
        <v>#DIV/0!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18" ht="15.75" customHeight="1" thickBot="1" x14ac:dyDescent="0.3">
      <c r="A11" s="24" t="s">
        <v>2</v>
      </c>
      <c r="B11" s="24" t="s">
        <v>15</v>
      </c>
      <c r="C11" s="42" t="e">
        <f>AVERAGE('Growth Data'!9:9)</f>
        <v>#DIV/0!</v>
      </c>
      <c r="D11" s="43">
        <f>AVERAGE('Growth Data'!22:22)</f>
        <v>2.5</v>
      </c>
      <c r="E11" s="43" t="e">
        <f>AVERAGE('Growth Data'!35:35)</f>
        <v>#DIV/0!</v>
      </c>
      <c r="F11" s="43" t="e">
        <f>AVERAGE('Growth Data'!48:48)</f>
        <v>#DIV/0!</v>
      </c>
      <c r="G11" s="38"/>
      <c r="H11" s="94" t="s">
        <v>101</v>
      </c>
      <c r="I11" s="94"/>
      <c r="J11" s="94"/>
      <c r="K11" s="38"/>
      <c r="L11" s="93" t="s">
        <v>99</v>
      </c>
      <c r="M11" s="93"/>
      <c r="N11" s="93"/>
      <c r="O11" s="93"/>
      <c r="P11" s="93"/>
      <c r="Q11" s="93"/>
      <c r="R11" s="93"/>
    </row>
    <row r="12" spans="1:18" x14ac:dyDescent="0.25">
      <c r="A12" s="23" t="s">
        <v>6</v>
      </c>
      <c r="B12" s="23" t="s">
        <v>16</v>
      </c>
      <c r="C12" s="46" t="e">
        <f>AVERAGE('Growth Data'!10:10)</f>
        <v>#DIV/0!</v>
      </c>
      <c r="D12" s="44" t="e">
        <f>AVERAGE('Growth Data'!23:23)</f>
        <v>#DIV/0!</v>
      </c>
      <c r="E12" s="45" t="e">
        <f>AVERAGE('Growth Data'!36:36)</f>
        <v>#DIV/0!</v>
      </c>
      <c r="F12" s="45" t="e">
        <f>AVERAGE('Growth Data'!49:49)</f>
        <v>#DIV/0!</v>
      </c>
      <c r="G12" s="38"/>
      <c r="H12" s="95" t="s">
        <v>96</v>
      </c>
      <c r="I12" s="95"/>
      <c r="J12" s="90">
        <v>44100</v>
      </c>
      <c r="K12" s="38"/>
      <c r="L12" s="93"/>
      <c r="M12" s="93"/>
      <c r="N12" s="93"/>
      <c r="O12" s="93"/>
      <c r="P12" s="93"/>
      <c r="Q12" s="93"/>
      <c r="R12" s="93"/>
    </row>
    <row r="13" spans="1:18" ht="15" customHeight="1" x14ac:dyDescent="0.25">
      <c r="A13" s="22" t="s">
        <v>7</v>
      </c>
      <c r="B13" s="22" t="s">
        <v>17</v>
      </c>
      <c r="C13" s="37" t="e">
        <f>AVERAGE('Growth Data'!11:11)</f>
        <v>#DIV/0!</v>
      </c>
      <c r="D13" s="44" t="e">
        <f>AVERAGE('Growth Data'!24:24)</f>
        <v>#DIV/0!</v>
      </c>
      <c r="E13" s="45" t="e">
        <f>AVERAGE('Growth Data'!37:37)</f>
        <v>#DIV/0!</v>
      </c>
      <c r="F13" s="45" t="e">
        <f>AVERAGE('Growth Data'!50:50)</f>
        <v>#DIV/0!</v>
      </c>
      <c r="G13" s="38"/>
      <c r="H13" s="91" t="s">
        <v>97</v>
      </c>
      <c r="I13" s="96" t="s">
        <v>98</v>
      </c>
      <c r="J13" s="96"/>
      <c r="K13" s="38"/>
      <c r="L13" s="93"/>
      <c r="M13" s="93"/>
      <c r="N13" s="93"/>
      <c r="O13" s="93"/>
      <c r="P13" s="93"/>
      <c r="Q13" s="93"/>
      <c r="R13" s="93"/>
    </row>
    <row r="14" spans="1:18" ht="15.75" customHeight="1" thickBot="1" x14ac:dyDescent="0.3">
      <c r="A14" s="24" t="s">
        <v>1</v>
      </c>
      <c r="B14" s="24" t="s">
        <v>18</v>
      </c>
      <c r="C14" s="42">
        <f>AVERAGE('Growth Data'!12:12)</f>
        <v>2</v>
      </c>
      <c r="D14" s="43">
        <f>AVERAGE('Growth Data'!25:25)</f>
        <v>1.625</v>
      </c>
      <c r="E14" s="43">
        <f>AVERAGE('Growth Data'!38:38)</f>
        <v>1.4333333333333333</v>
      </c>
      <c r="F14" s="43">
        <f>AVERAGE('Growth Data'!51:51)</f>
        <v>1.3603670634920635</v>
      </c>
      <c r="G14" s="38"/>
      <c r="K14" s="86"/>
    </row>
    <row r="15" spans="1:18" ht="15" customHeight="1" x14ac:dyDescent="0.25">
      <c r="A15" s="1" t="s">
        <v>0</v>
      </c>
      <c r="B15" s="1" t="s">
        <v>19</v>
      </c>
      <c r="C15" s="37">
        <f>AVERAGE('Growth Data'!13:13)</f>
        <v>2</v>
      </c>
      <c r="D15" s="44">
        <f>AVERAGE('Growth Data'!26:26)</f>
        <v>1.7916666666666667</v>
      </c>
      <c r="E15" s="45">
        <f>AVERAGE('Growth Data'!39:39)</f>
        <v>1.8490259740259738</v>
      </c>
      <c r="F15" s="45">
        <f>AVERAGE('Growth Data'!52:52)</f>
        <v>1.870088245088245</v>
      </c>
      <c r="G15" s="38"/>
    </row>
    <row r="16" spans="1:18" ht="15" customHeight="1" x14ac:dyDescent="0.25"/>
    <row r="22" spans="1:6" x14ac:dyDescent="0.25">
      <c r="A22" s="70"/>
      <c r="B22" s="70"/>
      <c r="C22" s="71"/>
      <c r="D22" s="72"/>
      <c r="E22" s="73"/>
      <c r="F22" s="73"/>
    </row>
    <row r="23" spans="1:6" x14ac:dyDescent="0.25">
      <c r="A23" s="74"/>
      <c r="B23" s="75"/>
      <c r="C23" s="71"/>
      <c r="D23" s="72"/>
      <c r="E23" s="73"/>
      <c r="F23" s="73"/>
    </row>
    <row r="24" spans="1:6" x14ac:dyDescent="0.25">
      <c r="A24" s="74"/>
      <c r="B24" s="75"/>
      <c r="C24" s="71"/>
      <c r="D24" s="72"/>
      <c r="E24" s="73"/>
      <c r="F24" s="73"/>
    </row>
    <row r="25" spans="1:6" x14ac:dyDescent="0.25">
      <c r="A25" s="74"/>
      <c r="B25" s="75"/>
      <c r="C25" s="71"/>
      <c r="D25" s="72"/>
      <c r="E25" s="73"/>
      <c r="F25" s="73"/>
    </row>
    <row r="26" spans="1:6" x14ac:dyDescent="0.25">
      <c r="A26" s="74"/>
      <c r="B26" s="75"/>
      <c r="C26" s="71"/>
      <c r="D26" s="72"/>
      <c r="E26" s="73"/>
      <c r="F26" s="73"/>
    </row>
    <row r="27" spans="1:6" x14ac:dyDescent="0.25">
      <c r="A27" s="70"/>
      <c r="B27" s="70"/>
      <c r="C27" s="71"/>
      <c r="D27" s="72"/>
      <c r="E27" s="73"/>
      <c r="F27" s="73"/>
    </row>
  </sheetData>
  <sheetProtection sheet="1" objects="1" scenarios="1"/>
  <mergeCells count="37">
    <mergeCell ref="Q1:R1"/>
    <mergeCell ref="Q3:R4"/>
    <mergeCell ref="Q2:R2"/>
    <mergeCell ref="L1:L2"/>
    <mergeCell ref="M1:N1"/>
    <mergeCell ref="M2:N2"/>
    <mergeCell ref="L3:L4"/>
    <mergeCell ref="M3:N4"/>
    <mergeCell ref="A6:B6"/>
    <mergeCell ref="P1:P2"/>
    <mergeCell ref="A1:A2"/>
    <mergeCell ref="B1:B2"/>
    <mergeCell ref="C1:F1"/>
    <mergeCell ref="A3:B3"/>
    <mergeCell ref="H3:H4"/>
    <mergeCell ref="I3:J4"/>
    <mergeCell ref="H1:H2"/>
    <mergeCell ref="P3:P4"/>
    <mergeCell ref="H6:H7"/>
    <mergeCell ref="I6:J6"/>
    <mergeCell ref="I7:J7"/>
    <mergeCell ref="P6:P7"/>
    <mergeCell ref="L11:R13"/>
    <mergeCell ref="H11:J11"/>
    <mergeCell ref="H12:I12"/>
    <mergeCell ref="I13:J13"/>
    <mergeCell ref="Q6:R6"/>
    <mergeCell ref="Q7:R7"/>
    <mergeCell ref="P8:P9"/>
    <mergeCell ref="Q8:R9"/>
    <mergeCell ref="H8:H9"/>
    <mergeCell ref="I8:J9"/>
    <mergeCell ref="L6:L7"/>
    <mergeCell ref="M6:N6"/>
    <mergeCell ref="M7:N7"/>
    <mergeCell ref="L8:L9"/>
    <mergeCell ref="M8:N9"/>
  </mergeCells>
  <conditionalFormatting sqref="C3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B69E-BEB2-4A82-BBB1-3546B1AB731C}">
  <dimension ref="A1:AR1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85546875" style="17" bestFit="1" customWidth="1"/>
    <col min="2" max="2" width="51.5703125" style="14" bestFit="1" customWidth="1"/>
    <col min="3" max="3" width="7.28515625" style="18" bestFit="1" customWidth="1"/>
    <col min="4" max="4" width="7.42578125" style="14" bestFit="1" customWidth="1"/>
    <col min="5" max="5" width="8.28515625" style="14" bestFit="1" customWidth="1"/>
    <col min="6" max="6" width="1.42578125" style="15" customWidth="1"/>
    <col min="7" max="7" width="8.5703125" style="17" customWidth="1"/>
    <col min="8" max="8" width="6.140625" style="79" customWidth="1"/>
    <col min="9" max="9" width="6.7109375" style="20" customWidth="1"/>
    <col min="10" max="10" width="6.85546875" style="77" customWidth="1"/>
    <col min="11" max="11" width="1.42578125" style="15" customWidth="1"/>
    <col min="12" max="12" width="5.7109375" style="83" customWidth="1"/>
    <col min="13" max="13" width="10.5703125" style="20" customWidth="1"/>
    <col min="14" max="14" width="1.42578125" style="15" customWidth="1"/>
    <col min="15" max="15" width="11" style="65" customWidth="1"/>
    <col min="16" max="16" width="9.28515625" style="65" customWidth="1"/>
    <col min="17" max="17" width="6.7109375" style="26" bestFit="1" customWidth="1"/>
    <col min="18" max="18" width="1.42578125" style="15" customWidth="1"/>
    <col min="19" max="19" width="10.85546875" style="31" bestFit="1" customWidth="1"/>
    <col min="20" max="20" width="8.42578125" style="32" bestFit="1" customWidth="1"/>
    <col min="21" max="21" width="8.42578125" style="35" bestFit="1" customWidth="1"/>
    <col min="22" max="22" width="10.5703125" style="35" bestFit="1" customWidth="1"/>
    <col min="23" max="23" width="10.140625" style="35" bestFit="1" customWidth="1"/>
    <col min="24" max="24" width="6.85546875" style="32" bestFit="1" customWidth="1"/>
    <col min="25" max="25" width="5.5703125" style="35" bestFit="1" customWidth="1"/>
    <col min="26" max="26" width="6.42578125" style="34" bestFit="1" customWidth="1"/>
    <col min="27" max="27" width="9.42578125" style="26" bestFit="1" customWidth="1"/>
    <col min="28" max="16384" width="9.140625" style="14"/>
  </cols>
  <sheetData>
    <row r="1" spans="1:44" s="12" customFormat="1" ht="30" x14ac:dyDescent="0.25">
      <c r="A1" s="16" t="s">
        <v>20</v>
      </c>
      <c r="B1" s="12" t="s">
        <v>23</v>
      </c>
      <c r="C1" s="12" t="s">
        <v>21</v>
      </c>
      <c r="D1" s="12" t="s">
        <v>22</v>
      </c>
      <c r="E1" s="12" t="s">
        <v>25</v>
      </c>
      <c r="F1" s="13"/>
      <c r="G1" s="16" t="s">
        <v>33</v>
      </c>
      <c r="H1" s="78" t="s">
        <v>24</v>
      </c>
      <c r="I1" s="19" t="s">
        <v>84</v>
      </c>
      <c r="J1" s="76" t="s">
        <v>83</v>
      </c>
      <c r="K1" s="13"/>
      <c r="L1" s="16" t="s">
        <v>63</v>
      </c>
      <c r="M1" s="16" t="s">
        <v>62</v>
      </c>
      <c r="N1" s="13"/>
      <c r="O1" s="21" t="s">
        <v>36</v>
      </c>
      <c r="P1" s="21" t="s">
        <v>67</v>
      </c>
      <c r="Q1" s="25" t="s">
        <v>31</v>
      </c>
      <c r="R1" s="13"/>
      <c r="S1" s="27" t="s">
        <v>8</v>
      </c>
      <c r="T1" s="28" t="s">
        <v>4</v>
      </c>
      <c r="U1" s="29" t="s">
        <v>3</v>
      </c>
      <c r="V1" s="29" t="s">
        <v>5</v>
      </c>
      <c r="W1" s="29" t="s">
        <v>2</v>
      </c>
      <c r="X1" s="28" t="s">
        <v>6</v>
      </c>
      <c r="Y1" s="29" t="s">
        <v>7</v>
      </c>
      <c r="Z1" s="30" t="s">
        <v>1</v>
      </c>
      <c r="AA1" s="29" t="s">
        <v>0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x14ac:dyDescent="0.25">
      <c r="A2" s="17" t="s">
        <v>102</v>
      </c>
      <c r="B2" s="14" t="s">
        <v>103</v>
      </c>
      <c r="C2" s="20" t="s">
        <v>104</v>
      </c>
      <c r="D2" s="14">
        <v>4</v>
      </c>
      <c r="E2" s="14">
        <v>400</v>
      </c>
      <c r="G2" s="17" t="str">
        <f t="shared" ref="G2:G15" si="0">IF(I2=0, "Healthy", "Injured")</f>
        <v>Injured</v>
      </c>
      <c r="H2" s="79">
        <v>44098</v>
      </c>
      <c r="I2" s="20">
        <v>5</v>
      </c>
      <c r="J2" s="77">
        <f t="shared" ref="J2:J15" si="1">IF(I2=0,"",H2+I2)</f>
        <v>44103</v>
      </c>
      <c r="L2" s="83" t="s">
        <v>82</v>
      </c>
      <c r="M2" s="20" t="s">
        <v>85</v>
      </c>
      <c r="O2" s="65">
        <f>(SUM(S2:AA2)*IF(D2=0,PRODUCT(Calculator!C$3:F$3),IF(D2=1,PRODUCT(Calculator!D$3:F$3),IF(D2=2,PRODUCT(Calculator!E$3:F$3),IF(D2=3,PRODUCT(Calculator!F$3),1))))-(Y2*1.25))</f>
        <v>144.25</v>
      </c>
      <c r="P2" s="65">
        <f>SUM(S2:AA2)*IF(D2=0,PRODUCT(Calculator!C$3:F$3),IF(D2=1,PRODUCT(Calculator!D$3:F$3),IF(D2=2,PRODUCT(Calculator!E$3:F$3),IF(D2=3,PRODUCT(Calculator!F$3),1))))</f>
        <v>228</v>
      </c>
      <c r="Q2" s="26">
        <f t="shared" ref="Q2:Q15" si="2">IF(G2="Injured", SUM(S2:AA2)/5, SUM(S2:AA2))</f>
        <v>45.6</v>
      </c>
      <c r="S2" s="31">
        <v>71</v>
      </c>
      <c r="T2" s="32">
        <v>0</v>
      </c>
      <c r="U2" s="35">
        <v>0</v>
      </c>
      <c r="V2" s="35">
        <v>4</v>
      </c>
      <c r="W2" s="35">
        <v>11</v>
      </c>
      <c r="X2" s="32">
        <v>17</v>
      </c>
      <c r="Y2" s="35">
        <v>67</v>
      </c>
      <c r="Z2" s="34">
        <v>12</v>
      </c>
      <c r="AA2" s="26">
        <v>46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x14ac:dyDescent="0.25">
      <c r="A3" s="17" t="s">
        <v>105</v>
      </c>
      <c r="B3" s="14" t="s">
        <v>106</v>
      </c>
      <c r="C3" s="20" t="s">
        <v>107</v>
      </c>
      <c r="D3" s="14">
        <v>4</v>
      </c>
      <c r="E3" s="14">
        <v>700</v>
      </c>
      <c r="G3" s="17" t="str">
        <f t="shared" si="0"/>
        <v>Injured</v>
      </c>
      <c r="H3" s="79">
        <v>44089</v>
      </c>
      <c r="I3" s="20">
        <v>23</v>
      </c>
      <c r="J3" s="77">
        <f t="shared" si="1"/>
        <v>44112</v>
      </c>
      <c r="O3" s="65">
        <f>(SUM(S3:AA3)*IF(D3=0,PRODUCT(Calculator!C$3:F$3),IF(D3=1,PRODUCT(Calculator!D$3:F$3),IF(D3=2,PRODUCT(Calculator!E$3:F$3),IF(D3=3,PRODUCT(Calculator!F$3),1))))-(Y3*1.25))</f>
        <v>158</v>
      </c>
      <c r="P3" s="65">
        <f>SUM(S3:AA3)*IF(D3=0,PRODUCT(Calculator!C$3:F$3),IF(D3=1,PRODUCT(Calculator!D$3:F$3),IF(D3=2,PRODUCT(Calculator!E$3:F$3),IF(D3=3,PRODUCT(Calculator!F$3),1))))</f>
        <v>158</v>
      </c>
      <c r="Q3" s="26">
        <f t="shared" si="2"/>
        <v>31.6</v>
      </c>
      <c r="S3" s="31">
        <v>68</v>
      </c>
      <c r="T3" s="32">
        <v>0</v>
      </c>
      <c r="U3" s="35">
        <v>7</v>
      </c>
      <c r="V3" s="35">
        <v>3</v>
      </c>
      <c r="W3" s="35">
        <v>12</v>
      </c>
      <c r="X3" s="32">
        <v>18</v>
      </c>
      <c r="Y3" s="35">
        <v>0</v>
      </c>
      <c r="Z3" s="34">
        <v>18</v>
      </c>
      <c r="AA3" s="26">
        <v>32</v>
      </c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x14ac:dyDescent="0.25">
      <c r="A4" s="17" t="s">
        <v>108</v>
      </c>
      <c r="B4" s="14" t="s">
        <v>113</v>
      </c>
      <c r="C4" s="20" t="s">
        <v>116</v>
      </c>
      <c r="D4" s="14">
        <v>4</v>
      </c>
      <c r="E4" s="14">
        <v>330</v>
      </c>
      <c r="G4" s="17" t="str">
        <f t="shared" si="0"/>
        <v>Injured</v>
      </c>
      <c r="H4" s="79">
        <v>44100</v>
      </c>
      <c r="I4" s="20">
        <v>16</v>
      </c>
      <c r="J4" s="77">
        <f t="shared" si="1"/>
        <v>44116</v>
      </c>
      <c r="M4" s="20" t="s">
        <v>81</v>
      </c>
      <c r="O4" s="65">
        <f>(SUM(S4:AA4)*IF(D4=0,PRODUCT(Calculator!C$3:F$3),IF(D4=1,PRODUCT(Calculator!D$3:F$3),IF(D4=2,PRODUCT(Calculator!E$3:F$3),IF(D4=3,PRODUCT(Calculator!F$3),1))))-(Y4*1.25))</f>
        <v>145.25</v>
      </c>
      <c r="P4" s="65">
        <f>SUM(S4:AA4)*IF(D4=0,PRODUCT(Calculator!C$3:F$3),IF(D4=1,PRODUCT(Calculator!D$3:F$3),IF(D4=2,PRODUCT(Calculator!E$3:F$3),IF(D4=3,PRODUCT(Calculator!F$3),1))))</f>
        <v>199</v>
      </c>
      <c r="Q4" s="26">
        <f t="shared" si="2"/>
        <v>39.799999999999997</v>
      </c>
      <c r="S4" s="31">
        <v>57</v>
      </c>
      <c r="T4" s="32">
        <v>0</v>
      </c>
      <c r="U4" s="33">
        <v>0</v>
      </c>
      <c r="V4" s="33">
        <v>14</v>
      </c>
      <c r="W4" s="33">
        <v>11</v>
      </c>
      <c r="X4" s="32">
        <v>24</v>
      </c>
      <c r="Y4" s="33">
        <v>43</v>
      </c>
      <c r="Z4" s="34">
        <v>10</v>
      </c>
      <c r="AA4" s="26">
        <v>40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 x14ac:dyDescent="0.25">
      <c r="A5" s="17" t="s">
        <v>109</v>
      </c>
      <c r="B5" s="14" t="s">
        <v>114</v>
      </c>
      <c r="C5" s="20" t="s">
        <v>117</v>
      </c>
      <c r="D5" s="14">
        <v>4</v>
      </c>
      <c r="E5" s="14">
        <v>600</v>
      </c>
      <c r="G5" s="17" t="str">
        <f t="shared" si="0"/>
        <v>Injured</v>
      </c>
      <c r="H5" s="79">
        <v>44093</v>
      </c>
      <c r="I5" s="20">
        <v>29</v>
      </c>
      <c r="J5" s="77">
        <f t="shared" si="1"/>
        <v>44122</v>
      </c>
      <c r="O5" s="65">
        <f>(SUM(S5:AA5)*IF(D5=0,PRODUCT(Calculator!C$3:F$3),IF(D5=1,PRODUCT(Calculator!D$3:F$3),IF(D5=2,PRODUCT(Calculator!E$3:F$3),IF(D5=3,PRODUCT(Calculator!F$3),1))))-(Y5*1.25))</f>
        <v>150</v>
      </c>
      <c r="P5" s="65">
        <f>SUM(S5:AA5)*IF(D5=0,PRODUCT(Calculator!C$3:F$3),IF(D5=1,PRODUCT(Calculator!D$3:F$3),IF(D5=2,PRODUCT(Calculator!E$3:F$3),IF(D5=3,PRODUCT(Calculator!F$3),1))))</f>
        <v>150</v>
      </c>
      <c r="Q5" s="26">
        <f t="shared" si="2"/>
        <v>30</v>
      </c>
      <c r="S5" s="31">
        <v>69</v>
      </c>
      <c r="T5" s="32">
        <v>0</v>
      </c>
      <c r="U5" s="35">
        <v>0</v>
      </c>
      <c r="V5" s="35">
        <v>0</v>
      </c>
      <c r="W5" s="35">
        <v>11</v>
      </c>
      <c r="X5" s="32">
        <v>22</v>
      </c>
      <c r="Y5" s="35">
        <v>0</v>
      </c>
      <c r="Z5" s="34">
        <v>18</v>
      </c>
      <c r="AA5" s="26">
        <v>30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 x14ac:dyDescent="0.25">
      <c r="A6" s="17" t="s">
        <v>110</v>
      </c>
      <c r="B6" s="14" t="s">
        <v>115</v>
      </c>
      <c r="C6" s="20" t="s">
        <v>118</v>
      </c>
      <c r="D6" s="14">
        <v>4</v>
      </c>
      <c r="E6" s="14">
        <v>900</v>
      </c>
      <c r="G6" s="17" t="str">
        <f t="shared" si="0"/>
        <v>Healthy</v>
      </c>
      <c r="J6" s="77" t="str">
        <f t="shared" si="1"/>
        <v/>
      </c>
      <c r="O6" s="65">
        <f>(SUM(S6:AA6)*IF(D6=0,PRODUCT(Calculator!C$3:F$3),IF(D6=1,PRODUCT(Calculator!D$3:F$3),IF(D6=2,PRODUCT(Calculator!E$3:F$3),IF(D6=3,PRODUCT(Calculator!F$3),1))))-(Y6*1.25))</f>
        <v>161</v>
      </c>
      <c r="P6" s="65">
        <f>SUM(S6:AA6)*IF(D6=0,PRODUCT(Calculator!C$3:F$3),IF(D6=1,PRODUCT(Calculator!D$3:F$3),IF(D6=2,PRODUCT(Calculator!E$3:F$3),IF(D6=3,PRODUCT(Calculator!F$3),1))))</f>
        <v>161</v>
      </c>
      <c r="Q6" s="26">
        <f t="shared" si="2"/>
        <v>161</v>
      </c>
      <c r="S6" s="31">
        <v>65</v>
      </c>
      <c r="T6" s="32">
        <v>7</v>
      </c>
      <c r="U6" s="35">
        <v>7</v>
      </c>
      <c r="V6" s="35">
        <v>0</v>
      </c>
      <c r="W6" s="35">
        <v>13</v>
      </c>
      <c r="X6" s="32">
        <v>14</v>
      </c>
      <c r="Y6" s="35">
        <v>0</v>
      </c>
      <c r="Z6" s="34">
        <v>23</v>
      </c>
      <c r="AA6" s="26">
        <v>32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 x14ac:dyDescent="0.25">
      <c r="A7" s="17" t="s">
        <v>111</v>
      </c>
      <c r="B7" s="14" t="s">
        <v>111</v>
      </c>
      <c r="C7" s="20" t="s">
        <v>119</v>
      </c>
      <c r="D7" s="14">
        <v>4</v>
      </c>
      <c r="E7" s="14">
        <v>700</v>
      </c>
      <c r="G7" s="17" t="str">
        <f t="shared" si="0"/>
        <v>Healthy</v>
      </c>
      <c r="J7" s="77" t="str">
        <f t="shared" si="1"/>
        <v/>
      </c>
      <c r="M7" s="20" t="s">
        <v>95</v>
      </c>
      <c r="O7" s="65">
        <f>(SUM(S7:AA7)*IF(D7=0,PRODUCT(Calculator!C$3:F$3),IF(D7=1,PRODUCT(Calculator!D$3:F$3),IF(D7=2,PRODUCT(Calculator!E$3:F$3),IF(D7=3,PRODUCT(Calculator!F$3),1))))-(Y7*1.25))</f>
        <v>133.75</v>
      </c>
      <c r="P7" s="65">
        <f>SUM(S7:AA7)*IF(D7=0,PRODUCT(Calculator!C$3:F$3),IF(D7=1,PRODUCT(Calculator!D$3:F$3),IF(D7=2,PRODUCT(Calculator!E$3:F$3),IF(D7=3,PRODUCT(Calculator!F$3),1))))</f>
        <v>190</v>
      </c>
      <c r="Q7" s="26">
        <f t="shared" si="2"/>
        <v>190</v>
      </c>
      <c r="S7" s="31">
        <v>60</v>
      </c>
      <c r="T7" s="32">
        <v>0</v>
      </c>
      <c r="U7" s="35">
        <v>0</v>
      </c>
      <c r="V7" s="35">
        <v>0</v>
      </c>
      <c r="W7" s="35">
        <v>8</v>
      </c>
      <c r="X7" s="32">
        <v>18</v>
      </c>
      <c r="Y7" s="35">
        <v>45</v>
      </c>
      <c r="Z7" s="34">
        <v>21</v>
      </c>
      <c r="AA7" s="26">
        <v>38</v>
      </c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 x14ac:dyDescent="0.25">
      <c r="A8" s="17" t="s">
        <v>121</v>
      </c>
      <c r="B8" s="14" t="s">
        <v>112</v>
      </c>
      <c r="C8" s="18" t="s">
        <v>120</v>
      </c>
      <c r="D8" s="14">
        <v>0</v>
      </c>
      <c r="E8" s="14">
        <v>500</v>
      </c>
      <c r="G8" s="17" t="str">
        <f t="shared" si="0"/>
        <v>Healthy</v>
      </c>
      <c r="J8" s="77" t="str">
        <f t="shared" si="1"/>
        <v/>
      </c>
      <c r="O8" s="65">
        <f>(SUM(S8:AA8)*IF(D8=0,PRODUCT(Calculator!C$3:F$3),IF(D8=1,PRODUCT(Calculator!D$3:F$3),IF(D8=2,PRODUCT(Calculator!E$3:F$3),IF(D8=3,PRODUCT(Calculator!F$3),1))))-(Y8*1.25))</f>
        <v>121.60557422563636</v>
      </c>
      <c r="P8" s="65">
        <f>SUM(S8:AA8)*IF(D8=0,PRODUCT(Calculator!C$3:F$3),IF(D8=1,PRODUCT(Calculator!D$3:F$3),IF(D8=2,PRODUCT(Calculator!E$3:F$3),IF(D8=3,PRODUCT(Calculator!F$3),1))))</f>
        <v>121.60557422563636</v>
      </c>
      <c r="Q8" s="26">
        <f t="shared" si="2"/>
        <v>9</v>
      </c>
      <c r="S8" s="31">
        <v>4</v>
      </c>
      <c r="T8" s="32">
        <v>0</v>
      </c>
      <c r="U8" s="33">
        <v>0</v>
      </c>
      <c r="V8" s="33">
        <v>0</v>
      </c>
      <c r="W8" s="33">
        <v>1</v>
      </c>
      <c r="X8" s="32">
        <v>1</v>
      </c>
      <c r="Y8" s="33">
        <v>0</v>
      </c>
      <c r="Z8" s="34">
        <v>1</v>
      </c>
      <c r="AA8" s="26">
        <v>2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 ht="15" customHeight="1" x14ac:dyDescent="0.25">
      <c r="A9" s="17" t="s">
        <v>122</v>
      </c>
      <c r="B9" s="14" t="s">
        <v>123</v>
      </c>
      <c r="C9" s="18" t="s">
        <v>124</v>
      </c>
      <c r="D9" s="14">
        <v>3</v>
      </c>
      <c r="E9" s="14">
        <v>1000</v>
      </c>
      <c r="G9" s="17" t="str">
        <f t="shared" si="0"/>
        <v>Healthy</v>
      </c>
      <c r="J9" s="77" t="str">
        <f t="shared" si="1"/>
        <v/>
      </c>
      <c r="O9" s="65">
        <f>(SUM(S9:AA9)*IF(D9=0,PRODUCT(Calculator!C$3:F$3),IF(D9=1,PRODUCT(Calculator!D$3:F$3),IF(D9=2,PRODUCT(Calculator!E$3:F$3),IF(D9=3,PRODUCT(Calculator!F$3),1))))-(Y9*1.25))</f>
        <v>120.26004975977578</v>
      </c>
      <c r="P9" s="65">
        <f>SUM(S9:AA9)*IF(D9=0,PRODUCT(Calculator!C$3:F$3),IF(D9=1,PRODUCT(Calculator!D$3:F$3),IF(D9=2,PRODUCT(Calculator!E$3:F$3),IF(D9=3,PRODUCT(Calculator!F$3),1))))</f>
        <v>120.26004975977578</v>
      </c>
      <c r="Q9" s="26">
        <f t="shared" si="2"/>
        <v>64</v>
      </c>
      <c r="S9" s="31">
        <v>29</v>
      </c>
      <c r="T9" s="32">
        <v>3</v>
      </c>
      <c r="U9" s="35">
        <v>3</v>
      </c>
      <c r="V9" s="35">
        <v>0</v>
      </c>
      <c r="W9" s="35">
        <v>5</v>
      </c>
      <c r="X9" s="32">
        <v>1</v>
      </c>
      <c r="Y9" s="35">
        <v>0</v>
      </c>
      <c r="Z9" s="34">
        <v>10</v>
      </c>
      <c r="AA9" s="26">
        <v>13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 x14ac:dyDescent="0.25">
      <c r="A10" s="17" t="s">
        <v>125</v>
      </c>
      <c r="B10" s="14" t="s">
        <v>126</v>
      </c>
      <c r="C10" s="18" t="s">
        <v>127</v>
      </c>
      <c r="D10" s="14">
        <v>3</v>
      </c>
      <c r="E10" s="14">
        <v>700</v>
      </c>
      <c r="G10" s="17" t="str">
        <f t="shared" si="0"/>
        <v>Healthy</v>
      </c>
      <c r="J10" s="77" t="str">
        <f t="shared" si="1"/>
        <v/>
      </c>
      <c r="O10" s="65">
        <f>(SUM(S10:AA10)*IF(D10=0,PRODUCT(Calculator!C$3:F$3),IF(D10=1,PRODUCT(Calculator!D$3:F$3),IF(D10=2,PRODUCT(Calculator!E$3:F$3),IF(D10=3,PRODUCT(Calculator!F$3),1))))-(Y10*1.25))</f>
        <v>114.6228599272863</v>
      </c>
      <c r="P10" s="65">
        <f>SUM(S10:AA10)*IF(D10=0,PRODUCT(Calculator!C$3:F$3),IF(D10=1,PRODUCT(Calculator!D$3:F$3),IF(D10=2,PRODUCT(Calculator!E$3:F$3),IF(D10=3,PRODUCT(Calculator!F$3),1))))</f>
        <v>114.6228599272863</v>
      </c>
      <c r="Q10" s="26">
        <f t="shared" si="2"/>
        <v>61</v>
      </c>
      <c r="S10" s="31">
        <v>25</v>
      </c>
      <c r="T10" s="32">
        <v>3</v>
      </c>
      <c r="U10" s="35">
        <v>3</v>
      </c>
      <c r="V10" s="35">
        <v>0</v>
      </c>
      <c r="W10" s="35">
        <v>5</v>
      </c>
      <c r="X10" s="32">
        <v>4</v>
      </c>
      <c r="Y10" s="35">
        <v>0</v>
      </c>
      <c r="Z10" s="34">
        <v>9</v>
      </c>
      <c r="AA10" s="26">
        <v>12</v>
      </c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x14ac:dyDescent="0.25">
      <c r="A11" s="17" t="s">
        <v>128</v>
      </c>
      <c r="B11" s="14" t="s">
        <v>133</v>
      </c>
      <c r="C11" s="18" t="s">
        <v>138</v>
      </c>
      <c r="D11" s="14">
        <v>2</v>
      </c>
      <c r="E11" s="14">
        <v>500</v>
      </c>
      <c r="G11" s="17" t="str">
        <f t="shared" si="0"/>
        <v>Healthy</v>
      </c>
      <c r="J11" s="77" t="str">
        <f t="shared" si="1"/>
        <v/>
      </c>
      <c r="O11" s="65">
        <f>(SUM(S11:AA11)*IF(D11=0,PRODUCT(Calculator!C$3:F$3),IF(D11=1,PRODUCT(Calculator!D$3:F$3),IF(D11=2,PRODUCT(Calculator!E$3:F$3),IF(D11=3,PRODUCT(Calculator!F$3),1))))-(Y11*1.25))</f>
        <v>109.79906899252821</v>
      </c>
      <c r="P11" s="65">
        <f>SUM(S11:AA11)*IF(D11=0,PRODUCT(Calculator!C$3:F$3),IF(D11=1,PRODUCT(Calculator!D$3:F$3),IF(D11=2,PRODUCT(Calculator!E$3:F$3),IF(D11=3,PRODUCT(Calculator!F$3),1))))</f>
        <v>109.79906899252821</v>
      </c>
      <c r="Q11" s="26">
        <f t="shared" si="2"/>
        <v>31</v>
      </c>
      <c r="S11" s="31">
        <v>14</v>
      </c>
      <c r="T11" s="32">
        <v>0</v>
      </c>
      <c r="U11" s="33">
        <v>1</v>
      </c>
      <c r="V11" s="33">
        <v>0</v>
      </c>
      <c r="W11" s="33">
        <v>2</v>
      </c>
      <c r="X11" s="32">
        <v>3</v>
      </c>
      <c r="Y11" s="33">
        <v>0</v>
      </c>
      <c r="Z11" s="34">
        <v>5</v>
      </c>
      <c r="AA11" s="26">
        <v>6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 x14ac:dyDescent="0.25">
      <c r="A12" s="17" t="s">
        <v>129</v>
      </c>
      <c r="B12" s="14" t="s">
        <v>134</v>
      </c>
      <c r="C12" s="18" t="s">
        <v>139</v>
      </c>
      <c r="D12" s="14">
        <v>2</v>
      </c>
      <c r="E12" s="14">
        <v>600</v>
      </c>
      <c r="G12" s="17" t="str">
        <f t="shared" si="0"/>
        <v>Healthy</v>
      </c>
      <c r="J12" s="77" t="str">
        <f t="shared" si="1"/>
        <v/>
      </c>
      <c r="O12" s="65">
        <f>(SUM(S12:AA12)*IF(D12=0,PRODUCT(Calculator!C$3:F$3),IF(D12=1,PRODUCT(Calculator!D$3:F$3),IF(D12=2,PRODUCT(Calculator!E$3:F$3),IF(D12=3,PRODUCT(Calculator!F$3),1))))-(Y12*1.25))</f>
        <v>106.25716354115633</v>
      </c>
      <c r="P12" s="65">
        <f>SUM(S12:AA12)*IF(D12=0,PRODUCT(Calculator!C$3:F$3),IF(D12=1,PRODUCT(Calculator!D$3:F$3),IF(D12=2,PRODUCT(Calculator!E$3:F$3),IF(D12=3,PRODUCT(Calculator!F$3),1))))</f>
        <v>106.25716354115633</v>
      </c>
      <c r="Q12" s="26">
        <f t="shared" si="2"/>
        <v>30</v>
      </c>
      <c r="S12" s="31">
        <v>12</v>
      </c>
      <c r="T12" s="32">
        <v>0</v>
      </c>
      <c r="U12" s="33">
        <v>1</v>
      </c>
      <c r="V12" s="33">
        <v>3</v>
      </c>
      <c r="W12" s="33">
        <v>2</v>
      </c>
      <c r="X12" s="32">
        <v>2</v>
      </c>
      <c r="Y12" s="33">
        <v>0</v>
      </c>
      <c r="Z12" s="34">
        <v>4</v>
      </c>
      <c r="AA12" s="26">
        <v>6</v>
      </c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 x14ac:dyDescent="0.25">
      <c r="A13" s="17" t="s">
        <v>130</v>
      </c>
      <c r="B13" s="14" t="s">
        <v>135</v>
      </c>
      <c r="C13" s="18" t="s">
        <v>140</v>
      </c>
      <c r="D13" s="14">
        <v>4</v>
      </c>
      <c r="E13" s="14">
        <v>1100</v>
      </c>
      <c r="G13" s="17" t="str">
        <f t="shared" si="0"/>
        <v>Healthy</v>
      </c>
      <c r="J13" s="77" t="str">
        <f t="shared" si="1"/>
        <v/>
      </c>
      <c r="O13" s="65">
        <f>(SUM(S13:AA13)*IF(D13=0,PRODUCT(Calculator!C$3:F$3),IF(D13=1,PRODUCT(Calculator!D$3:F$3),IF(D13=2,PRODUCT(Calculator!E$3:F$3),IF(D13=3,PRODUCT(Calculator!F$3),1))))-(Y13*1.25))</f>
        <v>105</v>
      </c>
      <c r="P13" s="65">
        <f>SUM(S13:AA13)*IF(D13=0,PRODUCT(Calculator!C$3:F$3),IF(D13=1,PRODUCT(Calculator!D$3:F$3),IF(D13=2,PRODUCT(Calculator!E$3:F$3),IF(D13=3,PRODUCT(Calculator!F$3),1))))</f>
        <v>105</v>
      </c>
      <c r="Q13" s="26">
        <f t="shared" si="2"/>
        <v>105</v>
      </c>
      <c r="S13" s="31">
        <v>55</v>
      </c>
      <c r="T13" s="32">
        <v>0</v>
      </c>
      <c r="U13" s="35">
        <v>6</v>
      </c>
      <c r="V13" s="35">
        <v>0</v>
      </c>
      <c r="W13" s="35">
        <v>0</v>
      </c>
      <c r="X13" s="32">
        <v>4</v>
      </c>
      <c r="Y13" s="35">
        <v>0</v>
      </c>
      <c r="Z13" s="34">
        <v>19</v>
      </c>
      <c r="AA13" s="26">
        <v>21</v>
      </c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 x14ac:dyDescent="0.25">
      <c r="A14" s="17" t="s">
        <v>131</v>
      </c>
      <c r="B14" s="14" t="s">
        <v>136</v>
      </c>
      <c r="C14" s="18" t="s">
        <v>141</v>
      </c>
      <c r="D14" s="14">
        <v>1</v>
      </c>
      <c r="E14" s="14">
        <v>500</v>
      </c>
      <c r="G14" s="17" t="str">
        <f t="shared" si="0"/>
        <v>Healthy</v>
      </c>
      <c r="J14" s="77" t="str">
        <f t="shared" si="1"/>
        <v/>
      </c>
      <c r="O14" s="65">
        <f>(SUM(S14:AA14)*IF(D14=0,PRODUCT(Calculator!C$3:F$3),IF(D14=1,PRODUCT(Calculator!D$3:F$3),IF(D14=2,PRODUCT(Calculator!E$3:F$3),IF(D14=3,PRODUCT(Calculator!F$3),1))))-(Y14*1.25))</f>
        <v>97.937375215277598</v>
      </c>
      <c r="P14" s="65">
        <f>SUM(S14:AA14)*IF(D14=0,PRODUCT(Calculator!C$3:F$3),IF(D14=1,PRODUCT(Calculator!D$3:F$3),IF(D14=2,PRODUCT(Calculator!E$3:F$3),IF(D14=3,PRODUCT(Calculator!F$3),1))))</f>
        <v>97.937375215277598</v>
      </c>
      <c r="Q14" s="26">
        <f t="shared" si="2"/>
        <v>15</v>
      </c>
      <c r="S14" s="31">
        <v>6</v>
      </c>
      <c r="T14" s="32">
        <v>0</v>
      </c>
      <c r="U14" s="33">
        <v>1</v>
      </c>
      <c r="V14" s="33">
        <v>1</v>
      </c>
      <c r="W14" s="33">
        <v>1</v>
      </c>
      <c r="X14" s="32">
        <v>1</v>
      </c>
      <c r="Y14" s="33">
        <v>0</v>
      </c>
      <c r="Z14" s="34">
        <v>2</v>
      </c>
      <c r="AA14" s="33">
        <v>3</v>
      </c>
    </row>
    <row r="15" spans="1:44" x14ac:dyDescent="0.25">
      <c r="A15" s="17" t="s">
        <v>132</v>
      </c>
      <c r="B15" s="14" t="s">
        <v>137</v>
      </c>
      <c r="C15" s="18" t="s">
        <v>142</v>
      </c>
      <c r="D15" s="14">
        <v>1</v>
      </c>
      <c r="E15" s="14">
        <v>600</v>
      </c>
      <c r="G15" s="17" t="str">
        <f t="shared" si="0"/>
        <v>Healthy</v>
      </c>
      <c r="J15" s="77" t="str">
        <f t="shared" si="1"/>
        <v/>
      </c>
      <c r="O15" s="65">
        <f>(SUM(S15:AA15)*IF(D15=0,PRODUCT(Calculator!C$3:F$3),IF(D15=1,PRODUCT(Calculator!D$3:F$3),IF(D15=2,PRODUCT(Calculator!E$3:F$3),IF(D15=3,PRODUCT(Calculator!F$3),1))))-(Y15*1.25))</f>
        <v>97.937375215277598</v>
      </c>
      <c r="P15" s="65">
        <f>SUM(S15:AA15)*IF(D15=0,PRODUCT(Calculator!C$3:F$3),IF(D15=1,PRODUCT(Calculator!D$3:F$3),IF(D15=2,PRODUCT(Calculator!E$3:F$3),IF(D15=3,PRODUCT(Calculator!F$3),1))))</f>
        <v>97.937375215277598</v>
      </c>
      <c r="Q15" s="26">
        <f t="shared" si="2"/>
        <v>15</v>
      </c>
      <c r="S15" s="31">
        <v>5</v>
      </c>
      <c r="T15" s="32">
        <v>1</v>
      </c>
      <c r="U15" s="33">
        <v>1</v>
      </c>
      <c r="V15" s="33">
        <v>1</v>
      </c>
      <c r="W15" s="33">
        <v>1</v>
      </c>
      <c r="X15" s="32">
        <v>1</v>
      </c>
      <c r="Y15" s="33">
        <v>0</v>
      </c>
      <c r="Z15" s="34">
        <v>2</v>
      </c>
      <c r="AA15" s="26">
        <v>3</v>
      </c>
    </row>
  </sheetData>
  <autoFilter ref="A1:AA8" xr:uid="{7A780A8E-DF73-462E-8576-DCDC94087295}">
    <sortState xmlns:xlrd2="http://schemas.microsoft.com/office/spreadsheetml/2017/richdata2" ref="A2:AA15">
      <sortCondition ref="J1:J8"/>
    </sortState>
  </autoFilter>
  <conditionalFormatting sqref="T1:W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Z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max"/>
        <color rgb="FFF8696B"/>
        <color rgb="FFFCFCFF"/>
      </colorScale>
    </cfRule>
  </conditionalFormatting>
  <conditionalFormatting sqref="Q1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J1048576">
    <cfRule type="containsText" dxfId="1" priority="6" operator="containsText" text="Injured">
      <formula>NOT(ISERROR(SEARCH("Injured",G1)))</formula>
    </cfRule>
  </conditionalFormatting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V1048576 Y1:Y1048576">
    <cfRule type="cellIs" dxfId="0" priority="3" operator="greaterThan">
      <formula>0</formula>
    </cfRule>
  </conditionalFormatting>
  <conditionalFormatting sqref="E1:E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063D-4C6B-4262-9075-DC591102BD49}">
  <dimension ref="A1:AA86"/>
  <sheetViews>
    <sheetView workbookViewId="0">
      <pane xSplit="1" topLeftCell="B1" activePane="topRight" state="frozen"/>
      <selection activeCell="AB1" sqref="AB1"/>
      <selection pane="topRight" activeCell="AB1" sqref="AB1"/>
    </sheetView>
  </sheetViews>
  <sheetFormatPr defaultRowHeight="15" x14ac:dyDescent="0.25"/>
  <cols>
    <col min="1" max="1" width="10.7109375" style="8" bestFit="1" customWidth="1"/>
    <col min="2" max="2" width="9.140625" style="67"/>
    <col min="3" max="16384" width="9.140625" style="3"/>
  </cols>
  <sheetData>
    <row r="1" spans="1:27" s="58" customFormat="1" x14ac:dyDescent="0.25">
      <c r="A1" s="6"/>
      <c r="B1" s="55" t="s">
        <v>38</v>
      </c>
      <c r="C1" s="58" t="s">
        <v>37</v>
      </c>
      <c r="D1" s="58" t="s">
        <v>50</v>
      </c>
      <c r="E1" s="58" t="s">
        <v>32</v>
      </c>
      <c r="F1" s="58" t="s">
        <v>58</v>
      </c>
      <c r="G1" s="58" t="s">
        <v>60</v>
      </c>
      <c r="H1" s="58" t="s">
        <v>43</v>
      </c>
      <c r="I1" s="58" t="s">
        <v>61</v>
      </c>
      <c r="J1" s="58" t="s">
        <v>64</v>
      </c>
      <c r="K1" s="58" t="s">
        <v>65</v>
      </c>
      <c r="L1" s="58" t="s">
        <v>44</v>
      </c>
      <c r="M1" t="s">
        <v>68</v>
      </c>
      <c r="N1" s="89">
        <v>10595</v>
      </c>
      <c r="O1" t="s">
        <v>69</v>
      </c>
      <c r="P1" t="s">
        <v>71</v>
      </c>
      <c r="Q1" s="58" t="s">
        <v>73</v>
      </c>
      <c r="R1" t="s">
        <v>74</v>
      </c>
      <c r="S1" t="s">
        <v>72</v>
      </c>
      <c r="T1" t="s">
        <v>75</v>
      </c>
      <c r="U1" t="s">
        <v>70</v>
      </c>
      <c r="V1" s="58" t="s">
        <v>34</v>
      </c>
      <c r="W1" t="s">
        <v>79</v>
      </c>
      <c r="X1" t="s">
        <v>80</v>
      </c>
      <c r="Y1" t="s">
        <v>35</v>
      </c>
      <c r="Z1" s="88" t="s">
        <v>94</v>
      </c>
      <c r="AA1" t="s">
        <v>86</v>
      </c>
    </row>
    <row r="2" spans="1:27" s="59" customFormat="1" x14ac:dyDescent="0.25">
      <c r="A2" s="41" t="s">
        <v>51</v>
      </c>
      <c r="B2" s="66"/>
      <c r="C2" s="60"/>
      <c r="D2" s="60"/>
    </row>
    <row r="3" spans="1:27" x14ac:dyDescent="0.25">
      <c r="A3" s="6" t="s">
        <v>9</v>
      </c>
      <c r="E3" s="3">
        <f>SUM('Raw Data'!E16/'Raw Data'!E3)</f>
        <v>1.7777777777777777</v>
      </c>
      <c r="U3" s="61">
        <f>SUM('Raw Data'!U16/'Raw Data'!U3)</f>
        <v>2.2222222222222223</v>
      </c>
      <c r="V3" s="3">
        <f>SUM('Raw Data'!V16/'Raw Data'!V3)</f>
        <v>1.7777777777777777</v>
      </c>
      <c r="W3" s="61">
        <f>SUM('Raw Data'!W16/'Raw Data'!W3)</f>
        <v>2.5</v>
      </c>
    </row>
    <row r="4" spans="1:27" x14ac:dyDescent="0.25">
      <c r="A4" s="6"/>
      <c r="U4" s="61"/>
      <c r="W4" s="61"/>
    </row>
    <row r="5" spans="1:27" s="5" customFormat="1" ht="15.75" thickBot="1" x14ac:dyDescent="0.3">
      <c r="A5" s="7" t="s">
        <v>8</v>
      </c>
      <c r="B5" s="68"/>
      <c r="E5" s="5">
        <f>SUM('Raw Data'!E18/'Raw Data'!E5)</f>
        <v>1.75</v>
      </c>
      <c r="U5" s="62">
        <f>SUM('Raw Data'!U18/'Raw Data'!U5)</f>
        <v>2</v>
      </c>
      <c r="V5" s="5">
        <f>SUM('Raw Data'!V18/'Raw Data'!V5)</f>
        <v>2</v>
      </c>
      <c r="W5" s="62">
        <f>SUM('Raw Data'!W18/'Raw Data'!W5)</f>
        <v>2</v>
      </c>
    </row>
    <row r="6" spans="1:27" x14ac:dyDescent="0.25">
      <c r="A6" s="6" t="s">
        <v>4</v>
      </c>
      <c r="B6" s="69"/>
      <c r="E6" s="3" t="e">
        <f>SUM('Raw Data'!E19/'Raw Data'!E6)</f>
        <v>#DIV/0!</v>
      </c>
      <c r="U6" s="61" t="e">
        <f>SUM('Raw Data'!U19/'Raw Data'!U6)</f>
        <v>#DIV/0!</v>
      </c>
      <c r="V6" s="3" t="e">
        <f>SUM('Raw Data'!V19/'Raw Data'!V6)</f>
        <v>#DIV/0!</v>
      </c>
      <c r="W6" s="61" t="e">
        <f>SUM('Raw Data'!W19/'Raw Data'!W6)</f>
        <v>#DIV/0!</v>
      </c>
    </row>
    <row r="7" spans="1:27" x14ac:dyDescent="0.25">
      <c r="A7" s="6" t="s">
        <v>3</v>
      </c>
      <c r="B7" s="69"/>
      <c r="E7" s="3" t="e">
        <f>SUM('Raw Data'!E20/'Raw Data'!E7)</f>
        <v>#DIV/0!</v>
      </c>
      <c r="U7" s="61" t="e">
        <f>SUM('Raw Data'!U20/'Raw Data'!U7)</f>
        <v>#DIV/0!</v>
      </c>
      <c r="V7" s="3" t="e">
        <f>SUM('Raw Data'!V20/'Raw Data'!V7)</f>
        <v>#DIV/0!</v>
      </c>
      <c r="W7" s="61" t="e">
        <f>SUM('Raw Data'!W20/'Raw Data'!W7)</f>
        <v>#DIV/0!</v>
      </c>
    </row>
    <row r="8" spans="1:27" x14ac:dyDescent="0.25">
      <c r="A8" s="6" t="s">
        <v>5</v>
      </c>
      <c r="B8" s="69"/>
      <c r="E8" s="3" t="e">
        <f>SUM('Raw Data'!E21/'Raw Data'!E8)</f>
        <v>#DIV/0!</v>
      </c>
      <c r="U8" s="61">
        <f>SUM('Raw Data'!U21/'Raw Data'!U8)</f>
        <v>2</v>
      </c>
      <c r="V8" s="3" t="e">
        <f>SUM('Raw Data'!V21/'Raw Data'!V8)</f>
        <v>#DIV/0!</v>
      </c>
      <c r="W8" s="61" t="e">
        <f>SUM('Raw Data'!W21/'Raw Data'!W8)</f>
        <v>#DIV/0!</v>
      </c>
    </row>
    <row r="9" spans="1:27" s="5" customFormat="1" ht="15.75" thickBot="1" x14ac:dyDescent="0.3">
      <c r="A9" s="7" t="s">
        <v>2</v>
      </c>
      <c r="B9" s="68"/>
      <c r="E9" s="5">
        <f>SUM('Raw Data'!E22/'Raw Data'!E9)</f>
        <v>1</v>
      </c>
      <c r="U9" s="62">
        <f>SUM('Raw Data'!U22/'Raw Data'!U9)</f>
        <v>1</v>
      </c>
      <c r="V9" s="5">
        <f>SUM('Raw Data'!V22/'Raw Data'!V9)</f>
        <v>1</v>
      </c>
      <c r="W9" s="62" t="e">
        <f>SUM('Raw Data'!W22/'Raw Data'!W9)</f>
        <v>#DIV/0!</v>
      </c>
    </row>
    <row r="10" spans="1:27" x14ac:dyDescent="0.25">
      <c r="A10" s="6" t="s">
        <v>6</v>
      </c>
      <c r="B10" s="69"/>
      <c r="E10" s="3">
        <f>SUM('Raw Data'!E23/'Raw Data'!E10)</f>
        <v>1</v>
      </c>
      <c r="U10" s="61" t="e">
        <f>SUM('Raw Data'!U23/'Raw Data'!U10)</f>
        <v>#DIV/0!</v>
      </c>
      <c r="V10" s="3">
        <f>SUM('Raw Data'!V23/'Raw Data'!V10)</f>
        <v>2</v>
      </c>
      <c r="W10" s="61">
        <f>SUM('Raw Data'!W23/'Raw Data'!W10)</f>
        <v>1</v>
      </c>
    </row>
    <row r="11" spans="1:27" x14ac:dyDescent="0.25">
      <c r="A11" s="6" t="s">
        <v>7</v>
      </c>
      <c r="B11" s="69"/>
      <c r="E11" s="3" t="e">
        <f>SUM('Raw Data'!E24/'Raw Data'!E11)</f>
        <v>#DIV/0!</v>
      </c>
      <c r="U11" s="61" t="e">
        <f>SUM('Raw Data'!U24/'Raw Data'!U11)</f>
        <v>#DIV/0!</v>
      </c>
      <c r="V11" s="3" t="e">
        <f>SUM('Raw Data'!V24/'Raw Data'!V11)</f>
        <v>#DIV/0!</v>
      </c>
      <c r="W11" s="61" t="e">
        <f>SUM('Raw Data'!W24/'Raw Data'!W11)</f>
        <v>#DIV/0!</v>
      </c>
    </row>
    <row r="12" spans="1:27" s="5" customFormat="1" ht="15.75" thickBot="1" x14ac:dyDescent="0.3">
      <c r="A12" s="7" t="s">
        <v>1</v>
      </c>
      <c r="B12" s="68"/>
      <c r="E12" s="5">
        <f>SUM('Raw Data'!E25/'Raw Data'!E12)</f>
        <v>2</v>
      </c>
      <c r="U12" s="62">
        <f>SUM('Raw Data'!U25/'Raw Data'!U12)</f>
        <v>2</v>
      </c>
      <c r="V12" s="5">
        <f>SUM('Raw Data'!V25/'Raw Data'!V12)</f>
        <v>2</v>
      </c>
      <c r="W12" s="62">
        <f>SUM('Raw Data'!W25/'Raw Data'!W12)</f>
        <v>2</v>
      </c>
    </row>
    <row r="13" spans="1:27" x14ac:dyDescent="0.25">
      <c r="A13" s="6" t="s">
        <v>0</v>
      </c>
      <c r="E13" s="3">
        <f>SUM('Raw Data'!E26/'Raw Data'!E13)</f>
        <v>1.5</v>
      </c>
      <c r="U13" s="61">
        <f>SUM('Raw Data'!U26/'Raw Data'!U13)</f>
        <v>2</v>
      </c>
      <c r="V13" s="3">
        <f>SUM('Raw Data'!V26/'Raw Data'!V13)</f>
        <v>1.5</v>
      </c>
      <c r="W13" s="61">
        <f>SUM('Raw Data'!W26/'Raw Data'!W13)</f>
        <v>3</v>
      </c>
    </row>
    <row r="14" spans="1:27" x14ac:dyDescent="0.25">
      <c r="A14" s="6"/>
      <c r="U14" s="61"/>
      <c r="W14" s="61"/>
    </row>
    <row r="15" spans="1:27" s="59" customFormat="1" x14ac:dyDescent="0.25">
      <c r="A15" s="41" t="s">
        <v>52</v>
      </c>
      <c r="B15" s="66"/>
      <c r="C15" s="60"/>
      <c r="D15" s="60"/>
    </row>
    <row r="16" spans="1:27" x14ac:dyDescent="0.25">
      <c r="A16" s="6" t="s">
        <v>9</v>
      </c>
      <c r="D16" s="3">
        <f>SUM('Raw Data'!D29/'Raw Data'!D16)</f>
        <v>1.6111111111111112</v>
      </c>
      <c r="E16" s="3">
        <f>SUM('Raw Data'!E29/'Raw Data'!E16)</f>
        <v>1.8125</v>
      </c>
      <c r="I16" s="3">
        <f>SUM('Raw Data'!I29/'Raw Data'!I16)</f>
        <v>2</v>
      </c>
      <c r="Y16" s="3">
        <f>SUM('Raw Data'!Y29/'Raw Data'!Y16)</f>
        <v>1.95</v>
      </c>
    </row>
    <row r="17" spans="1:27" x14ac:dyDescent="0.25">
      <c r="A17" s="6"/>
    </row>
    <row r="18" spans="1:27" s="5" customFormat="1" ht="15.75" thickBot="1" x14ac:dyDescent="0.3">
      <c r="A18" s="7" t="s">
        <v>8</v>
      </c>
      <c r="B18" s="68"/>
      <c r="D18" s="5">
        <f>SUM('Raw Data'!D31/'Raw Data'!D18)</f>
        <v>1.8571428571428572</v>
      </c>
      <c r="E18" s="5">
        <f>SUM('Raw Data'!E31/'Raw Data'!E18)</f>
        <v>2</v>
      </c>
      <c r="I18" s="5">
        <f>SUM('Raw Data'!I31/'Raw Data'!I18)</f>
        <v>2</v>
      </c>
      <c r="Y18" s="5">
        <f>SUM('Raw Data'!Y31/'Raw Data'!Y18)</f>
        <v>2</v>
      </c>
    </row>
    <row r="19" spans="1:27" x14ac:dyDescent="0.25">
      <c r="A19" s="6" t="s">
        <v>4</v>
      </c>
      <c r="B19" s="69"/>
      <c r="D19" s="3">
        <f>SUM('Raw Data'!D32/'Raw Data'!D19)</f>
        <v>1</v>
      </c>
      <c r="E19" s="3">
        <f>SUM('Raw Data'!E32/'Raw Data'!E19)</f>
        <v>1</v>
      </c>
      <c r="I19" s="3" t="e">
        <f>SUM('Raw Data'!I32/'Raw Data'!I19)</f>
        <v>#DIV/0!</v>
      </c>
      <c r="Y19" s="3">
        <f>SUM('Raw Data'!Y32/'Raw Data'!Y19)</f>
        <v>1</v>
      </c>
    </row>
    <row r="20" spans="1:27" x14ac:dyDescent="0.25">
      <c r="A20" s="6" t="s">
        <v>3</v>
      </c>
      <c r="B20" s="69"/>
      <c r="D20" s="3">
        <f>SUM('Raw Data'!D33/'Raw Data'!D20)</f>
        <v>1</v>
      </c>
      <c r="E20" s="3">
        <f>SUM('Raw Data'!E33/'Raw Data'!E20)</f>
        <v>1</v>
      </c>
      <c r="I20" s="3" t="e">
        <f>SUM('Raw Data'!I33/'Raw Data'!I20)</f>
        <v>#DIV/0!</v>
      </c>
      <c r="Y20" s="3">
        <f>SUM('Raw Data'!Y33/'Raw Data'!Y20)</f>
        <v>1</v>
      </c>
    </row>
    <row r="21" spans="1:27" x14ac:dyDescent="0.25">
      <c r="A21" s="6" t="s">
        <v>5</v>
      </c>
      <c r="B21" s="69"/>
      <c r="D21" s="3" t="e">
        <f>SUM('Raw Data'!D34/'Raw Data'!D21)</f>
        <v>#DIV/0!</v>
      </c>
      <c r="E21" s="3" t="e">
        <f>SUM('Raw Data'!E34/'Raw Data'!E21)</f>
        <v>#DIV/0!</v>
      </c>
      <c r="I21" s="3" t="e">
        <f>SUM('Raw Data'!I34/'Raw Data'!I21)</f>
        <v>#DIV/0!</v>
      </c>
      <c r="Y21" s="3">
        <f>SUM('Raw Data'!Y34/'Raw Data'!Y21)</f>
        <v>2</v>
      </c>
    </row>
    <row r="22" spans="1:27" s="5" customFormat="1" ht="15.75" thickBot="1" x14ac:dyDescent="0.3">
      <c r="A22" s="7" t="s">
        <v>2</v>
      </c>
      <c r="B22" s="68"/>
      <c r="D22" s="5">
        <f>SUM('Raw Data'!D35/'Raw Data'!D22)</f>
        <v>2</v>
      </c>
      <c r="E22" s="5">
        <f>SUM('Raw Data'!E35/'Raw Data'!E22)</f>
        <v>3</v>
      </c>
      <c r="I22" s="5">
        <f>SUM('Raw Data'!I35/'Raw Data'!I22)</f>
        <v>2</v>
      </c>
      <c r="Y22" s="5">
        <f>SUM('Raw Data'!Y35/'Raw Data'!Y22)</f>
        <v>3</v>
      </c>
    </row>
    <row r="23" spans="1:27" x14ac:dyDescent="0.25">
      <c r="A23" s="6" t="s">
        <v>6</v>
      </c>
      <c r="B23" s="69"/>
      <c r="D23" s="3">
        <f>SUM('Raw Data'!D36/'Raw Data'!D23)</f>
        <v>1.5</v>
      </c>
      <c r="E23" s="3">
        <f>SUM('Raw Data'!E36/'Raw Data'!E23)</f>
        <v>2</v>
      </c>
      <c r="I23" s="3" t="e">
        <f>SUM('Raw Data'!I36/'Raw Data'!I23)</f>
        <v>#DIV/0!</v>
      </c>
      <c r="Y23" s="3">
        <f>SUM('Raw Data'!Y36/'Raw Data'!Y23)</f>
        <v>2</v>
      </c>
    </row>
    <row r="24" spans="1:27" x14ac:dyDescent="0.25">
      <c r="A24" s="6" t="s">
        <v>7</v>
      </c>
      <c r="B24" s="69"/>
      <c r="D24" s="3" t="e">
        <f>SUM('Raw Data'!D37/'Raw Data'!D24)</f>
        <v>#DIV/0!</v>
      </c>
      <c r="E24" s="3" t="e">
        <f>SUM('Raw Data'!E37/'Raw Data'!E24)</f>
        <v>#DIV/0!</v>
      </c>
      <c r="I24" s="3" t="e">
        <f>SUM('Raw Data'!I37/'Raw Data'!I24)</f>
        <v>#DIV/0!</v>
      </c>
      <c r="Y24" s="3" t="e">
        <f>SUM('Raw Data'!Y37/'Raw Data'!Y24)</f>
        <v>#DIV/0!</v>
      </c>
    </row>
    <row r="25" spans="1:27" s="5" customFormat="1" ht="15.75" thickBot="1" x14ac:dyDescent="0.3">
      <c r="A25" s="7" t="s">
        <v>1</v>
      </c>
      <c r="B25" s="68"/>
      <c r="D25" s="5">
        <f>SUM('Raw Data'!D38/'Raw Data'!D25)</f>
        <v>1.5</v>
      </c>
      <c r="E25" s="5">
        <f>SUM('Raw Data'!E38/'Raw Data'!E25)</f>
        <v>1</v>
      </c>
      <c r="I25" s="5">
        <f>SUM('Raw Data'!I38/'Raw Data'!I25)</f>
        <v>2</v>
      </c>
      <c r="Y25" s="5">
        <f>SUM('Raw Data'!Y38/'Raw Data'!Y25)</f>
        <v>2</v>
      </c>
    </row>
    <row r="26" spans="1:27" x14ac:dyDescent="0.25">
      <c r="A26" s="6" t="s">
        <v>0</v>
      </c>
      <c r="D26" s="3">
        <f>SUM('Raw Data'!D39/'Raw Data'!D26)</f>
        <v>1.5</v>
      </c>
      <c r="E26" s="3">
        <f>SUM('Raw Data'!E39/'Raw Data'!E26)</f>
        <v>2</v>
      </c>
      <c r="I26" s="3">
        <f>SUM('Raw Data'!I39/'Raw Data'!I26)</f>
        <v>1.6666666666666667</v>
      </c>
      <c r="Y26" s="3">
        <f>SUM('Raw Data'!Y39/'Raw Data'!Y26)</f>
        <v>2</v>
      </c>
    </row>
    <row r="28" spans="1:27" s="59" customFormat="1" x14ac:dyDescent="0.25">
      <c r="A28" s="41" t="s">
        <v>53</v>
      </c>
      <c r="B28" s="66"/>
      <c r="C28" s="60"/>
      <c r="D28" s="60"/>
    </row>
    <row r="29" spans="1:27" x14ac:dyDescent="0.25">
      <c r="A29" s="6" t="s">
        <v>9</v>
      </c>
      <c r="C29" s="3">
        <f>SUM('Raw Data'!C42/'Raw Data'!C29)</f>
        <v>2</v>
      </c>
      <c r="E29" s="3">
        <f>SUM('Raw Data'!E42/'Raw Data'!E29)</f>
        <v>2.0689655172413794</v>
      </c>
      <c r="I29" s="3">
        <f>SUM('Raw Data'!I42/'Raw Data'!I29)</f>
        <v>1.8461538461538463</v>
      </c>
      <c r="N29" s="3">
        <f>SUM('Raw Data'!N42/'Raw Data'!N29)</f>
        <v>1.8666666666666667</v>
      </c>
      <c r="O29" s="3">
        <f>SUM('Raw Data'!O42/'Raw Data'!O29)</f>
        <v>1.736842105263158</v>
      </c>
      <c r="P29" s="3">
        <f>SUM('Raw Data'!P42/'Raw Data'!P29)</f>
        <v>1.8717948717948718</v>
      </c>
      <c r="R29" s="3">
        <f>SUM('Raw Data'!R42/'Raw Data'!R29)</f>
        <v>2</v>
      </c>
      <c r="T29" s="3">
        <f>SUM('Raw Data'!T42/'Raw Data'!T29)</f>
        <v>1.8181818181818181</v>
      </c>
      <c r="X29" s="3">
        <f>SUM('Raw Data'!X42/'Raw Data'!X29)</f>
        <v>1.8333333333333333</v>
      </c>
      <c r="Y29" s="3">
        <f>SUM('Raw Data'!Y42/'Raw Data'!Y29)</f>
        <v>1.8974358974358974</v>
      </c>
      <c r="AA29" s="3">
        <f>SUM('Raw Data'!AA42/'Raw Data'!AA29)</f>
        <v>1.7948717948717949</v>
      </c>
    </row>
    <row r="30" spans="1:27" x14ac:dyDescent="0.25">
      <c r="A30" s="6"/>
    </row>
    <row r="31" spans="1:27" s="5" customFormat="1" ht="15.75" thickBot="1" x14ac:dyDescent="0.3">
      <c r="A31" s="7" t="s">
        <v>8</v>
      </c>
      <c r="B31" s="68"/>
      <c r="C31" s="5">
        <f>SUM('Raw Data'!C44/'Raw Data'!C31)</f>
        <v>1.9333333333333333</v>
      </c>
      <c r="E31" s="5">
        <f>SUM('Raw Data'!E44/'Raw Data'!E31)</f>
        <v>2.0714285714285716</v>
      </c>
      <c r="I31" s="5">
        <f>SUM('Raw Data'!I44/'Raw Data'!I31)</f>
        <v>2</v>
      </c>
      <c r="N31" s="5">
        <f>SUM('Raw Data'!N44/'Raw Data'!N31)</f>
        <v>1.9285714285714286</v>
      </c>
      <c r="O31" s="5">
        <f>SUM('Raw Data'!O44/'Raw Data'!O31)</f>
        <v>2</v>
      </c>
      <c r="P31" s="5">
        <f>SUM('Raw Data'!P44/'Raw Data'!P31)</f>
        <v>2</v>
      </c>
      <c r="R31" s="5">
        <f>SUM('Raw Data'!R44/'Raw Data'!R31)</f>
        <v>2.0666666666666669</v>
      </c>
      <c r="T31" s="5">
        <f>SUM('Raw Data'!T44/'Raw Data'!T31)</f>
        <v>2</v>
      </c>
      <c r="X31" s="5">
        <f>SUM('Raw Data'!X44/'Raw Data'!X31)</f>
        <v>2</v>
      </c>
      <c r="Y31" s="5">
        <f>SUM('Raw Data'!Y44/'Raw Data'!Y31)</f>
        <v>2</v>
      </c>
      <c r="AA31" s="5">
        <f>SUM('Raw Data'!AA44/'Raw Data'!AA31)</f>
        <v>2</v>
      </c>
    </row>
    <row r="32" spans="1:27" x14ac:dyDescent="0.25">
      <c r="A32" s="6" t="s">
        <v>4</v>
      </c>
      <c r="B32" s="69"/>
      <c r="C32" s="3" t="e">
        <f>SUM('Raw Data'!C45/'Raw Data'!C32)</f>
        <v>#DIV/0!</v>
      </c>
      <c r="E32" s="3">
        <f>SUM('Raw Data'!E45/'Raw Data'!E32)</f>
        <v>3</v>
      </c>
      <c r="I32" s="3" t="e">
        <f>SUM('Raw Data'!I45/'Raw Data'!I32)</f>
        <v>#DIV/0!</v>
      </c>
      <c r="N32" s="3">
        <f>SUM('Raw Data'!N45/'Raw Data'!N32)</f>
        <v>3</v>
      </c>
      <c r="O32" s="3">
        <f>SUM('Raw Data'!O45/'Raw Data'!O32)</f>
        <v>1.5</v>
      </c>
      <c r="P32" s="3">
        <f>SUM('Raw Data'!P45/'Raw Data'!P32)</f>
        <v>1.5</v>
      </c>
      <c r="R32" s="3" t="e">
        <f>SUM('Raw Data'!R45/'Raw Data'!R32)</f>
        <v>#DIV/0!</v>
      </c>
      <c r="T32" s="3" t="e">
        <f>SUM('Raw Data'!T45/'Raw Data'!T32)</f>
        <v>#DIV/0!</v>
      </c>
      <c r="X32" s="3" t="e">
        <f>SUM('Raw Data'!X45/'Raw Data'!X32)</f>
        <v>#DIV/0!</v>
      </c>
      <c r="Y32" s="3">
        <f>SUM('Raw Data'!Y45/'Raw Data'!Y32)</f>
        <v>3</v>
      </c>
      <c r="AA32" s="3">
        <f>SUM('Raw Data'!AA45/'Raw Data'!AA32)</f>
        <v>1.5</v>
      </c>
    </row>
    <row r="33" spans="1:27" x14ac:dyDescent="0.25">
      <c r="A33" s="6" t="s">
        <v>3</v>
      </c>
      <c r="B33" s="69"/>
      <c r="C33" s="3" t="e">
        <f>SUM('Raw Data'!C46/'Raw Data'!C33)</f>
        <v>#DIV/0!</v>
      </c>
      <c r="E33" s="3">
        <f>SUM('Raw Data'!E46/'Raw Data'!E33)</f>
        <v>3</v>
      </c>
      <c r="I33" s="3" t="e">
        <f>SUM('Raw Data'!I46/'Raw Data'!I33)</f>
        <v>#DIV/0!</v>
      </c>
      <c r="N33" s="3">
        <f>SUM('Raw Data'!N46/'Raw Data'!N33)</f>
        <v>3</v>
      </c>
      <c r="O33" s="3">
        <f>SUM('Raw Data'!O46/'Raw Data'!O33)</f>
        <v>1.5</v>
      </c>
      <c r="P33" s="3">
        <f>SUM('Raw Data'!P46/'Raw Data'!P33)</f>
        <v>1.5</v>
      </c>
      <c r="R33" s="3" t="e">
        <f>SUM('Raw Data'!R46/'Raw Data'!R33)</f>
        <v>#DIV/0!</v>
      </c>
      <c r="T33" s="3" t="e">
        <f>SUM('Raw Data'!T46/'Raw Data'!T33)</f>
        <v>#DIV/0!</v>
      </c>
      <c r="X33" s="3" t="e">
        <f>SUM('Raw Data'!X46/'Raw Data'!X33)</f>
        <v>#DIV/0!</v>
      </c>
      <c r="Y33" s="3">
        <f>SUM('Raw Data'!Y46/'Raw Data'!Y33)</f>
        <v>3</v>
      </c>
      <c r="AA33" s="3">
        <f>SUM('Raw Data'!AA46/'Raw Data'!AA33)</f>
        <v>1.5</v>
      </c>
    </row>
    <row r="34" spans="1:27" x14ac:dyDescent="0.25">
      <c r="A34" s="6" t="s">
        <v>5</v>
      </c>
      <c r="B34" s="69"/>
      <c r="C34" s="3" t="e">
        <f>SUM('Raw Data'!C47/'Raw Data'!C34)</f>
        <v>#DIV/0!</v>
      </c>
      <c r="E34" s="3" t="e">
        <f>SUM('Raw Data'!E47/'Raw Data'!E34)</f>
        <v>#DIV/0!</v>
      </c>
      <c r="I34" s="3" t="e">
        <f>SUM('Raw Data'!I47/'Raw Data'!I34)</f>
        <v>#DIV/0!</v>
      </c>
      <c r="N34" s="3" t="e">
        <f>SUM('Raw Data'!N47/'Raw Data'!N34)</f>
        <v>#DIV/0!</v>
      </c>
      <c r="O34" s="3" t="e">
        <f>SUM('Raw Data'!O47/'Raw Data'!O34)</f>
        <v>#DIV/0!</v>
      </c>
      <c r="P34" s="3">
        <f>SUM('Raw Data'!P47/'Raw Data'!P34)</f>
        <v>2</v>
      </c>
      <c r="R34" s="3" t="e">
        <f>SUM('Raw Data'!R47/'Raw Data'!R34)</f>
        <v>#DIV/0!</v>
      </c>
      <c r="T34" s="3">
        <f>SUM('Raw Data'!T47/'Raw Data'!T34)</f>
        <v>2</v>
      </c>
      <c r="X34" s="3" t="e">
        <f>SUM('Raw Data'!X47/'Raw Data'!X34)</f>
        <v>#DIV/0!</v>
      </c>
      <c r="Y34" s="3">
        <f>SUM('Raw Data'!Y47/'Raw Data'!Y34)</f>
        <v>1.75</v>
      </c>
      <c r="AA34" s="3" t="e">
        <f>SUM('Raw Data'!AA47/'Raw Data'!AA34)</f>
        <v>#DIV/0!</v>
      </c>
    </row>
    <row r="35" spans="1:27" s="5" customFormat="1" ht="15.75" thickBot="1" x14ac:dyDescent="0.3">
      <c r="A35" s="7" t="s">
        <v>2</v>
      </c>
      <c r="B35" s="68"/>
      <c r="C35" s="5">
        <f>SUM('Raw Data'!C48/'Raw Data'!C35)</f>
        <v>2.5</v>
      </c>
      <c r="E35" s="5">
        <f>SUM('Raw Data'!E48/'Raw Data'!E35)</f>
        <v>1.6666666666666667</v>
      </c>
      <c r="I35" s="5">
        <f>SUM('Raw Data'!I48/'Raw Data'!I35)</f>
        <v>1.5</v>
      </c>
      <c r="N35" s="5">
        <f>SUM('Raw Data'!N48/'Raw Data'!N35)</f>
        <v>1.6666666666666667</v>
      </c>
      <c r="O35" s="5">
        <f>SUM('Raw Data'!O48/'Raw Data'!O35)</f>
        <v>2</v>
      </c>
      <c r="P35" s="5">
        <f>SUM('Raw Data'!P48/'Raw Data'!P35)</f>
        <v>1.6666666666666667</v>
      </c>
      <c r="R35" s="5" t="e">
        <f>SUM('Raw Data'!R48/'Raw Data'!R35)</f>
        <v>#DIV/0!</v>
      </c>
      <c r="T35" s="5">
        <f>SUM('Raw Data'!T48/'Raw Data'!T35)</f>
        <v>1.6666666666666667</v>
      </c>
      <c r="X35" s="5">
        <f>SUM('Raw Data'!X48/'Raw Data'!X35)</f>
        <v>2</v>
      </c>
      <c r="Y35" s="5">
        <f>SUM('Raw Data'!Y48/'Raw Data'!Y35)</f>
        <v>1.6666666666666667</v>
      </c>
      <c r="AA35" s="5">
        <f>SUM('Raw Data'!AA48/'Raw Data'!AA35)</f>
        <v>2</v>
      </c>
    </row>
    <row r="36" spans="1:27" x14ac:dyDescent="0.25">
      <c r="A36" s="6" t="s">
        <v>6</v>
      </c>
      <c r="B36" s="69"/>
      <c r="C36" s="3" t="e">
        <f>SUM('Raw Data'!C49/'Raw Data'!C36)</f>
        <v>#DIV/0!</v>
      </c>
      <c r="E36" s="3">
        <f>SUM('Raw Data'!E49/'Raw Data'!E36)</f>
        <v>2.5</v>
      </c>
      <c r="I36" s="3">
        <f>SUM('Raw Data'!I49/'Raw Data'!I36)</f>
        <v>2</v>
      </c>
      <c r="N36" s="3" t="e">
        <f>SUM('Raw Data'!N49/'Raw Data'!N36)</f>
        <v>#DIV/0!</v>
      </c>
      <c r="O36" s="3">
        <f>SUM('Raw Data'!O49/'Raw Data'!O36)</f>
        <v>1</v>
      </c>
      <c r="P36" s="3" t="e">
        <f>SUM('Raw Data'!P49/'Raw Data'!P36)</f>
        <v>#DIV/0!</v>
      </c>
      <c r="R36" s="3" t="e">
        <f>SUM('Raw Data'!R49/'Raw Data'!R36)</f>
        <v>#DIV/0!</v>
      </c>
      <c r="T36" s="3" t="e">
        <f>SUM('Raw Data'!T49/'Raw Data'!T36)</f>
        <v>#DIV/0!</v>
      </c>
      <c r="X36" s="3">
        <f>SUM('Raw Data'!X49/'Raw Data'!X36)</f>
        <v>1.75</v>
      </c>
      <c r="Y36" s="3">
        <f>SUM('Raw Data'!Y49/'Raw Data'!Y36)</f>
        <v>2</v>
      </c>
      <c r="AA36" s="3">
        <f>SUM('Raw Data'!AA49/'Raw Data'!AA36)</f>
        <v>1</v>
      </c>
    </row>
    <row r="37" spans="1:27" x14ac:dyDescent="0.25">
      <c r="A37" s="6" t="s">
        <v>7</v>
      </c>
      <c r="B37" s="69"/>
      <c r="C37" s="3" t="e">
        <f>SUM('Raw Data'!C50/'Raw Data'!C37)</f>
        <v>#DIV/0!</v>
      </c>
      <c r="E37" s="3" t="e">
        <f>SUM('Raw Data'!E50/'Raw Data'!E37)</f>
        <v>#DIV/0!</v>
      </c>
      <c r="I37" s="3" t="e">
        <f>SUM('Raw Data'!I50/'Raw Data'!I37)</f>
        <v>#DIV/0!</v>
      </c>
      <c r="N37" s="3" t="e">
        <f>SUM('Raw Data'!N50/'Raw Data'!N37)</f>
        <v>#DIV/0!</v>
      </c>
      <c r="O37" s="3" t="e">
        <f>SUM('Raw Data'!O50/'Raw Data'!O37)</f>
        <v>#DIV/0!</v>
      </c>
      <c r="P37" s="3" t="e">
        <f>SUM('Raw Data'!P50/'Raw Data'!P37)</f>
        <v>#DIV/0!</v>
      </c>
      <c r="R37" s="3" t="e">
        <f>SUM('Raw Data'!R50/'Raw Data'!R37)</f>
        <v>#DIV/0!</v>
      </c>
      <c r="T37" s="3" t="e">
        <f>SUM('Raw Data'!T50/'Raw Data'!T37)</f>
        <v>#DIV/0!</v>
      </c>
      <c r="X37" s="3" t="e">
        <f>SUM('Raw Data'!X50/'Raw Data'!X37)</f>
        <v>#DIV/0!</v>
      </c>
      <c r="Y37" s="3" t="e">
        <f>SUM('Raw Data'!Y50/'Raw Data'!Y37)</f>
        <v>#DIV/0!</v>
      </c>
      <c r="AA37" s="3" t="e">
        <f>SUM('Raw Data'!AA50/'Raw Data'!AA37)</f>
        <v>#DIV/0!</v>
      </c>
    </row>
    <row r="38" spans="1:27" s="5" customFormat="1" ht="15.75" thickBot="1" x14ac:dyDescent="0.3">
      <c r="A38" s="7" t="s">
        <v>1</v>
      </c>
      <c r="B38" s="68"/>
      <c r="C38" s="5">
        <f>SUM('Raw Data'!C51/'Raw Data'!C38)</f>
        <v>1.6</v>
      </c>
      <c r="E38" s="5">
        <f>SUM('Raw Data'!E51/'Raw Data'!E38)</f>
        <v>1.5</v>
      </c>
      <c r="I38" s="5">
        <f>SUM('Raw Data'!I51/'Raw Data'!I38)</f>
        <v>1.25</v>
      </c>
      <c r="N38" s="5">
        <f>SUM('Raw Data'!N51/'Raw Data'!N38)</f>
        <v>1.4</v>
      </c>
      <c r="O38" s="5">
        <f>SUM('Raw Data'!O51/'Raw Data'!O38)</f>
        <v>1.3333333333333333</v>
      </c>
      <c r="P38" s="5">
        <f>SUM('Raw Data'!P51/'Raw Data'!P38)</f>
        <v>1.6</v>
      </c>
      <c r="R38" s="5">
        <f>SUM('Raw Data'!R51/'Raw Data'!R38)</f>
        <v>1.6</v>
      </c>
      <c r="T38" s="5">
        <f>SUM('Raw Data'!T51/'Raw Data'!T38)</f>
        <v>1.3333333333333333</v>
      </c>
      <c r="X38" s="5">
        <f>SUM('Raw Data'!X51/'Raw Data'!X38)</f>
        <v>1.4</v>
      </c>
      <c r="Y38" s="5">
        <f>SUM('Raw Data'!Y51/'Raw Data'!Y38)</f>
        <v>1.25</v>
      </c>
      <c r="AA38" s="5">
        <f>SUM('Raw Data'!AA51/'Raw Data'!AA38)</f>
        <v>1.5</v>
      </c>
    </row>
    <row r="39" spans="1:27" x14ac:dyDescent="0.25">
      <c r="A39" s="6" t="s">
        <v>0</v>
      </c>
      <c r="C39" s="3">
        <f>SUM('Raw Data'!C52/'Raw Data'!C39)</f>
        <v>1.8333333333333333</v>
      </c>
      <c r="E39" s="3">
        <f>SUM('Raw Data'!E52/'Raw Data'!E39)</f>
        <v>2</v>
      </c>
      <c r="I39" s="3">
        <f>SUM('Raw Data'!I52/'Raw Data'!I39)</f>
        <v>2</v>
      </c>
      <c r="N39" s="3">
        <f>SUM('Raw Data'!N52/'Raw Data'!N39)</f>
        <v>1.8333333333333333</v>
      </c>
      <c r="O39" s="3">
        <f>SUM('Raw Data'!O52/'Raw Data'!O39)</f>
        <v>1.625</v>
      </c>
      <c r="P39" s="3">
        <f>SUM('Raw Data'!P52/'Raw Data'!P39)</f>
        <v>1.875</v>
      </c>
      <c r="R39" s="3">
        <f>SUM('Raw Data'!R52/'Raw Data'!R39)</f>
        <v>2</v>
      </c>
      <c r="T39" s="3">
        <f>SUM('Raw Data'!T52/'Raw Data'!T39)</f>
        <v>1.7142857142857142</v>
      </c>
      <c r="X39" s="3">
        <f>SUM('Raw Data'!X52/'Raw Data'!X39)</f>
        <v>1.8333333333333333</v>
      </c>
      <c r="Y39" s="3">
        <f>SUM('Raw Data'!Y52/'Raw Data'!Y39)</f>
        <v>1.875</v>
      </c>
      <c r="AA39" s="3">
        <f>SUM('Raw Data'!AA52/'Raw Data'!AA39)</f>
        <v>1.75</v>
      </c>
    </row>
    <row r="41" spans="1:27" s="59" customFormat="1" x14ac:dyDescent="0.25">
      <c r="A41" s="41" t="s">
        <v>54</v>
      </c>
      <c r="B41" s="66"/>
      <c r="C41" s="60"/>
      <c r="D41" s="60"/>
    </row>
    <row r="42" spans="1:27" x14ac:dyDescent="0.25">
      <c r="A42" s="6" t="s">
        <v>9</v>
      </c>
      <c r="B42" s="67">
        <f>SUM('Raw Data'!B55/'Raw Data'!B42)</f>
        <v>1.873015873015873</v>
      </c>
      <c r="C42" s="3">
        <f>SUM('Raw Data'!C55/'Raw Data'!C42)</f>
        <v>1.875</v>
      </c>
      <c r="F42" s="3">
        <f>SUM('Raw Data'!F55/'Raw Data'!F42)</f>
        <v>1.8714285714285714</v>
      </c>
      <c r="G42" s="61">
        <f>SUM('Raw Data'!G55/'Raw Data'!G42)</f>
        <v>1.5757575757575757</v>
      </c>
      <c r="H42" s="3">
        <f>SUM('Raw Data'!H55/'Raw Data'!H42)</f>
        <v>1.8787878787878789</v>
      </c>
      <c r="I42" s="3">
        <f>SUM('Raw Data'!I55/'Raw Data'!I42)</f>
        <v>1.875</v>
      </c>
      <c r="J42" s="3">
        <f>SUM('Raw Data'!J55/'Raw Data'!J42)</f>
        <v>1.8909090909090909</v>
      </c>
      <c r="L42" s="3">
        <f>SUM('Raw Data'!L55/'Raw Data'!L42)</f>
        <v>1.85</v>
      </c>
      <c r="O42" s="3">
        <f>SUM('Raw Data'!O55/'Raw Data'!O42)</f>
        <v>1.9393939393939394</v>
      </c>
      <c r="P42" s="3">
        <f>SUM('Raw Data'!P55/'Raw Data'!P42)</f>
        <v>1.904109589041096</v>
      </c>
      <c r="R42" s="3">
        <f>SUM('Raw Data'!R55/'Raw Data'!R42)</f>
        <v>1.86</v>
      </c>
      <c r="S42" s="61">
        <f>SUM('Raw Data'!S55/'Raw Data'!S42)</f>
        <v>2.0476190476190474</v>
      </c>
      <c r="T42" s="3">
        <f>SUM('Raw Data'!T55/'Raw Data'!T42)</f>
        <v>1.85</v>
      </c>
      <c r="X42" s="3">
        <f>SUM('Raw Data'!X55/'Raw Data'!X42)</f>
        <v>1.9272727272727272</v>
      </c>
      <c r="Y42" s="3">
        <f>SUM('Raw Data'!Y55/'Raw Data'!Y42)</f>
        <v>1.9324324324324325</v>
      </c>
      <c r="AA42" s="3">
        <f>SUM('Raw Data'!AA55/'Raw Data'!AA42)</f>
        <v>1.9142857142857144</v>
      </c>
    </row>
    <row r="43" spans="1:27" x14ac:dyDescent="0.25">
      <c r="A43" s="6"/>
      <c r="G43" s="61"/>
      <c r="S43" s="61"/>
    </row>
    <row r="44" spans="1:27" s="5" customFormat="1" ht="15.75" thickBot="1" x14ac:dyDescent="0.3">
      <c r="A44" s="7" t="s">
        <v>8</v>
      </c>
      <c r="B44" s="68">
        <f>SUM('Raw Data'!B57/'Raw Data'!B44)</f>
        <v>1.9655172413793103</v>
      </c>
      <c r="C44" s="5">
        <f>SUM('Raw Data'!C57/'Raw Data'!C44)</f>
        <v>2.0344827586206895</v>
      </c>
      <c r="F44" s="5">
        <f>SUM('Raw Data'!F57/'Raw Data'!F44)</f>
        <v>2</v>
      </c>
      <c r="G44" s="62">
        <f>SUM('Raw Data'!G57/'Raw Data'!G44)</f>
        <v>1.4722222222222223</v>
      </c>
      <c r="H44" s="5">
        <f>SUM('Raw Data'!H57/'Raw Data'!H44)</f>
        <v>2</v>
      </c>
      <c r="I44" s="5">
        <f>SUM('Raw Data'!I57/'Raw Data'!I44)</f>
        <v>2</v>
      </c>
      <c r="J44" s="5">
        <f>SUM('Raw Data'!J57/'Raw Data'!J44)</f>
        <v>2</v>
      </c>
      <c r="L44" s="5">
        <f>SUM('Raw Data'!L57/'Raw Data'!L44)</f>
        <v>2</v>
      </c>
      <c r="O44" s="5">
        <f>SUM('Raw Data'!O57/'Raw Data'!O44)</f>
        <v>2</v>
      </c>
      <c r="P44" s="5">
        <f>SUM('Raw Data'!P57/'Raw Data'!P44)</f>
        <v>2.0333333333333332</v>
      </c>
      <c r="R44" s="5">
        <f>SUM('Raw Data'!R57/'Raw Data'!R44)</f>
        <v>1.967741935483871</v>
      </c>
      <c r="S44" s="62">
        <f>SUM('Raw Data'!S57/'Raw Data'!S44)</f>
        <v>2</v>
      </c>
      <c r="T44" s="5">
        <f>SUM('Raw Data'!T57/'Raw Data'!T44)</f>
        <v>2</v>
      </c>
      <c r="X44" s="5">
        <f>SUM('Raw Data'!X57/'Raw Data'!X44)</f>
        <v>2.0384615384615383</v>
      </c>
      <c r="Y44" s="5">
        <f>SUM('Raw Data'!Y57/'Raw Data'!Y44)</f>
        <v>2</v>
      </c>
      <c r="AA44" s="5">
        <f>SUM('Raw Data'!AA57/'Raw Data'!AA44)</f>
        <v>1.9705882352941178</v>
      </c>
    </row>
    <row r="45" spans="1:27" x14ac:dyDescent="0.25">
      <c r="A45" s="6" t="s">
        <v>4</v>
      </c>
      <c r="B45" s="69" t="e">
        <f>SUM('Raw Data'!B58/'Raw Data'!B45)</f>
        <v>#DIV/0!</v>
      </c>
      <c r="C45" s="3" t="e">
        <f>SUM('Raw Data'!C58/'Raw Data'!C45)</f>
        <v>#DIV/0!</v>
      </c>
      <c r="F45" s="3" t="e">
        <f>SUM('Raw Data'!F58/'Raw Data'!F45)</f>
        <v>#DIV/0!</v>
      </c>
      <c r="G45" s="61" t="e">
        <f>SUM('Raw Data'!G58/'Raw Data'!G45)</f>
        <v>#DIV/0!</v>
      </c>
      <c r="H45" s="3" t="e">
        <f>SUM('Raw Data'!H58/'Raw Data'!H45)</f>
        <v>#DIV/0!</v>
      </c>
      <c r="I45" s="3" t="e">
        <f>SUM('Raw Data'!I58/'Raw Data'!I45)</f>
        <v>#DIV/0!</v>
      </c>
      <c r="J45" s="3" t="e">
        <f>SUM('Raw Data'!J58/'Raw Data'!J45)</f>
        <v>#DIV/0!</v>
      </c>
      <c r="L45" s="3">
        <f>SUM('Raw Data'!L58/'Raw Data'!L45)</f>
        <v>1.6666666666666667</v>
      </c>
      <c r="O45" s="3">
        <f>SUM('Raw Data'!O58/'Raw Data'!O45)</f>
        <v>2</v>
      </c>
      <c r="P45" s="3">
        <f>SUM('Raw Data'!P58/'Raw Data'!P45)</f>
        <v>2</v>
      </c>
      <c r="R45" s="3" t="e">
        <f>SUM('Raw Data'!R58/'Raw Data'!R45)</f>
        <v>#DIV/0!</v>
      </c>
      <c r="S45" s="61" t="e">
        <f>SUM('Raw Data'!S58/'Raw Data'!S45)</f>
        <v>#DIV/0!</v>
      </c>
      <c r="T45" s="3" t="e">
        <f>SUM('Raw Data'!T58/'Raw Data'!T45)</f>
        <v>#DIV/0!</v>
      </c>
      <c r="X45" s="3" t="e">
        <f>SUM('Raw Data'!X58/'Raw Data'!X45)</f>
        <v>#DIV/0!</v>
      </c>
      <c r="Y45" s="3">
        <f>SUM('Raw Data'!Y58/'Raw Data'!Y45)</f>
        <v>2</v>
      </c>
      <c r="AA45" s="3">
        <f>SUM('Raw Data'!AA58/'Raw Data'!AA45)</f>
        <v>2.3333333333333335</v>
      </c>
    </row>
    <row r="46" spans="1:27" x14ac:dyDescent="0.25">
      <c r="A46" s="6" t="s">
        <v>3</v>
      </c>
      <c r="B46" s="69" t="e">
        <f>SUM('Raw Data'!B59/'Raw Data'!B46)</f>
        <v>#DIV/0!</v>
      </c>
      <c r="C46" s="3" t="e">
        <f>SUM('Raw Data'!C59/'Raw Data'!C46)</f>
        <v>#DIV/0!</v>
      </c>
      <c r="F46" s="3">
        <f>SUM('Raw Data'!F59/'Raw Data'!F46)</f>
        <v>2</v>
      </c>
      <c r="G46" s="61" t="e">
        <f>SUM('Raw Data'!G59/'Raw Data'!G46)</f>
        <v>#DIV/0!</v>
      </c>
      <c r="H46" s="3">
        <f>SUM('Raw Data'!H59/'Raw Data'!H46)</f>
        <v>2</v>
      </c>
      <c r="I46" s="3" t="e">
        <f>SUM('Raw Data'!I59/'Raw Data'!I46)</f>
        <v>#DIV/0!</v>
      </c>
      <c r="J46" s="3">
        <f>SUM('Raw Data'!J59/'Raw Data'!J46)</f>
        <v>1.6666666666666667</v>
      </c>
      <c r="L46" s="3">
        <f>SUM('Raw Data'!L59/'Raw Data'!L46)</f>
        <v>1.6666666666666667</v>
      </c>
      <c r="O46" s="3">
        <f>SUM('Raw Data'!O59/'Raw Data'!O46)</f>
        <v>2</v>
      </c>
      <c r="P46" s="3">
        <f>SUM('Raw Data'!P59/'Raw Data'!P46)</f>
        <v>2</v>
      </c>
      <c r="R46" s="3" t="e">
        <f>SUM('Raw Data'!R59/'Raw Data'!R46)</f>
        <v>#DIV/0!</v>
      </c>
      <c r="S46" s="61" t="e">
        <f>SUM('Raw Data'!S59/'Raw Data'!S46)</f>
        <v>#DIV/0!</v>
      </c>
      <c r="T46" s="3" t="e">
        <f>SUM('Raw Data'!T59/'Raw Data'!T46)</f>
        <v>#DIV/0!</v>
      </c>
      <c r="X46" s="3" t="e">
        <f>SUM('Raw Data'!X59/'Raw Data'!X46)</f>
        <v>#DIV/0!</v>
      </c>
      <c r="Y46" s="3">
        <f>SUM('Raw Data'!Y59/'Raw Data'!Y46)</f>
        <v>2</v>
      </c>
      <c r="AA46" s="3">
        <f>SUM('Raw Data'!AA59/'Raw Data'!AA46)</f>
        <v>2.3333333333333335</v>
      </c>
    </row>
    <row r="47" spans="1:27" x14ac:dyDescent="0.25">
      <c r="A47" s="6" t="s">
        <v>5</v>
      </c>
      <c r="B47" s="69" t="e">
        <f>SUM('Raw Data'!B60/'Raw Data'!B47)</f>
        <v>#DIV/0!</v>
      </c>
      <c r="C47" s="3" t="e">
        <f>SUM('Raw Data'!C60/'Raw Data'!C47)</f>
        <v>#DIV/0!</v>
      </c>
      <c r="F47" s="3">
        <f>SUM('Raw Data'!F60/'Raw Data'!F47)</f>
        <v>2</v>
      </c>
      <c r="G47" s="61" t="e">
        <f>SUM('Raw Data'!G60/'Raw Data'!G47)</f>
        <v>#DIV/0!</v>
      </c>
      <c r="H47" s="3">
        <f>SUM('Raw Data'!H60/'Raw Data'!H47)</f>
        <v>1.5</v>
      </c>
      <c r="I47" s="3" t="e">
        <f>SUM('Raw Data'!I60/'Raw Data'!I47)</f>
        <v>#DIV/0!</v>
      </c>
      <c r="J47" s="3">
        <f>SUM('Raw Data'!J60/'Raw Data'!J47)</f>
        <v>3</v>
      </c>
      <c r="L47" s="3" t="e">
        <f>SUM('Raw Data'!L60/'Raw Data'!L47)</f>
        <v>#DIV/0!</v>
      </c>
      <c r="O47" s="3" t="e">
        <f>SUM('Raw Data'!O60/'Raw Data'!O47)</f>
        <v>#DIV/0!</v>
      </c>
      <c r="P47" s="3">
        <f>SUM('Raw Data'!P60/'Raw Data'!P47)</f>
        <v>1.875</v>
      </c>
      <c r="R47" s="3" t="e">
        <f>SUM('Raw Data'!R60/'Raw Data'!R47)</f>
        <v>#DIV/0!</v>
      </c>
      <c r="S47" s="61" t="e">
        <f>SUM('Raw Data'!S60/'Raw Data'!S47)</f>
        <v>#DIV/0!</v>
      </c>
      <c r="T47" s="3">
        <f>SUM('Raw Data'!T60/'Raw Data'!T47)</f>
        <v>1.5</v>
      </c>
      <c r="X47" s="3" t="e">
        <f>SUM('Raw Data'!X60/'Raw Data'!X47)</f>
        <v>#DIV/0!</v>
      </c>
      <c r="Y47" s="3">
        <f>SUM('Raw Data'!Y60/'Raw Data'!Y47)</f>
        <v>2</v>
      </c>
      <c r="AA47" s="3" t="e">
        <f>SUM('Raw Data'!AA60/'Raw Data'!AA47)</f>
        <v>#DIV/0!</v>
      </c>
    </row>
    <row r="48" spans="1:27" s="5" customFormat="1" ht="15.75" thickBot="1" x14ac:dyDescent="0.3">
      <c r="A48" s="7" t="s">
        <v>2</v>
      </c>
      <c r="B48" s="68">
        <f>SUM('Raw Data'!B61/'Raw Data'!B48)</f>
        <v>2</v>
      </c>
      <c r="C48" s="5">
        <f>SUM('Raw Data'!C61/'Raw Data'!C48)</f>
        <v>1.8</v>
      </c>
      <c r="F48" s="5">
        <f>SUM('Raw Data'!F61/'Raw Data'!F48)</f>
        <v>1.8333333333333333</v>
      </c>
      <c r="G48" s="62">
        <f>SUM('Raw Data'!G61/'Raw Data'!G48)</f>
        <v>1.4</v>
      </c>
      <c r="H48" s="5">
        <f>SUM('Raw Data'!H61/'Raw Data'!H48)</f>
        <v>1.8333333333333333</v>
      </c>
      <c r="I48" s="5">
        <f>SUM('Raw Data'!I61/'Raw Data'!I48)</f>
        <v>2.3333333333333335</v>
      </c>
      <c r="J48" s="5">
        <f>SUM('Raw Data'!J61/'Raw Data'!J48)</f>
        <v>2</v>
      </c>
      <c r="L48" s="5">
        <f>SUM('Raw Data'!L61/'Raw Data'!L48)</f>
        <v>2</v>
      </c>
      <c r="O48" s="5">
        <f>SUM('Raw Data'!O61/'Raw Data'!O48)</f>
        <v>2</v>
      </c>
      <c r="P48" s="5">
        <f>SUM('Raw Data'!P61/'Raw Data'!P48)</f>
        <v>2.2000000000000002</v>
      </c>
      <c r="R48" s="5" t="e">
        <f>SUM('Raw Data'!R61/'Raw Data'!R48)</f>
        <v>#DIV/0!</v>
      </c>
      <c r="S48" s="62">
        <f>SUM('Raw Data'!S61/'Raw Data'!S48)</f>
        <v>1.6666666666666667</v>
      </c>
      <c r="T48" s="5">
        <f>SUM('Raw Data'!T61/'Raw Data'!T48)</f>
        <v>2</v>
      </c>
      <c r="X48" s="5">
        <f>SUM('Raw Data'!X61/'Raw Data'!X48)</f>
        <v>2</v>
      </c>
      <c r="Y48" s="5">
        <f>SUM('Raw Data'!Y61/'Raw Data'!Y48)</f>
        <v>2</v>
      </c>
      <c r="AA48" s="5">
        <f>SUM('Raw Data'!AA61/'Raw Data'!AA48)</f>
        <v>2</v>
      </c>
    </row>
    <row r="49" spans="1:27" x14ac:dyDescent="0.25">
      <c r="A49" s="6" t="s">
        <v>6</v>
      </c>
      <c r="B49" s="69">
        <f>SUM('Raw Data'!B62/'Raw Data'!B49)</f>
        <v>2</v>
      </c>
      <c r="C49" s="3">
        <f>SUM('Raw Data'!C62/'Raw Data'!C49)</f>
        <v>2</v>
      </c>
      <c r="F49" s="3">
        <f>SUM('Raw Data'!F62/'Raw Data'!F49)</f>
        <v>1.8333333333333333</v>
      </c>
      <c r="G49" s="61">
        <f>SUM('Raw Data'!G62/'Raw Data'!G49)</f>
        <v>3</v>
      </c>
      <c r="H49" s="3" t="e">
        <f>SUM('Raw Data'!H62/'Raw Data'!H49)</f>
        <v>#DIV/0!</v>
      </c>
      <c r="I49" s="3">
        <f>SUM('Raw Data'!I62/'Raw Data'!I49)</f>
        <v>2</v>
      </c>
      <c r="J49" s="3">
        <f>SUM('Raw Data'!J62/'Raw Data'!J49)</f>
        <v>2</v>
      </c>
      <c r="L49" s="3">
        <f>SUM('Raw Data'!L62/'Raw Data'!L49)</f>
        <v>1</v>
      </c>
      <c r="O49" s="3">
        <f>SUM('Raw Data'!O62/'Raw Data'!O49)</f>
        <v>3</v>
      </c>
      <c r="P49" s="3">
        <f>SUM('Raw Data'!P62/'Raw Data'!P49)</f>
        <v>1</v>
      </c>
      <c r="R49" s="3">
        <f>SUM('Raw Data'!R62/'Raw Data'!R49)</f>
        <v>2</v>
      </c>
      <c r="S49" s="61" t="e">
        <f>SUM('Raw Data'!S62/'Raw Data'!S49)</f>
        <v>#DIV/0!</v>
      </c>
      <c r="T49" s="3">
        <f>SUM('Raw Data'!T62/'Raw Data'!T49)</f>
        <v>1</v>
      </c>
      <c r="X49" s="3">
        <f>SUM('Raw Data'!X62/'Raw Data'!X49)</f>
        <v>2.1428571428571428</v>
      </c>
      <c r="Y49" s="3">
        <f>SUM('Raw Data'!Y62/'Raw Data'!Y49)</f>
        <v>2.125</v>
      </c>
      <c r="AA49" s="3">
        <f>SUM('Raw Data'!AA62/'Raw Data'!AA49)</f>
        <v>2</v>
      </c>
    </row>
    <row r="50" spans="1:27" x14ac:dyDescent="0.25">
      <c r="A50" s="6" t="s">
        <v>7</v>
      </c>
      <c r="B50" s="69" t="e">
        <f>SUM('Raw Data'!B63/'Raw Data'!B50)</f>
        <v>#DIV/0!</v>
      </c>
      <c r="C50" s="3" t="e">
        <f>SUM('Raw Data'!C63/'Raw Data'!C50)</f>
        <v>#DIV/0!</v>
      </c>
      <c r="F50" s="3" t="e">
        <f>SUM('Raw Data'!F63/'Raw Data'!F50)</f>
        <v>#DIV/0!</v>
      </c>
      <c r="G50" s="61" t="e">
        <f>SUM('Raw Data'!G63/'Raw Data'!G50)</f>
        <v>#DIV/0!</v>
      </c>
      <c r="H50" s="3" t="e">
        <f>SUM('Raw Data'!H63/'Raw Data'!H50)</f>
        <v>#DIV/0!</v>
      </c>
      <c r="I50" s="3" t="e">
        <f>SUM('Raw Data'!I63/'Raw Data'!I50)</f>
        <v>#DIV/0!</v>
      </c>
      <c r="J50" s="3" t="e">
        <f>SUM('Raw Data'!J63/'Raw Data'!J50)</f>
        <v>#DIV/0!</v>
      </c>
      <c r="L50" s="3" t="e">
        <f>SUM('Raw Data'!L63/'Raw Data'!L50)</f>
        <v>#DIV/0!</v>
      </c>
      <c r="O50" s="3" t="e">
        <f>SUM('Raw Data'!O63/'Raw Data'!O50)</f>
        <v>#DIV/0!</v>
      </c>
      <c r="P50" s="3" t="e">
        <f>SUM('Raw Data'!P63/'Raw Data'!P50)</f>
        <v>#DIV/0!</v>
      </c>
      <c r="R50" s="3" t="e">
        <f>SUM('Raw Data'!R63/'Raw Data'!R50)</f>
        <v>#DIV/0!</v>
      </c>
      <c r="S50" s="61" t="e">
        <f>SUM('Raw Data'!S63/'Raw Data'!S50)</f>
        <v>#DIV/0!</v>
      </c>
      <c r="T50" s="3" t="e">
        <f>SUM('Raw Data'!T63/'Raw Data'!T50)</f>
        <v>#DIV/0!</v>
      </c>
      <c r="X50" s="3" t="e">
        <f>SUM('Raw Data'!X63/'Raw Data'!X50)</f>
        <v>#DIV/0!</v>
      </c>
      <c r="Y50" s="3" t="e">
        <f>SUM('Raw Data'!Y63/'Raw Data'!Y50)</f>
        <v>#DIV/0!</v>
      </c>
      <c r="AA50" s="3" t="e">
        <f>SUM('Raw Data'!AA63/'Raw Data'!AA50)</f>
        <v>#DIV/0!</v>
      </c>
    </row>
    <row r="51" spans="1:27" s="5" customFormat="1" ht="15.75" thickBot="1" x14ac:dyDescent="0.3">
      <c r="A51" s="7" t="s">
        <v>1</v>
      </c>
      <c r="B51" s="68">
        <f>SUM('Raw Data'!B64/'Raw Data'!B51)</f>
        <v>1.5</v>
      </c>
      <c r="C51" s="5">
        <f>SUM('Raw Data'!C64/'Raw Data'!C51)</f>
        <v>1.25</v>
      </c>
      <c r="F51" s="5">
        <f>SUM('Raw Data'!F64/'Raw Data'!F51)</f>
        <v>1.5</v>
      </c>
      <c r="G51" s="62">
        <f>SUM('Raw Data'!G64/'Raw Data'!G51)</f>
        <v>1.5555555555555556</v>
      </c>
      <c r="H51" s="5">
        <f>SUM('Raw Data'!H64/'Raw Data'!H51)</f>
        <v>1.4545454545454546</v>
      </c>
      <c r="I51" s="5">
        <f>SUM('Raw Data'!I64/'Raw Data'!I51)</f>
        <v>1</v>
      </c>
      <c r="J51" s="5">
        <f>SUM('Raw Data'!J64/'Raw Data'!J51)</f>
        <v>1.2857142857142858</v>
      </c>
      <c r="L51" s="5">
        <f>SUM('Raw Data'!L64/'Raw Data'!L51)</f>
        <v>1.5555555555555556</v>
      </c>
      <c r="O51" s="5">
        <f>SUM('Raw Data'!O64/'Raw Data'!O51)</f>
        <v>1.375</v>
      </c>
      <c r="P51" s="5">
        <f>SUM('Raw Data'!P64/'Raw Data'!P51)</f>
        <v>1.375</v>
      </c>
      <c r="R51" s="5">
        <f>SUM('Raw Data'!R64/'Raw Data'!R51)</f>
        <v>1.375</v>
      </c>
      <c r="S51" s="62">
        <f>SUM('Raw Data'!S64/'Raw Data'!S51)</f>
        <v>1.5454545454545454</v>
      </c>
      <c r="T51" s="5">
        <f>SUM('Raw Data'!T64/'Raw Data'!T51)</f>
        <v>1.375</v>
      </c>
      <c r="X51" s="5">
        <f>SUM('Raw Data'!X64/'Raw Data'!X51)</f>
        <v>1.2857142857142858</v>
      </c>
      <c r="Y51" s="5">
        <f>SUM('Raw Data'!Y64/'Raw Data'!Y51)</f>
        <v>1</v>
      </c>
      <c r="AA51" s="5">
        <f>SUM('Raw Data'!AA64/'Raw Data'!AA51)</f>
        <v>1.3333333333333333</v>
      </c>
    </row>
    <row r="52" spans="1:27" x14ac:dyDescent="0.25">
      <c r="A52" s="6" t="s">
        <v>0</v>
      </c>
      <c r="B52" s="67">
        <f>SUM('Raw Data'!B65/'Raw Data'!B52)</f>
        <v>1.8461538461538463</v>
      </c>
      <c r="C52" s="3">
        <f>SUM('Raw Data'!C65/'Raw Data'!C52)</f>
        <v>1.9090909090909092</v>
      </c>
      <c r="F52" s="3">
        <f>SUM('Raw Data'!F65/'Raw Data'!F52)</f>
        <v>1.8571428571428572</v>
      </c>
      <c r="G52" s="61">
        <f>SUM('Raw Data'!G65/'Raw Data'!G52)</f>
        <v>1.6153846153846154</v>
      </c>
      <c r="H52" s="3">
        <f>SUM('Raw Data'!H65/'Raw Data'!H52)</f>
        <v>1.9230769230769231</v>
      </c>
      <c r="I52" s="3">
        <f>SUM('Raw Data'!I65/'Raw Data'!I52)</f>
        <v>1.8</v>
      </c>
      <c r="J52" s="3">
        <f>SUM('Raw Data'!J65/'Raw Data'!J52)</f>
        <v>1.9090909090909092</v>
      </c>
      <c r="L52" s="3">
        <f>SUM('Raw Data'!L65/'Raw Data'!L52)</f>
        <v>1.8333333333333333</v>
      </c>
      <c r="O52" s="3">
        <f>SUM('Raw Data'!O65/'Raw Data'!O52)</f>
        <v>2</v>
      </c>
      <c r="P52" s="3">
        <f>SUM('Raw Data'!P65/'Raw Data'!P52)</f>
        <v>1.8666666666666667</v>
      </c>
      <c r="R52" s="3">
        <f>SUM('Raw Data'!R65/'Raw Data'!R52)</f>
        <v>1.9</v>
      </c>
      <c r="S52" s="61">
        <f>SUM('Raw Data'!S65/'Raw Data'!S52)</f>
        <v>1.8571428571428572</v>
      </c>
      <c r="T52" s="3">
        <f>SUM('Raw Data'!T65/'Raw Data'!T52)</f>
        <v>1.8333333333333333</v>
      </c>
      <c r="X52" s="3">
        <f>SUM('Raw Data'!X65/'Raw Data'!X52)</f>
        <v>1.9090909090909092</v>
      </c>
      <c r="Y52" s="3">
        <f>SUM('Raw Data'!Y65/'Raw Data'!Y52)</f>
        <v>1.9333333333333333</v>
      </c>
      <c r="AA52" s="3">
        <f>SUM('Raw Data'!AA65/'Raw Data'!AA52)</f>
        <v>1.9285714285714286</v>
      </c>
    </row>
    <row r="53" spans="1:27" x14ac:dyDescent="0.25">
      <c r="G53" s="63"/>
    </row>
    <row r="54" spans="1:27" s="59" customFormat="1" x14ac:dyDescent="0.25">
      <c r="A54" s="41" t="s">
        <v>63</v>
      </c>
      <c r="B54" s="66"/>
    </row>
    <row r="55" spans="1:27" x14ac:dyDescent="0.25">
      <c r="A55" s="6" t="s">
        <v>9</v>
      </c>
      <c r="F55" s="3">
        <f>SUM('Raw Data'!F68/'Raw Data'!F55)</f>
        <v>1.1068702290076335</v>
      </c>
      <c r="G55" s="63">
        <f>SUM('Raw Data'!G68/'Raw Data'!G55)</f>
        <v>1.1346153846153846</v>
      </c>
      <c r="M55" s="3">
        <f>SUM('Raw Data'!M68/'Raw Data'!M55)</f>
        <v>1.0909090909090908</v>
      </c>
      <c r="N55" s="3">
        <f>SUM('Raw Data'!N68/'Raw Data'!N81)</f>
        <v>1.0773195876288659</v>
      </c>
      <c r="O55" s="3">
        <f>SUM('Raw Data'!O68/'Raw Data'!O55)</f>
        <v>1.0546875</v>
      </c>
      <c r="P55" s="3">
        <f>SUM('Raw Data'!P68/'Raw Data'!P55)</f>
        <v>1.1007194244604317</v>
      </c>
      <c r="Q55" s="3">
        <f>SUM('Raw Data'!Q68/'Raw Data'!Q55)</f>
        <v>1.1219512195121952</v>
      </c>
      <c r="T55" s="3">
        <f>SUM('Raw Data'!T68/'Raw Data'!T55)</f>
        <v>1.1531531531531531</v>
      </c>
      <c r="Y55" s="3">
        <f>SUM('Raw Data'!Y68/'Raw Data'!Y55)</f>
        <v>1.0909090909090908</v>
      </c>
      <c r="Z55" s="3">
        <f>SUM('Raw Data'!Z68/'Raw Data'!Z81)</f>
        <v>1.076086956521739</v>
      </c>
    </row>
    <row r="56" spans="1:27" x14ac:dyDescent="0.25">
      <c r="A56" s="6"/>
      <c r="G56" s="63"/>
    </row>
    <row r="57" spans="1:27" s="5" customFormat="1" ht="15.75" thickBot="1" x14ac:dyDescent="0.3">
      <c r="A57" s="7" t="s">
        <v>8</v>
      </c>
      <c r="B57" s="68"/>
      <c r="F57" s="5">
        <f>SUM('Raw Data'!F70/'Raw Data'!F57)</f>
        <v>1</v>
      </c>
      <c r="G57" s="64">
        <f>SUM('Raw Data'!G70/'Raw Data'!G57)</f>
        <v>1</v>
      </c>
      <c r="M57" s="5">
        <f>SUM('Raw Data'!M70/'Raw Data'!M57)</f>
        <v>1</v>
      </c>
      <c r="N57" s="5">
        <f>SUM('Raw Data'!N70/'Raw Data'!N83)</f>
        <v>1</v>
      </c>
      <c r="O57" s="5">
        <f>SUM('Raw Data'!O70/'Raw Data'!O57)</f>
        <v>1</v>
      </c>
      <c r="P57" s="5">
        <f>SUM('Raw Data'!P70/'Raw Data'!P57)</f>
        <v>0.98360655737704916</v>
      </c>
      <c r="Q57" s="5">
        <f>SUM('Raw Data'!Q70/'Raw Data'!Q57)</f>
        <v>1</v>
      </c>
      <c r="T57" s="5">
        <f>SUM('Raw Data'!T70/'Raw Data'!T57)</f>
        <v>1</v>
      </c>
      <c r="Y57" s="5">
        <f>SUM('Raw Data'!Y70/'Raw Data'!Y57)</f>
        <v>1</v>
      </c>
      <c r="Z57" s="5">
        <f>SUM('Raw Data'!Z70/'Raw Data'!Z83)</f>
        <v>1</v>
      </c>
    </row>
    <row r="58" spans="1:27" x14ac:dyDescent="0.25">
      <c r="A58" s="6" t="s">
        <v>4</v>
      </c>
      <c r="F58" s="3" t="e">
        <f>SUM('Raw Data'!F71/'Raw Data'!F58)</f>
        <v>#DIV/0!</v>
      </c>
      <c r="G58" s="63" t="e">
        <f>SUM('Raw Data'!G71/'Raw Data'!G58)</f>
        <v>#DIV/0!</v>
      </c>
      <c r="M58" s="3">
        <f>SUM('Raw Data'!M71/'Raw Data'!M58)</f>
        <v>1</v>
      </c>
      <c r="N58" s="3">
        <f>SUM('Raw Data'!N71/'Raw Data'!N84)</f>
        <v>1</v>
      </c>
      <c r="O58" s="3">
        <f>SUM('Raw Data'!O71/'Raw Data'!O58)</f>
        <v>1</v>
      </c>
      <c r="P58" s="3">
        <f>SUM('Raw Data'!P71/'Raw Data'!P58)</f>
        <v>1</v>
      </c>
      <c r="Q58" s="3" t="e">
        <f>SUM('Raw Data'!Q71/'Raw Data'!Q58)</f>
        <v>#DIV/0!</v>
      </c>
      <c r="T58" s="3" t="e">
        <f>SUM('Raw Data'!T71/'Raw Data'!T58)</f>
        <v>#DIV/0!</v>
      </c>
      <c r="Y58" s="3">
        <f>SUM('Raw Data'!Y71/'Raw Data'!Y58)</f>
        <v>1</v>
      </c>
      <c r="Z58" s="3">
        <f>SUM('Raw Data'!Z71/'Raw Data'!Z84)</f>
        <v>1</v>
      </c>
    </row>
    <row r="59" spans="1:27" x14ac:dyDescent="0.25">
      <c r="A59" s="6" t="s">
        <v>3</v>
      </c>
      <c r="F59" s="3">
        <f>SUM('Raw Data'!F72/'Raw Data'!F59)</f>
        <v>1</v>
      </c>
      <c r="G59" s="63" t="e">
        <f>SUM('Raw Data'!G72/'Raw Data'!G59)</f>
        <v>#DIV/0!</v>
      </c>
      <c r="M59" s="3">
        <f>SUM('Raw Data'!M72/'Raw Data'!M59)</f>
        <v>1</v>
      </c>
      <c r="N59" s="3">
        <f>SUM('Raw Data'!N72/'Raw Data'!N85)</f>
        <v>1</v>
      </c>
      <c r="O59" s="3">
        <f>SUM('Raw Data'!O72/'Raw Data'!O59)</f>
        <v>1</v>
      </c>
      <c r="P59" s="3">
        <f>SUM('Raw Data'!P72/'Raw Data'!P59)</f>
        <v>1</v>
      </c>
      <c r="Q59" s="3" t="e">
        <f>SUM('Raw Data'!Q72/'Raw Data'!Q59)</f>
        <v>#DIV/0!</v>
      </c>
      <c r="T59" s="3" t="e">
        <f>SUM('Raw Data'!T72/'Raw Data'!T59)</f>
        <v>#DIV/0!</v>
      </c>
      <c r="Y59" s="3">
        <f>SUM('Raw Data'!Y72/'Raw Data'!Y59)</f>
        <v>1</v>
      </c>
      <c r="Z59" s="3">
        <f>SUM('Raw Data'!Z72/'Raw Data'!Z85)</f>
        <v>1</v>
      </c>
    </row>
    <row r="60" spans="1:27" x14ac:dyDescent="0.25">
      <c r="A60" s="6" t="s">
        <v>5</v>
      </c>
      <c r="F60" s="3">
        <f>SUM('Raw Data'!F73/'Raw Data'!F60)</f>
        <v>1</v>
      </c>
      <c r="G60" s="63" t="e">
        <f>SUM('Raw Data'!G73/'Raw Data'!G60)</f>
        <v>#DIV/0!</v>
      </c>
      <c r="M60" s="3">
        <f>SUM('Raw Data'!M73/'Raw Data'!M60)</f>
        <v>1</v>
      </c>
      <c r="N60" s="3" t="e">
        <f>SUM('Raw Data'!N73/'Raw Data'!N86)</f>
        <v>#DIV/0!</v>
      </c>
      <c r="O60" s="3" t="e">
        <f>SUM('Raw Data'!O73/'Raw Data'!O60)</f>
        <v>#DIV/0!</v>
      </c>
      <c r="P60" s="3">
        <f>SUM('Raw Data'!P73/'Raw Data'!P60)</f>
        <v>1</v>
      </c>
      <c r="Q60" s="3" t="e">
        <f>SUM('Raw Data'!Q73/'Raw Data'!Q60)</f>
        <v>#DIV/0!</v>
      </c>
      <c r="T60" s="3">
        <f>SUM('Raw Data'!T73/'Raw Data'!T60)</f>
        <v>1</v>
      </c>
      <c r="Y60" s="3">
        <f>SUM('Raw Data'!Y73/'Raw Data'!Y60)</f>
        <v>1</v>
      </c>
      <c r="Z60" s="3" t="e">
        <f>SUM('Raw Data'!Z73/'Raw Data'!Z86)</f>
        <v>#DIV/0!</v>
      </c>
    </row>
    <row r="61" spans="1:27" s="5" customFormat="1" ht="15.75" thickBot="1" x14ac:dyDescent="0.3">
      <c r="A61" s="7" t="s">
        <v>2</v>
      </c>
      <c r="B61" s="68"/>
      <c r="F61" s="5">
        <f>SUM('Raw Data'!F74/'Raw Data'!F61)</f>
        <v>1</v>
      </c>
      <c r="G61" s="64">
        <f>SUM('Raw Data'!G74/'Raw Data'!G61)</f>
        <v>1</v>
      </c>
      <c r="M61" s="5">
        <f>SUM('Raw Data'!M74/'Raw Data'!M61)</f>
        <v>1</v>
      </c>
      <c r="N61" s="5">
        <f>SUM('Raw Data'!N74/'Raw Data'!N87)</f>
        <v>1</v>
      </c>
      <c r="O61" s="5">
        <f>SUM('Raw Data'!O74/'Raw Data'!O61)</f>
        <v>1</v>
      </c>
      <c r="P61" s="5">
        <f>SUM('Raw Data'!P74/'Raw Data'!P61)</f>
        <v>1</v>
      </c>
      <c r="Q61" s="5" t="e">
        <f>SUM('Raw Data'!Q74/'Raw Data'!Q61)</f>
        <v>#DIV/0!</v>
      </c>
      <c r="T61" s="5">
        <f>SUM('Raw Data'!T74/'Raw Data'!T61)</f>
        <v>1</v>
      </c>
      <c r="Y61" s="5">
        <f>SUM('Raw Data'!Y74/'Raw Data'!Y61)</f>
        <v>1</v>
      </c>
      <c r="Z61" s="5">
        <f>SUM('Raw Data'!Z74/'Raw Data'!Z87)</f>
        <v>1</v>
      </c>
    </row>
    <row r="62" spans="1:27" x14ac:dyDescent="0.25">
      <c r="A62" s="6" t="s">
        <v>6</v>
      </c>
      <c r="F62" s="3">
        <f>SUM('Raw Data'!F75/'Raw Data'!F62)</f>
        <v>1</v>
      </c>
      <c r="G62" s="63">
        <f>SUM('Raw Data'!G75/'Raw Data'!G62)</f>
        <v>1</v>
      </c>
      <c r="M62" s="3">
        <f>SUM('Raw Data'!M75/'Raw Data'!M62)</f>
        <v>1</v>
      </c>
      <c r="N62" s="3">
        <f>SUM('Raw Data'!N75/'Raw Data'!N88)</f>
        <v>1</v>
      </c>
      <c r="O62" s="3">
        <f>SUM('Raw Data'!O75/'Raw Data'!O62)</f>
        <v>1</v>
      </c>
      <c r="P62" s="3">
        <f>SUM('Raw Data'!P75/'Raw Data'!P62)</f>
        <v>1</v>
      </c>
      <c r="Q62" s="3">
        <f>SUM('Raw Data'!Q75/'Raw Data'!Q62)</f>
        <v>1</v>
      </c>
      <c r="T62" s="3">
        <f>SUM('Raw Data'!T75/'Raw Data'!T62)</f>
        <v>1</v>
      </c>
      <c r="Y62" s="3">
        <f>SUM('Raw Data'!Y75/'Raw Data'!Y62)</f>
        <v>1</v>
      </c>
      <c r="Z62" s="3">
        <f>SUM('Raw Data'!Z75/'Raw Data'!Z88)</f>
        <v>1</v>
      </c>
    </row>
    <row r="63" spans="1:27" x14ac:dyDescent="0.25">
      <c r="A63" s="6" t="s">
        <v>7</v>
      </c>
      <c r="F63" s="3" t="e">
        <f>SUM('Raw Data'!F76/'Raw Data'!F63)</f>
        <v>#DIV/0!</v>
      </c>
      <c r="G63" s="63" t="e">
        <f>SUM('Raw Data'!G76/'Raw Data'!G63)</f>
        <v>#DIV/0!</v>
      </c>
      <c r="M63" s="3" t="e">
        <f>SUM('Raw Data'!M76/'Raw Data'!M63)</f>
        <v>#DIV/0!</v>
      </c>
      <c r="N63" s="3">
        <f>SUM('Raw Data'!N76/'Raw Data'!N89)</f>
        <v>1.2666666666666666</v>
      </c>
      <c r="O63" s="3" t="e">
        <f>SUM('Raw Data'!O76/'Raw Data'!O63)</f>
        <v>#DIV/0!</v>
      </c>
      <c r="P63" s="3" t="e">
        <f>SUM('Raw Data'!P76/'Raw Data'!P63)</f>
        <v>#DIV/0!</v>
      </c>
      <c r="Q63" s="3" t="e">
        <f>SUM('Raw Data'!Q76/'Raw Data'!Q63)</f>
        <v>#DIV/0!</v>
      </c>
      <c r="T63" s="3" t="e">
        <f>SUM('Raw Data'!T76/'Raw Data'!T63)</f>
        <v>#DIV/0!</v>
      </c>
      <c r="Y63" s="3" t="e">
        <f>SUM('Raw Data'!Y76/'Raw Data'!Y63)</f>
        <v>#DIV/0!</v>
      </c>
      <c r="Z63" s="3">
        <f>SUM('Raw Data'!Z76/'Raw Data'!Z89)</f>
        <v>1.2558139534883721</v>
      </c>
    </row>
    <row r="64" spans="1:27" s="5" customFormat="1" ht="15.75" thickBot="1" x14ac:dyDescent="0.3">
      <c r="A64" s="7" t="s">
        <v>1</v>
      </c>
      <c r="B64" s="68"/>
      <c r="F64" s="5">
        <f>SUM('Raw Data'!F77/'Raw Data'!F64)</f>
        <v>1</v>
      </c>
      <c r="G64" s="64">
        <f>SUM('Raw Data'!G77/'Raw Data'!G64)</f>
        <v>1</v>
      </c>
      <c r="M64" s="5">
        <f>SUM('Raw Data'!M77/'Raw Data'!M64)</f>
        <v>1</v>
      </c>
      <c r="N64" s="5">
        <f>SUM('Raw Data'!N77/'Raw Data'!N90)</f>
        <v>1</v>
      </c>
      <c r="O64" s="5">
        <f>SUM('Raw Data'!O77/'Raw Data'!O64)</f>
        <v>9.0909090909090912E-2</v>
      </c>
      <c r="P64" s="5">
        <f>SUM('Raw Data'!P77/'Raw Data'!P64)</f>
        <v>1</v>
      </c>
      <c r="Q64" s="5">
        <f>SUM('Raw Data'!Q77/'Raw Data'!Q64)</f>
        <v>1</v>
      </c>
      <c r="T64" s="5">
        <f>SUM('Raw Data'!T77/'Raw Data'!T64)</f>
        <v>1</v>
      </c>
      <c r="Y64" s="5">
        <f>SUM('Raw Data'!Y77/'Raw Data'!Y64)</f>
        <v>1</v>
      </c>
      <c r="Z64" s="5">
        <f>SUM('Raw Data'!Z77/'Raw Data'!Z90)</f>
        <v>1</v>
      </c>
    </row>
    <row r="65" spans="1:26" x14ac:dyDescent="0.25">
      <c r="A65" s="6" t="s">
        <v>0</v>
      </c>
      <c r="F65" s="3">
        <f>SUM('Raw Data'!F78/'Raw Data'!F65)</f>
        <v>1.1153846153846154</v>
      </c>
      <c r="G65" s="63">
        <f>SUM('Raw Data'!G78/'Raw Data'!G65)</f>
        <v>1.1428571428571428</v>
      </c>
      <c r="M65" s="3">
        <f>SUM('Raw Data'!M78/'Raw Data'!M65)</f>
        <v>1.0689655172413792</v>
      </c>
      <c r="N65" s="3">
        <f>SUM('Raw Data'!N78/'Raw Data'!N91)</f>
        <v>1.0769230769230769</v>
      </c>
      <c r="O65" s="3">
        <f>SUM('Raw Data'!O78/'Raw Data'!O65)</f>
        <v>1.1538461538461537</v>
      </c>
      <c r="P65" s="3">
        <f>SUM('Raw Data'!P78/'Raw Data'!P65)</f>
        <v>1.1071428571428572</v>
      </c>
      <c r="Q65" s="3">
        <f>SUM('Raw Data'!Q78/'Raw Data'!Q65)</f>
        <v>1.1200000000000001</v>
      </c>
      <c r="T65" s="3">
        <f>SUM('Raw Data'!T78/'Raw Data'!T65)</f>
        <v>1.1818181818181819</v>
      </c>
      <c r="Y65" s="3">
        <f>SUM('Raw Data'!Y78/'Raw Data'!Y65)</f>
        <v>1.0689655172413792</v>
      </c>
      <c r="Z65" s="3">
        <f>SUM('Raw Data'!Z78/'Raw Data'!Z91)</f>
        <v>1.0810810810810811</v>
      </c>
    </row>
    <row r="67" spans="1:26" s="59" customFormat="1" x14ac:dyDescent="0.25">
      <c r="A67" s="41" t="s">
        <v>62</v>
      </c>
      <c r="B67" s="66"/>
    </row>
    <row r="68" spans="1:26" x14ac:dyDescent="0.25">
      <c r="A68" s="6" t="s">
        <v>9</v>
      </c>
      <c r="K68" s="3">
        <f>SUM('Raw Data'!K81/'Raw Data'!K68)</f>
        <v>1.3125</v>
      </c>
      <c r="N68" s="3">
        <f>SUM('Raw Data'!N81/'Raw Data'!N55)</f>
        <v>1.4057971014492754</v>
      </c>
      <c r="Q68" s="3">
        <f>SUM('Raw Data'!Q81/'Raw Data'!Q68)</f>
        <v>1.4347826086956521</v>
      </c>
      <c r="T68" s="3">
        <f>SUM('Raw Data'!T81/'Raw Data'!T68)</f>
        <v>1.4765625</v>
      </c>
      <c r="Z68" s="3">
        <f>SUM('Raw Data'!Z81/'Raw Data'!Z55)</f>
        <v>1.4153846153846155</v>
      </c>
    </row>
    <row r="69" spans="1:26" x14ac:dyDescent="0.25">
      <c r="A69" s="6"/>
    </row>
    <row r="70" spans="1:26" s="5" customFormat="1" ht="15.75" thickBot="1" x14ac:dyDescent="0.3">
      <c r="A70" s="7" t="s">
        <v>8</v>
      </c>
      <c r="B70" s="68"/>
      <c r="K70" s="5">
        <f>SUM('Raw Data'!K83/'Raw Data'!K70)</f>
        <v>1</v>
      </c>
      <c r="N70" s="5">
        <f>SUM('Raw Data'!N83/'Raw Data'!N57)</f>
        <v>1</v>
      </c>
      <c r="Q70" s="5">
        <f>SUM('Raw Data'!Q83/'Raw Data'!Q70)</f>
        <v>1.0166666666666666</v>
      </c>
      <c r="T70" s="5">
        <f>SUM('Raw Data'!T83/'Raw Data'!T70)</f>
        <v>1</v>
      </c>
      <c r="Z70" s="5">
        <f>SUM('Raw Data'!Z83/'Raw Data'!Z57)</f>
        <v>1</v>
      </c>
    </row>
    <row r="71" spans="1:26" x14ac:dyDescent="0.25">
      <c r="A71" s="6" t="s">
        <v>4</v>
      </c>
      <c r="K71" s="3">
        <f>SUM('Raw Data'!K84/'Raw Data'!K71)</f>
        <v>1</v>
      </c>
      <c r="N71" s="3">
        <f>SUM('Raw Data'!N84/'Raw Data'!N58)</f>
        <v>1</v>
      </c>
      <c r="Q71" s="3" t="e">
        <f>SUM('Raw Data'!Q84/'Raw Data'!Q71)</f>
        <v>#DIV/0!</v>
      </c>
      <c r="T71" s="3" t="e">
        <f>SUM('Raw Data'!T84/'Raw Data'!T71)</f>
        <v>#DIV/0!</v>
      </c>
      <c r="Z71" s="3">
        <f>SUM('Raw Data'!Z84/'Raw Data'!Z58)</f>
        <v>1</v>
      </c>
    </row>
    <row r="72" spans="1:26" x14ac:dyDescent="0.25">
      <c r="A72" s="6" t="s">
        <v>3</v>
      </c>
      <c r="K72" s="3">
        <f>SUM('Raw Data'!K85/'Raw Data'!K72)</f>
        <v>1</v>
      </c>
      <c r="N72" s="3">
        <f>SUM('Raw Data'!N85/'Raw Data'!N59)</f>
        <v>1</v>
      </c>
      <c r="Q72" s="3" t="e">
        <f>SUM('Raw Data'!Q85/'Raw Data'!Q72)</f>
        <v>#DIV/0!</v>
      </c>
      <c r="T72" s="3" t="e">
        <f>SUM('Raw Data'!T85/'Raw Data'!T72)</f>
        <v>#DIV/0!</v>
      </c>
      <c r="Z72" s="3">
        <f>SUM('Raw Data'!Z85/'Raw Data'!Z59)</f>
        <v>1</v>
      </c>
    </row>
    <row r="73" spans="1:26" x14ac:dyDescent="0.25">
      <c r="A73" s="6" t="s">
        <v>5</v>
      </c>
      <c r="K73" s="3">
        <f>SUM('Raw Data'!K86/'Raw Data'!K73)</f>
        <v>1</v>
      </c>
      <c r="N73" s="3" t="e">
        <f>SUM('Raw Data'!N86/'Raw Data'!N60)</f>
        <v>#DIV/0!</v>
      </c>
      <c r="Q73" s="3" t="e">
        <f>SUM('Raw Data'!Q86/'Raw Data'!Q73)</f>
        <v>#DIV/0!</v>
      </c>
      <c r="T73" s="3">
        <f>SUM('Raw Data'!T86/'Raw Data'!T73)</f>
        <v>1</v>
      </c>
      <c r="Z73" s="3" t="e">
        <f>SUM('Raw Data'!Z86/'Raw Data'!Z60)</f>
        <v>#DIV/0!</v>
      </c>
    </row>
    <row r="74" spans="1:26" s="5" customFormat="1" ht="15.75" thickBot="1" x14ac:dyDescent="0.3">
      <c r="A74" s="7" t="s">
        <v>2</v>
      </c>
      <c r="B74" s="68"/>
      <c r="K74" s="5">
        <f>SUM('Raw Data'!K87/'Raw Data'!K74)</f>
        <v>1</v>
      </c>
      <c r="N74" s="5">
        <f>SUM('Raw Data'!N87/'Raw Data'!N61)</f>
        <v>1</v>
      </c>
      <c r="Q74" s="5" t="e">
        <f>SUM('Raw Data'!Q87/'Raw Data'!Q74)</f>
        <v>#DIV/0!</v>
      </c>
      <c r="T74" s="5">
        <f>SUM('Raw Data'!T87/'Raw Data'!T74)</f>
        <v>1</v>
      </c>
      <c r="Z74" s="5">
        <f>SUM('Raw Data'!Z87/'Raw Data'!Z61)</f>
        <v>1</v>
      </c>
    </row>
    <row r="75" spans="1:26" x14ac:dyDescent="0.25">
      <c r="A75" s="6" t="s">
        <v>6</v>
      </c>
      <c r="K75" s="3">
        <f>SUM('Raw Data'!K88/'Raw Data'!K75)</f>
        <v>1</v>
      </c>
      <c r="N75" s="3">
        <f>SUM('Raw Data'!N88/'Raw Data'!N62)</f>
        <v>1</v>
      </c>
      <c r="Q75" s="3">
        <f>SUM('Raw Data'!Q88/'Raw Data'!Q75)</f>
        <v>1.0588235294117647</v>
      </c>
      <c r="T75" s="3">
        <f>SUM('Raw Data'!T88/'Raw Data'!T75)</f>
        <v>1</v>
      </c>
      <c r="Z75" s="3">
        <f>SUM('Raw Data'!Z88/'Raw Data'!Z62)</f>
        <v>1</v>
      </c>
    </row>
    <row r="76" spans="1:26" x14ac:dyDescent="0.25">
      <c r="A76" s="6" t="s">
        <v>7</v>
      </c>
      <c r="K76" s="3">
        <f>SUM('Raw Data'!K89/'Raw Data'!K76)</f>
        <v>4.6363636363636367</v>
      </c>
      <c r="N76" s="3" t="e">
        <f>SUM('Raw Data'!N89/'Raw Data'!N63)</f>
        <v>#DIV/0!</v>
      </c>
      <c r="Q76" s="3">
        <f>SUM('Raw Data'!Q89/'Raw Data'!Q76)</f>
        <v>4.833333333333333</v>
      </c>
      <c r="T76" s="3">
        <f>SUM('Raw Data'!T89/'Raw Data'!T76)</f>
        <v>4.7692307692307692</v>
      </c>
      <c r="Z76" s="3" t="e">
        <f>SUM('Raw Data'!Z89/'Raw Data'!Z63)</f>
        <v>#DIV/0!</v>
      </c>
    </row>
    <row r="77" spans="1:26" s="5" customFormat="1" ht="15.75" thickBot="1" x14ac:dyDescent="0.3">
      <c r="A77" s="7" t="s">
        <v>1</v>
      </c>
      <c r="B77" s="68"/>
      <c r="K77" s="5">
        <f>SUM('Raw Data'!K90/'Raw Data'!K77)</f>
        <v>1</v>
      </c>
      <c r="N77" s="5">
        <f>SUM('Raw Data'!N90/'Raw Data'!N64)</f>
        <v>1</v>
      </c>
      <c r="Q77" s="5">
        <f>SUM('Raw Data'!Q90/'Raw Data'!Q77)</f>
        <v>1</v>
      </c>
      <c r="T77" s="5">
        <f>SUM('Raw Data'!T90/'Raw Data'!T77)</f>
        <v>1</v>
      </c>
      <c r="Z77" s="5">
        <f>SUM('Raw Data'!Z90/'Raw Data'!Z64)</f>
        <v>1</v>
      </c>
    </row>
    <row r="78" spans="1:26" x14ac:dyDescent="0.25">
      <c r="A78" s="6" t="s">
        <v>0</v>
      </c>
      <c r="K78" s="3">
        <f>SUM('Raw Data'!K91/'Raw Data'!K78)</f>
        <v>1.3125</v>
      </c>
      <c r="N78" s="3">
        <f>SUM('Raw Data'!N91/'Raw Data'!N65)</f>
        <v>1.3928571428571428</v>
      </c>
      <c r="Q78" s="3">
        <f>SUM('Raw Data'!Q91/'Raw Data'!Q78)</f>
        <v>1.4285714285714286</v>
      </c>
      <c r="T78" s="3">
        <f>SUM('Raw Data'!T91/'Raw Data'!T78)</f>
        <v>1.4615384615384615</v>
      </c>
      <c r="Z78" s="3">
        <f>SUM('Raw Data'!Z91/'Raw Data'!Z65)</f>
        <v>1.4230769230769231</v>
      </c>
    </row>
    <row r="80" spans="1:26" s="59" customFormat="1" x14ac:dyDescent="0.25">
      <c r="A80" s="56"/>
      <c r="B80" s="66"/>
    </row>
    <row r="81" spans="1:27" x14ac:dyDescent="0.25">
      <c r="A81" s="57" t="s">
        <v>51</v>
      </c>
      <c r="E81" s="3">
        <f>SUM('Raw Data'!E16/'Raw Data'!E3)</f>
        <v>1.7777777777777777</v>
      </c>
      <c r="U81" s="61">
        <f>SUM('Raw Data'!U16/'Raw Data'!U3)</f>
        <v>2.2222222222222223</v>
      </c>
      <c r="V81" s="3">
        <f>SUM('Raw Data'!V16/'Raw Data'!V3)</f>
        <v>1.7777777777777777</v>
      </c>
      <c r="W81" s="61">
        <f>SUM('Raw Data'!W16/'Raw Data'!W3)</f>
        <v>2.5</v>
      </c>
    </row>
    <row r="82" spans="1:27" x14ac:dyDescent="0.25">
      <c r="A82" s="57" t="s">
        <v>52</v>
      </c>
      <c r="D82" s="3">
        <f>SUM('Raw Data'!D29/'Raw Data'!D16)</f>
        <v>1.6111111111111112</v>
      </c>
      <c r="E82" s="3">
        <f>SUM('Raw Data'!E29/'Raw Data'!E16)</f>
        <v>1.8125</v>
      </c>
      <c r="I82" s="3">
        <f>SUM('Raw Data'!I29/'Raw Data'!I16)</f>
        <v>2</v>
      </c>
      <c r="Y82" s="3">
        <f>SUM('Raw Data'!Y29/'Raw Data'!Y16)</f>
        <v>1.95</v>
      </c>
    </row>
    <row r="83" spans="1:27" x14ac:dyDescent="0.25">
      <c r="A83" s="57" t="s">
        <v>53</v>
      </c>
      <c r="C83" s="3">
        <f>SUM('Raw Data'!C42/'Raw Data'!C29)</f>
        <v>2</v>
      </c>
      <c r="E83" s="3">
        <f>SUM('Raw Data'!E42/'Raw Data'!E29)</f>
        <v>2.0689655172413794</v>
      </c>
      <c r="I83" s="3">
        <f>SUM('Raw Data'!I42/'Raw Data'!I29)</f>
        <v>1.8461538461538463</v>
      </c>
      <c r="N83" s="3">
        <f>SUM('Raw Data'!N42/'Raw Data'!N29)</f>
        <v>1.8666666666666667</v>
      </c>
      <c r="O83" s="3">
        <f>SUM('Raw Data'!O42/'Raw Data'!O29)</f>
        <v>1.736842105263158</v>
      </c>
      <c r="P83" s="3">
        <f>SUM('Raw Data'!P42/'Raw Data'!P29)</f>
        <v>1.8717948717948718</v>
      </c>
      <c r="R83" s="3">
        <f>SUM('Raw Data'!R42/'Raw Data'!R29)</f>
        <v>2</v>
      </c>
      <c r="T83" s="3">
        <f>SUM('Raw Data'!T42/'Raw Data'!T29)</f>
        <v>1.8181818181818181</v>
      </c>
      <c r="X83" s="3">
        <f>SUM('Raw Data'!X42/'Raw Data'!X29)</f>
        <v>1.8333333333333333</v>
      </c>
      <c r="Y83" s="3">
        <f>SUM('Raw Data'!Y42/'Raw Data'!Y29)</f>
        <v>1.8974358974358974</v>
      </c>
      <c r="AA83" s="3">
        <f>SUM('Raw Data'!AA42/'Raw Data'!AA29)</f>
        <v>1.7948717948717949</v>
      </c>
    </row>
    <row r="84" spans="1:27" x14ac:dyDescent="0.25">
      <c r="A84" s="57" t="s">
        <v>54</v>
      </c>
      <c r="B84" s="67">
        <f>SUM('Raw Data'!B55/'Raw Data'!B42)</f>
        <v>1.873015873015873</v>
      </c>
      <c r="C84" s="3">
        <f>SUM('Raw Data'!C55/'Raw Data'!C42)</f>
        <v>1.875</v>
      </c>
      <c r="F84" s="3">
        <f>SUM('Raw Data'!F55/'Raw Data'!F42)</f>
        <v>1.8714285714285714</v>
      </c>
      <c r="G84" s="61">
        <f>SUM('Raw Data'!G55/'Raw Data'!G42)</f>
        <v>1.5757575757575757</v>
      </c>
      <c r="H84" s="3">
        <f>SUM('Raw Data'!H55/'Raw Data'!H42)</f>
        <v>1.8787878787878789</v>
      </c>
      <c r="I84" s="3">
        <f>SUM('Raw Data'!I55/'Raw Data'!I42)</f>
        <v>1.875</v>
      </c>
      <c r="J84" s="3">
        <f>SUM('Raw Data'!J55/'Raw Data'!J42)</f>
        <v>1.8909090909090909</v>
      </c>
      <c r="L84" s="3">
        <f>SUM('Raw Data'!L55/'Raw Data'!L42)</f>
        <v>1.85</v>
      </c>
      <c r="O84" s="3">
        <f>SUM('Raw Data'!O55/'Raw Data'!O42)</f>
        <v>1.9393939393939394</v>
      </c>
      <c r="P84" s="3">
        <f>SUM('Raw Data'!P55/'Raw Data'!P42)</f>
        <v>1.904109589041096</v>
      </c>
      <c r="R84" s="3">
        <f>SUM('Raw Data'!R55/'Raw Data'!R42)</f>
        <v>1.86</v>
      </c>
      <c r="S84" s="61">
        <f>SUM('Raw Data'!S55/'Raw Data'!S42)</f>
        <v>2.0476190476190474</v>
      </c>
      <c r="T84" s="3">
        <f>SUM('Raw Data'!T55/'Raw Data'!T42)</f>
        <v>1.85</v>
      </c>
      <c r="X84" s="3">
        <f>SUM('Raw Data'!X55/'Raw Data'!X42)</f>
        <v>1.9272727272727272</v>
      </c>
      <c r="Y84" s="3">
        <f>SUM('Raw Data'!Y55/'Raw Data'!Y42)</f>
        <v>1.9324324324324325</v>
      </c>
      <c r="AA84" s="3">
        <f>SUM('Raw Data'!AA55/'Raw Data'!AA42)</f>
        <v>1.9142857142857144</v>
      </c>
    </row>
    <row r="85" spans="1:27" x14ac:dyDescent="0.25">
      <c r="A85" s="57" t="s">
        <v>63</v>
      </c>
      <c r="F85" s="3">
        <f>SUM('Raw Data'!F68/'Raw Data'!F55)</f>
        <v>1.1068702290076335</v>
      </c>
      <c r="G85" s="3">
        <f>SUM('Raw Data'!G68/'Raw Data'!G55)</f>
        <v>1.1346153846153846</v>
      </c>
      <c r="M85" s="3">
        <f>SUM('Raw Data'!M68/'Raw Data'!M55)</f>
        <v>1.0909090909090908</v>
      </c>
      <c r="N85" s="3">
        <f>SUM('Raw Data'!N68/'Raw Data'!N81)</f>
        <v>1.0773195876288659</v>
      </c>
      <c r="O85" s="3">
        <f>SUM('Raw Data'!O68/'Raw Data'!O55)</f>
        <v>1.0546875</v>
      </c>
      <c r="P85" s="3">
        <f>SUM('Raw Data'!P68/'Raw Data'!P55)</f>
        <v>1.1007194244604317</v>
      </c>
      <c r="Q85" s="3">
        <f>SUM('Raw Data'!Q68/'Raw Data'!Q55)</f>
        <v>1.1219512195121952</v>
      </c>
      <c r="T85" s="3">
        <f>SUM('Raw Data'!T68/'Raw Data'!T55)</f>
        <v>1.1531531531531531</v>
      </c>
      <c r="Y85" s="3">
        <f>SUM('Raw Data'!Y68/'Raw Data'!Y55)</f>
        <v>1.0909090909090908</v>
      </c>
      <c r="Z85" s="3">
        <f>SUM('Raw Data'!Z68/'Raw Data'!Z81)</f>
        <v>1.076086956521739</v>
      </c>
    </row>
    <row r="86" spans="1:27" x14ac:dyDescent="0.25">
      <c r="A86" s="57" t="s">
        <v>62</v>
      </c>
      <c r="K86" s="3">
        <f>SUM('Raw Data'!K81/'Raw Data'!K68)</f>
        <v>1.3125</v>
      </c>
      <c r="N86" s="3">
        <f>SUM('Raw Data'!N81/'Raw Data'!N55)</f>
        <v>1.4057971014492754</v>
      </c>
      <c r="Q86" s="3">
        <f>SUM('Raw Data'!Q81/'Raw Data'!Q68)</f>
        <v>1.4347826086956521</v>
      </c>
      <c r="T86" s="3">
        <f>SUM('Raw Data'!T81/'Raw Data'!T68)</f>
        <v>1.4765625</v>
      </c>
      <c r="Z86" s="3">
        <f>SUM('Raw Data'!Z81/'Raw Data'!Z55)</f>
        <v>1.4153846153846155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AA36-443C-4451-9080-64EE1E16EF57}">
  <dimension ref="A1:AA91"/>
  <sheetViews>
    <sheetView workbookViewId="0">
      <pane xSplit="1" topLeftCell="B1" activePane="topRight" state="frozen"/>
      <selection activeCell="AB1" sqref="AB1"/>
      <selection pane="topRight" activeCell="AB1" sqref="AB1"/>
    </sheetView>
  </sheetViews>
  <sheetFormatPr defaultRowHeight="15" x14ac:dyDescent="0.25"/>
  <cols>
    <col min="1" max="1" width="10.7109375" style="1" bestFit="1" customWidth="1"/>
  </cols>
  <sheetData>
    <row r="1" spans="1:27" x14ac:dyDescent="0.25">
      <c r="A1" s="6"/>
      <c r="B1" s="55" t="s">
        <v>38</v>
      </c>
      <c r="C1" t="s">
        <v>37</v>
      </c>
      <c r="D1" t="s">
        <v>50</v>
      </c>
      <c r="E1" t="s">
        <v>32</v>
      </c>
      <c r="F1" t="s">
        <v>58</v>
      </c>
      <c r="G1" t="s">
        <v>60</v>
      </c>
      <c r="H1" t="s">
        <v>43</v>
      </c>
      <c r="I1" t="s">
        <v>61</v>
      </c>
      <c r="J1" t="s">
        <v>64</v>
      </c>
      <c r="K1" t="s">
        <v>65</v>
      </c>
      <c r="L1" t="s">
        <v>44</v>
      </c>
      <c r="M1" t="s">
        <v>68</v>
      </c>
      <c r="N1" s="88">
        <v>10595</v>
      </c>
      <c r="O1" t="s">
        <v>69</v>
      </c>
      <c r="P1" t="s">
        <v>71</v>
      </c>
      <c r="Q1" t="s">
        <v>73</v>
      </c>
      <c r="R1" t="s">
        <v>74</v>
      </c>
      <c r="S1" t="s">
        <v>72</v>
      </c>
      <c r="T1" t="s">
        <v>75</v>
      </c>
      <c r="U1" t="s">
        <v>70</v>
      </c>
      <c r="V1" t="s">
        <v>34</v>
      </c>
      <c r="W1" t="s">
        <v>79</v>
      </c>
      <c r="X1" t="s">
        <v>80</v>
      </c>
      <c r="Y1" t="s">
        <v>35</v>
      </c>
      <c r="Z1" s="88" t="s">
        <v>94</v>
      </c>
      <c r="AA1" t="s">
        <v>86</v>
      </c>
    </row>
    <row r="2" spans="1:27" s="40" customFormat="1" x14ac:dyDescent="0.25">
      <c r="A2" s="39" t="s">
        <v>45</v>
      </c>
      <c r="B2" s="41"/>
    </row>
    <row r="3" spans="1:27" x14ac:dyDescent="0.25">
      <c r="A3" s="6" t="s">
        <v>9</v>
      </c>
      <c r="B3" s="9"/>
      <c r="E3">
        <f>SUM(E5:E13)</f>
        <v>9</v>
      </c>
      <c r="U3">
        <f>SUM(U5:U13)</f>
        <v>9</v>
      </c>
      <c r="V3">
        <f>SUM(V5:V13)</f>
        <v>9</v>
      </c>
      <c r="W3">
        <f>SUM(W5:W13)</f>
        <v>6</v>
      </c>
    </row>
    <row r="4" spans="1:27" x14ac:dyDescent="0.25">
      <c r="A4" s="6"/>
      <c r="B4" s="9"/>
    </row>
    <row r="5" spans="1:27" s="4" customFormat="1" ht="15.75" thickBot="1" x14ac:dyDescent="0.3">
      <c r="A5" s="7" t="s">
        <v>8</v>
      </c>
      <c r="B5" s="10"/>
      <c r="E5" s="4">
        <v>4</v>
      </c>
      <c r="U5" s="4">
        <v>4</v>
      </c>
      <c r="V5" s="4">
        <v>4</v>
      </c>
      <c r="W5" s="4">
        <v>3</v>
      </c>
    </row>
    <row r="6" spans="1:27" x14ac:dyDescent="0.25">
      <c r="A6" s="6" t="s">
        <v>4</v>
      </c>
      <c r="B6" s="11"/>
      <c r="E6">
        <v>0</v>
      </c>
      <c r="U6">
        <v>0</v>
      </c>
      <c r="V6">
        <v>0</v>
      </c>
      <c r="W6">
        <v>0</v>
      </c>
    </row>
    <row r="7" spans="1:27" x14ac:dyDescent="0.25">
      <c r="A7" s="6" t="s">
        <v>3</v>
      </c>
      <c r="B7" s="11"/>
      <c r="E7">
        <v>0</v>
      </c>
      <c r="U7">
        <v>0</v>
      </c>
      <c r="V7">
        <v>0</v>
      </c>
      <c r="W7">
        <v>0</v>
      </c>
    </row>
    <row r="8" spans="1:27" x14ac:dyDescent="0.25">
      <c r="A8" s="6" t="s">
        <v>5</v>
      </c>
      <c r="B8" s="11"/>
      <c r="E8">
        <v>0</v>
      </c>
      <c r="U8">
        <v>1</v>
      </c>
      <c r="V8">
        <v>0</v>
      </c>
      <c r="W8">
        <v>0</v>
      </c>
    </row>
    <row r="9" spans="1:27" s="4" customFormat="1" ht="15.75" thickBot="1" x14ac:dyDescent="0.3">
      <c r="A9" s="7" t="s">
        <v>2</v>
      </c>
      <c r="B9" s="10"/>
      <c r="E9" s="4">
        <v>1</v>
      </c>
      <c r="U9" s="4">
        <v>1</v>
      </c>
      <c r="V9" s="4">
        <v>1</v>
      </c>
      <c r="W9" s="4">
        <v>0</v>
      </c>
    </row>
    <row r="10" spans="1:27" x14ac:dyDescent="0.25">
      <c r="A10" s="6" t="s">
        <v>6</v>
      </c>
      <c r="B10" s="11"/>
      <c r="E10">
        <v>1</v>
      </c>
      <c r="U10" s="36">
        <v>0</v>
      </c>
      <c r="V10">
        <v>1</v>
      </c>
      <c r="W10">
        <v>1</v>
      </c>
    </row>
    <row r="11" spans="1:27" x14ac:dyDescent="0.25">
      <c r="A11" s="6" t="s">
        <v>7</v>
      </c>
      <c r="B11" s="11"/>
      <c r="E11">
        <v>0</v>
      </c>
      <c r="U11" s="36">
        <v>0</v>
      </c>
      <c r="V11">
        <v>0</v>
      </c>
      <c r="W11">
        <v>0</v>
      </c>
    </row>
    <row r="12" spans="1:27" s="4" customFormat="1" ht="15.75" thickBot="1" x14ac:dyDescent="0.3">
      <c r="A12" s="7" t="s">
        <v>1</v>
      </c>
      <c r="B12" s="10"/>
      <c r="E12" s="4">
        <v>1</v>
      </c>
      <c r="U12" s="4">
        <v>1</v>
      </c>
      <c r="V12" s="4">
        <v>1</v>
      </c>
      <c r="W12" s="4">
        <v>1</v>
      </c>
    </row>
    <row r="13" spans="1:27" x14ac:dyDescent="0.25">
      <c r="A13" s="6" t="s">
        <v>0</v>
      </c>
      <c r="B13" s="9"/>
      <c r="E13">
        <v>2</v>
      </c>
      <c r="U13">
        <v>2</v>
      </c>
      <c r="V13">
        <v>2</v>
      </c>
      <c r="W13">
        <v>1</v>
      </c>
    </row>
    <row r="14" spans="1:27" x14ac:dyDescent="0.25">
      <c r="A14" s="6"/>
      <c r="B14" s="9"/>
    </row>
    <row r="15" spans="1:27" s="40" customFormat="1" x14ac:dyDescent="0.25">
      <c r="A15" s="39" t="s">
        <v>46</v>
      </c>
    </row>
    <row r="16" spans="1:27" x14ac:dyDescent="0.25">
      <c r="A16" s="6" t="s">
        <v>9</v>
      </c>
      <c r="B16" s="9"/>
      <c r="D16">
        <f>SUM(D18:D26)</f>
        <v>18</v>
      </c>
      <c r="E16">
        <f>SUM(E18:E26)</f>
        <v>16</v>
      </c>
      <c r="I16">
        <f>SUM(I18:I26)</f>
        <v>13</v>
      </c>
      <c r="U16">
        <f>SUM(U18:U26)</f>
        <v>20</v>
      </c>
      <c r="V16">
        <f>SUM(V18:V26)</f>
        <v>16</v>
      </c>
      <c r="W16">
        <f>SUM(W18:W26)</f>
        <v>15</v>
      </c>
      <c r="Y16">
        <f>SUM(Y18:Y26)</f>
        <v>20</v>
      </c>
    </row>
    <row r="17" spans="1:27" x14ac:dyDescent="0.25">
      <c r="A17" s="6"/>
      <c r="B17" s="9"/>
    </row>
    <row r="18" spans="1:27" s="4" customFormat="1" ht="15.75" thickBot="1" x14ac:dyDescent="0.3">
      <c r="A18" s="7" t="s">
        <v>8</v>
      </c>
      <c r="B18" s="10"/>
      <c r="D18" s="4">
        <v>7</v>
      </c>
      <c r="E18" s="4">
        <v>7</v>
      </c>
      <c r="I18" s="4">
        <v>7</v>
      </c>
      <c r="U18" s="4">
        <v>8</v>
      </c>
      <c r="V18" s="4">
        <v>8</v>
      </c>
      <c r="W18" s="4">
        <v>6</v>
      </c>
      <c r="Y18" s="4">
        <v>7</v>
      </c>
    </row>
    <row r="19" spans="1:27" x14ac:dyDescent="0.25">
      <c r="A19" s="6" t="s">
        <v>4</v>
      </c>
      <c r="B19" s="11"/>
      <c r="D19">
        <v>1</v>
      </c>
      <c r="E19">
        <v>1</v>
      </c>
      <c r="I19">
        <v>0</v>
      </c>
      <c r="U19">
        <v>1</v>
      </c>
      <c r="V19">
        <v>0</v>
      </c>
      <c r="W19">
        <v>0</v>
      </c>
      <c r="Y19">
        <v>1</v>
      </c>
    </row>
    <row r="20" spans="1:27" x14ac:dyDescent="0.25">
      <c r="A20" s="6" t="s">
        <v>3</v>
      </c>
      <c r="B20" s="11"/>
      <c r="D20">
        <v>1</v>
      </c>
      <c r="E20">
        <v>1</v>
      </c>
      <c r="I20">
        <v>0</v>
      </c>
      <c r="U20">
        <v>1</v>
      </c>
      <c r="V20">
        <v>0</v>
      </c>
      <c r="W20">
        <v>1</v>
      </c>
      <c r="Y20">
        <v>1</v>
      </c>
    </row>
    <row r="21" spans="1:27" x14ac:dyDescent="0.25">
      <c r="A21" s="6" t="s">
        <v>5</v>
      </c>
      <c r="B21" s="11"/>
      <c r="D21">
        <v>0</v>
      </c>
      <c r="E21">
        <v>0</v>
      </c>
      <c r="I21">
        <v>0</v>
      </c>
      <c r="U21">
        <v>2</v>
      </c>
      <c r="V21">
        <v>0</v>
      </c>
      <c r="W21">
        <v>1</v>
      </c>
      <c r="Y21">
        <v>2</v>
      </c>
    </row>
    <row r="22" spans="1:27" s="4" customFormat="1" ht="15.75" thickBot="1" x14ac:dyDescent="0.3">
      <c r="A22" s="7" t="s">
        <v>2</v>
      </c>
      <c r="B22" s="10"/>
      <c r="D22" s="4">
        <v>1</v>
      </c>
      <c r="E22" s="4">
        <v>1</v>
      </c>
      <c r="I22" s="4">
        <v>1</v>
      </c>
      <c r="U22" s="4">
        <v>1</v>
      </c>
      <c r="V22" s="4">
        <v>1</v>
      </c>
      <c r="W22" s="4">
        <v>1</v>
      </c>
      <c r="Y22" s="4">
        <v>1</v>
      </c>
    </row>
    <row r="23" spans="1:27" x14ac:dyDescent="0.25">
      <c r="A23" s="6" t="s">
        <v>6</v>
      </c>
      <c r="B23" s="11"/>
      <c r="D23">
        <v>2</v>
      </c>
      <c r="E23" s="36">
        <v>1</v>
      </c>
      <c r="I23">
        <v>0</v>
      </c>
      <c r="U23" s="36">
        <v>1</v>
      </c>
      <c r="V23">
        <v>2</v>
      </c>
      <c r="W23" s="36">
        <v>1</v>
      </c>
      <c r="Y23">
        <v>2</v>
      </c>
    </row>
    <row r="24" spans="1:27" x14ac:dyDescent="0.25">
      <c r="A24" s="6" t="s">
        <v>7</v>
      </c>
      <c r="B24" s="11"/>
      <c r="D24">
        <v>0</v>
      </c>
      <c r="E24" s="36">
        <v>0</v>
      </c>
      <c r="I24">
        <v>0</v>
      </c>
      <c r="U24" s="36">
        <v>0</v>
      </c>
      <c r="V24">
        <v>0</v>
      </c>
      <c r="W24">
        <v>0</v>
      </c>
      <c r="Y24">
        <v>0</v>
      </c>
    </row>
    <row r="25" spans="1:27" s="4" customFormat="1" ht="15.75" thickBot="1" x14ac:dyDescent="0.3">
      <c r="A25" s="7" t="s">
        <v>1</v>
      </c>
      <c r="B25" s="10"/>
      <c r="D25" s="4">
        <v>2</v>
      </c>
      <c r="E25" s="4">
        <v>2</v>
      </c>
      <c r="I25" s="4">
        <v>2</v>
      </c>
      <c r="U25" s="4">
        <v>2</v>
      </c>
      <c r="V25" s="4">
        <v>2</v>
      </c>
      <c r="W25" s="4">
        <v>2</v>
      </c>
      <c r="Y25" s="4">
        <v>2</v>
      </c>
    </row>
    <row r="26" spans="1:27" x14ac:dyDescent="0.25">
      <c r="A26" s="6" t="s">
        <v>0</v>
      </c>
      <c r="B26" s="9"/>
      <c r="D26">
        <v>4</v>
      </c>
      <c r="E26">
        <v>3</v>
      </c>
      <c r="I26">
        <v>3</v>
      </c>
      <c r="U26">
        <v>4</v>
      </c>
      <c r="V26">
        <v>3</v>
      </c>
      <c r="W26">
        <v>3</v>
      </c>
      <c r="Y26">
        <v>4</v>
      </c>
    </row>
    <row r="27" spans="1:27" x14ac:dyDescent="0.25">
      <c r="A27" s="6"/>
      <c r="B27" s="9"/>
    </row>
    <row r="28" spans="1:27" s="40" customFormat="1" x14ac:dyDescent="0.25">
      <c r="A28" s="39" t="s">
        <v>47</v>
      </c>
    </row>
    <row r="29" spans="1:27" x14ac:dyDescent="0.25">
      <c r="A29" s="6" t="s">
        <v>9</v>
      </c>
      <c r="B29" s="9"/>
      <c r="C29">
        <f>SUM(C31:C39)</f>
        <v>28</v>
      </c>
      <c r="D29">
        <f>SUM(D31:D39)</f>
        <v>29</v>
      </c>
      <c r="E29">
        <f>SUM(E31:E39)</f>
        <v>29</v>
      </c>
      <c r="I29">
        <f>SUM(I31:I39)</f>
        <v>26</v>
      </c>
      <c r="N29">
        <f>SUM(N31:N39)</f>
        <v>30</v>
      </c>
      <c r="O29">
        <f>SUM(O31:O39)</f>
        <v>38</v>
      </c>
      <c r="P29">
        <f>SUM(P31:P39)</f>
        <v>39</v>
      </c>
      <c r="R29">
        <f>SUM(R31:R39)</f>
        <v>25</v>
      </c>
      <c r="T29">
        <f>SUM(T31:T39)</f>
        <v>33</v>
      </c>
      <c r="X29">
        <f>SUM(X31:X39)</f>
        <v>30</v>
      </c>
      <c r="Y29">
        <f>SUM(Y31:Y39)</f>
        <v>39</v>
      </c>
      <c r="AA29">
        <f>SUM(AA31:AA39)</f>
        <v>39</v>
      </c>
    </row>
    <row r="30" spans="1:27" x14ac:dyDescent="0.25">
      <c r="A30" s="6"/>
      <c r="B30" s="9"/>
    </row>
    <row r="31" spans="1:27" s="4" customFormat="1" ht="15.75" thickBot="1" x14ac:dyDescent="0.3">
      <c r="A31" s="7" t="s">
        <v>8</v>
      </c>
      <c r="B31" s="10"/>
      <c r="C31" s="4">
        <v>15</v>
      </c>
      <c r="D31" s="4">
        <v>13</v>
      </c>
      <c r="E31" s="4">
        <v>14</v>
      </c>
      <c r="I31" s="4">
        <v>14</v>
      </c>
      <c r="N31" s="4">
        <v>14</v>
      </c>
      <c r="O31" s="4">
        <v>16</v>
      </c>
      <c r="P31" s="4">
        <v>15</v>
      </c>
      <c r="R31" s="4">
        <v>15</v>
      </c>
      <c r="T31" s="4">
        <v>16</v>
      </c>
      <c r="X31" s="4">
        <v>13</v>
      </c>
      <c r="Y31" s="4">
        <v>14</v>
      </c>
      <c r="AA31" s="4">
        <v>17</v>
      </c>
    </row>
    <row r="32" spans="1:27" x14ac:dyDescent="0.25">
      <c r="A32" s="6" t="s">
        <v>4</v>
      </c>
      <c r="B32" s="11"/>
      <c r="C32">
        <v>0</v>
      </c>
      <c r="D32">
        <v>1</v>
      </c>
      <c r="E32">
        <v>1</v>
      </c>
      <c r="I32">
        <v>0</v>
      </c>
      <c r="N32">
        <v>1</v>
      </c>
      <c r="O32">
        <v>2</v>
      </c>
      <c r="P32">
        <v>2</v>
      </c>
      <c r="R32">
        <v>0</v>
      </c>
      <c r="T32">
        <v>0</v>
      </c>
      <c r="X32">
        <v>0</v>
      </c>
      <c r="Y32">
        <v>1</v>
      </c>
      <c r="AA32">
        <v>2</v>
      </c>
    </row>
    <row r="33" spans="1:27" x14ac:dyDescent="0.25">
      <c r="A33" s="6" t="s">
        <v>3</v>
      </c>
      <c r="B33" s="11"/>
      <c r="C33">
        <v>0</v>
      </c>
      <c r="D33">
        <v>1</v>
      </c>
      <c r="E33">
        <v>1</v>
      </c>
      <c r="I33">
        <v>0</v>
      </c>
      <c r="N33">
        <v>1</v>
      </c>
      <c r="O33">
        <v>2</v>
      </c>
      <c r="P33">
        <v>2</v>
      </c>
      <c r="R33">
        <v>0</v>
      </c>
      <c r="T33">
        <v>0</v>
      </c>
      <c r="X33">
        <v>0</v>
      </c>
      <c r="Y33">
        <v>1</v>
      </c>
      <c r="AA33">
        <v>2</v>
      </c>
    </row>
    <row r="34" spans="1:27" x14ac:dyDescent="0.25">
      <c r="A34" s="6" t="s">
        <v>5</v>
      </c>
      <c r="B34" s="11"/>
      <c r="C34">
        <v>0</v>
      </c>
      <c r="D34">
        <v>0</v>
      </c>
      <c r="E34">
        <v>0</v>
      </c>
      <c r="I34">
        <v>0</v>
      </c>
      <c r="N34">
        <v>0</v>
      </c>
      <c r="O34">
        <v>0</v>
      </c>
      <c r="P34">
        <v>4</v>
      </c>
      <c r="R34">
        <v>0</v>
      </c>
      <c r="T34">
        <v>1</v>
      </c>
      <c r="X34">
        <v>0</v>
      </c>
      <c r="Y34">
        <v>4</v>
      </c>
      <c r="AA34">
        <v>0</v>
      </c>
    </row>
    <row r="35" spans="1:27" s="4" customFormat="1" ht="15.75" thickBot="1" x14ac:dyDescent="0.3">
      <c r="A35" s="7" t="s">
        <v>2</v>
      </c>
      <c r="B35" s="10"/>
      <c r="C35" s="4">
        <v>2</v>
      </c>
      <c r="D35" s="4">
        <v>2</v>
      </c>
      <c r="E35" s="4">
        <v>3</v>
      </c>
      <c r="I35" s="4">
        <v>2</v>
      </c>
      <c r="N35" s="4">
        <v>3</v>
      </c>
      <c r="O35" s="4">
        <v>3</v>
      </c>
      <c r="P35" s="4">
        <v>3</v>
      </c>
      <c r="R35" s="4">
        <v>0</v>
      </c>
      <c r="T35" s="4">
        <v>3</v>
      </c>
      <c r="X35" s="4">
        <v>2</v>
      </c>
      <c r="Y35" s="4">
        <v>3</v>
      </c>
      <c r="AA35" s="4">
        <v>3</v>
      </c>
    </row>
    <row r="36" spans="1:27" x14ac:dyDescent="0.25">
      <c r="A36" s="6" t="s">
        <v>6</v>
      </c>
      <c r="B36" s="11"/>
      <c r="C36">
        <v>0</v>
      </c>
      <c r="D36">
        <v>3</v>
      </c>
      <c r="E36">
        <v>2</v>
      </c>
      <c r="I36">
        <v>1</v>
      </c>
      <c r="N36" s="36">
        <v>0</v>
      </c>
      <c r="O36" s="36">
        <v>1</v>
      </c>
      <c r="P36" s="36">
        <v>0</v>
      </c>
      <c r="R36">
        <v>0</v>
      </c>
      <c r="T36" s="36">
        <v>0</v>
      </c>
      <c r="X36">
        <v>4</v>
      </c>
      <c r="Y36">
        <v>4</v>
      </c>
      <c r="AA36" s="36">
        <v>1</v>
      </c>
    </row>
    <row r="37" spans="1:27" x14ac:dyDescent="0.25">
      <c r="A37" s="6" t="s">
        <v>7</v>
      </c>
      <c r="B37" s="11"/>
      <c r="C37">
        <v>0</v>
      </c>
      <c r="D37">
        <v>0</v>
      </c>
      <c r="E37">
        <v>0</v>
      </c>
      <c r="I37">
        <v>0</v>
      </c>
      <c r="N37" s="36">
        <v>0</v>
      </c>
      <c r="O37" s="36">
        <v>0</v>
      </c>
      <c r="P37" s="36">
        <v>0</v>
      </c>
      <c r="R37">
        <v>0</v>
      </c>
      <c r="T37" s="36">
        <v>0</v>
      </c>
      <c r="X37">
        <v>0</v>
      </c>
      <c r="Y37">
        <v>0</v>
      </c>
      <c r="AA37" s="36">
        <v>0</v>
      </c>
    </row>
    <row r="38" spans="1:27" s="4" customFormat="1" ht="15.75" thickBot="1" x14ac:dyDescent="0.3">
      <c r="A38" s="7" t="s">
        <v>1</v>
      </c>
      <c r="B38" s="10"/>
      <c r="C38" s="4">
        <v>5</v>
      </c>
      <c r="D38" s="4">
        <v>3</v>
      </c>
      <c r="E38" s="4">
        <v>2</v>
      </c>
      <c r="I38" s="4">
        <v>4</v>
      </c>
      <c r="N38" s="4">
        <v>5</v>
      </c>
      <c r="O38" s="4">
        <v>6</v>
      </c>
      <c r="P38" s="4">
        <v>5</v>
      </c>
      <c r="R38" s="4">
        <v>5</v>
      </c>
      <c r="T38" s="4">
        <v>6</v>
      </c>
      <c r="X38" s="4">
        <v>5</v>
      </c>
      <c r="Y38" s="4">
        <v>4</v>
      </c>
      <c r="AA38" s="4">
        <v>6</v>
      </c>
    </row>
    <row r="39" spans="1:27" x14ac:dyDescent="0.25">
      <c r="A39" s="6" t="s">
        <v>0</v>
      </c>
      <c r="B39" s="9"/>
      <c r="C39">
        <v>6</v>
      </c>
      <c r="D39">
        <v>6</v>
      </c>
      <c r="E39">
        <v>6</v>
      </c>
      <c r="I39">
        <v>5</v>
      </c>
      <c r="N39">
        <v>6</v>
      </c>
      <c r="O39">
        <v>8</v>
      </c>
      <c r="P39">
        <v>8</v>
      </c>
      <c r="R39">
        <v>5</v>
      </c>
      <c r="T39">
        <v>7</v>
      </c>
      <c r="X39">
        <v>6</v>
      </c>
      <c r="Y39">
        <v>8</v>
      </c>
      <c r="AA39">
        <v>8</v>
      </c>
    </row>
    <row r="40" spans="1:27" x14ac:dyDescent="0.25">
      <c r="A40" s="6"/>
      <c r="B40" s="9"/>
    </row>
    <row r="41" spans="1:27" s="40" customFormat="1" x14ac:dyDescent="0.25">
      <c r="A41" s="39" t="s">
        <v>48</v>
      </c>
    </row>
    <row r="42" spans="1:27" x14ac:dyDescent="0.25">
      <c r="A42" s="6" t="s">
        <v>9</v>
      </c>
      <c r="B42" s="9">
        <f>SUM(B44:B52)</f>
        <v>63</v>
      </c>
      <c r="C42" s="9">
        <f>SUM(C44:C52)</f>
        <v>56</v>
      </c>
      <c r="E42" s="9">
        <f t="shared" ref="E42:J42" si="0">SUM(E44:E52)</f>
        <v>60</v>
      </c>
      <c r="F42" s="9">
        <f t="shared" si="0"/>
        <v>70</v>
      </c>
      <c r="G42" s="54">
        <f t="shared" si="0"/>
        <v>66</v>
      </c>
      <c r="H42" s="9">
        <f t="shared" si="0"/>
        <v>66</v>
      </c>
      <c r="I42">
        <f t="shared" si="0"/>
        <v>48</v>
      </c>
      <c r="J42">
        <f t="shared" si="0"/>
        <v>55</v>
      </c>
      <c r="L42">
        <f>SUM(L44:L52)</f>
        <v>60</v>
      </c>
      <c r="N42">
        <f>SUM(N44:N52)</f>
        <v>56</v>
      </c>
      <c r="O42">
        <f>SUM(O44:O52)</f>
        <v>66</v>
      </c>
      <c r="P42">
        <f>SUM(P44:P52)</f>
        <v>73</v>
      </c>
      <c r="R42">
        <f>SUM(R44:R52)</f>
        <v>50</v>
      </c>
      <c r="S42" s="52">
        <f>SUM(S44:S52)</f>
        <v>63</v>
      </c>
      <c r="T42">
        <f>SUM(T44:T52)</f>
        <v>60</v>
      </c>
      <c r="X42">
        <f>SUM(X44:X52)</f>
        <v>55</v>
      </c>
      <c r="Y42">
        <f>SUM(Y44:Y52)</f>
        <v>74</v>
      </c>
      <c r="AA42">
        <f>SUM(AA44:AA52)</f>
        <v>70</v>
      </c>
    </row>
    <row r="43" spans="1:27" x14ac:dyDescent="0.25">
      <c r="A43" s="6"/>
      <c r="B43" s="9"/>
      <c r="G43" s="52"/>
      <c r="S43" s="52"/>
    </row>
    <row r="44" spans="1:27" s="4" customFormat="1" ht="15.75" thickBot="1" x14ac:dyDescent="0.3">
      <c r="A44" s="7" t="s">
        <v>8</v>
      </c>
      <c r="B44" s="10">
        <v>29</v>
      </c>
      <c r="C44" s="4">
        <v>29</v>
      </c>
      <c r="E44" s="4">
        <v>29</v>
      </c>
      <c r="F44" s="4">
        <v>28</v>
      </c>
      <c r="G44" s="53">
        <v>36</v>
      </c>
      <c r="H44" s="4">
        <v>31</v>
      </c>
      <c r="I44" s="4">
        <v>28</v>
      </c>
      <c r="J44" s="4">
        <v>25</v>
      </c>
      <c r="L44" s="4">
        <v>27</v>
      </c>
      <c r="N44" s="4">
        <v>27</v>
      </c>
      <c r="O44" s="4">
        <v>32</v>
      </c>
      <c r="P44" s="4">
        <v>30</v>
      </c>
      <c r="R44" s="4">
        <v>31</v>
      </c>
      <c r="S44" s="53">
        <v>32</v>
      </c>
      <c r="T44" s="4">
        <v>32</v>
      </c>
      <c r="X44" s="4">
        <v>26</v>
      </c>
      <c r="Y44" s="4">
        <v>28</v>
      </c>
      <c r="AA44" s="4">
        <v>34</v>
      </c>
    </row>
    <row r="45" spans="1:27" x14ac:dyDescent="0.25">
      <c r="A45" s="6" t="s">
        <v>4</v>
      </c>
      <c r="B45" s="11">
        <v>0</v>
      </c>
      <c r="C45">
        <v>0</v>
      </c>
      <c r="E45">
        <v>3</v>
      </c>
      <c r="F45">
        <v>0</v>
      </c>
      <c r="G45" s="52">
        <v>0</v>
      </c>
      <c r="H45">
        <v>0</v>
      </c>
      <c r="I45">
        <v>0</v>
      </c>
      <c r="J45">
        <v>0</v>
      </c>
      <c r="L45">
        <v>3</v>
      </c>
      <c r="N45">
        <v>3</v>
      </c>
      <c r="O45">
        <v>3</v>
      </c>
      <c r="P45">
        <v>3</v>
      </c>
      <c r="R45">
        <v>0</v>
      </c>
      <c r="S45" s="52">
        <v>0</v>
      </c>
      <c r="T45">
        <v>0</v>
      </c>
      <c r="X45">
        <v>0</v>
      </c>
      <c r="Y45">
        <v>3</v>
      </c>
      <c r="AA45">
        <v>3</v>
      </c>
    </row>
    <row r="46" spans="1:27" x14ac:dyDescent="0.25">
      <c r="A46" s="6" t="s">
        <v>3</v>
      </c>
      <c r="B46" s="11">
        <v>0</v>
      </c>
      <c r="C46">
        <v>0</v>
      </c>
      <c r="E46">
        <v>3</v>
      </c>
      <c r="F46">
        <v>3</v>
      </c>
      <c r="G46" s="52">
        <v>0</v>
      </c>
      <c r="H46">
        <v>3</v>
      </c>
      <c r="I46">
        <v>0</v>
      </c>
      <c r="J46">
        <v>3</v>
      </c>
      <c r="L46">
        <v>3</v>
      </c>
      <c r="N46">
        <v>3</v>
      </c>
      <c r="O46">
        <v>3</v>
      </c>
      <c r="P46">
        <v>3</v>
      </c>
      <c r="R46">
        <v>0</v>
      </c>
      <c r="S46" s="52">
        <v>0</v>
      </c>
      <c r="T46">
        <v>0</v>
      </c>
      <c r="X46">
        <v>0</v>
      </c>
      <c r="Y46">
        <v>3</v>
      </c>
      <c r="AA46">
        <v>3</v>
      </c>
    </row>
    <row r="47" spans="1:27" x14ac:dyDescent="0.25">
      <c r="A47" s="6" t="s">
        <v>5</v>
      </c>
      <c r="B47" s="11">
        <v>0</v>
      </c>
      <c r="C47">
        <v>0</v>
      </c>
      <c r="E47">
        <v>0</v>
      </c>
      <c r="F47">
        <v>3</v>
      </c>
      <c r="G47" s="52">
        <v>0</v>
      </c>
      <c r="H47">
        <v>2</v>
      </c>
      <c r="I47">
        <v>0</v>
      </c>
      <c r="J47">
        <v>1</v>
      </c>
      <c r="L47">
        <v>0</v>
      </c>
      <c r="N47">
        <v>0</v>
      </c>
      <c r="O47">
        <v>0</v>
      </c>
      <c r="P47">
        <v>8</v>
      </c>
      <c r="R47">
        <v>0</v>
      </c>
      <c r="S47" s="52">
        <v>0</v>
      </c>
      <c r="T47">
        <v>2</v>
      </c>
      <c r="X47">
        <v>0</v>
      </c>
      <c r="Y47">
        <v>7</v>
      </c>
      <c r="AA47">
        <v>0</v>
      </c>
    </row>
    <row r="48" spans="1:27" s="4" customFormat="1" ht="15.75" thickBot="1" x14ac:dyDescent="0.3">
      <c r="A48" s="7" t="s">
        <v>2</v>
      </c>
      <c r="B48" s="10">
        <v>5</v>
      </c>
      <c r="C48" s="4">
        <v>5</v>
      </c>
      <c r="E48" s="4">
        <v>5</v>
      </c>
      <c r="F48" s="4">
        <v>6</v>
      </c>
      <c r="G48" s="53">
        <v>5</v>
      </c>
      <c r="H48" s="4">
        <v>6</v>
      </c>
      <c r="I48" s="4">
        <v>3</v>
      </c>
      <c r="J48" s="4">
        <v>4</v>
      </c>
      <c r="L48" s="4">
        <v>5</v>
      </c>
      <c r="N48" s="4">
        <v>5</v>
      </c>
      <c r="O48" s="4">
        <v>6</v>
      </c>
      <c r="P48" s="4">
        <v>5</v>
      </c>
      <c r="R48" s="4">
        <v>0</v>
      </c>
      <c r="S48" s="53">
        <v>6</v>
      </c>
      <c r="T48" s="4">
        <v>5</v>
      </c>
      <c r="X48" s="4">
        <v>4</v>
      </c>
      <c r="Y48" s="4">
        <v>5</v>
      </c>
      <c r="AA48" s="4">
        <v>6</v>
      </c>
    </row>
    <row r="49" spans="1:27" x14ac:dyDescent="0.25">
      <c r="A49" s="6" t="s">
        <v>6</v>
      </c>
      <c r="B49" s="11">
        <v>6</v>
      </c>
      <c r="C49">
        <v>3</v>
      </c>
      <c r="E49">
        <v>5</v>
      </c>
      <c r="F49">
        <v>6</v>
      </c>
      <c r="G49" s="52">
        <v>3</v>
      </c>
      <c r="H49" s="36">
        <v>0</v>
      </c>
      <c r="I49" s="36">
        <v>2</v>
      </c>
      <c r="J49" s="36">
        <v>4</v>
      </c>
      <c r="L49" s="36">
        <v>1</v>
      </c>
      <c r="N49" s="36">
        <v>0</v>
      </c>
      <c r="O49" s="36">
        <v>1</v>
      </c>
      <c r="P49" s="36">
        <v>1</v>
      </c>
      <c r="R49">
        <v>1</v>
      </c>
      <c r="S49" s="52">
        <v>0</v>
      </c>
      <c r="T49" s="36">
        <v>1</v>
      </c>
      <c r="X49">
        <v>7</v>
      </c>
      <c r="Y49">
        <v>8</v>
      </c>
      <c r="AA49" s="36">
        <v>1</v>
      </c>
    </row>
    <row r="50" spans="1:27" x14ac:dyDescent="0.25">
      <c r="A50" s="6" t="s">
        <v>7</v>
      </c>
      <c r="B50" s="11">
        <v>0</v>
      </c>
      <c r="C50">
        <v>0</v>
      </c>
      <c r="E50">
        <v>0</v>
      </c>
      <c r="F50">
        <v>0</v>
      </c>
      <c r="G50" s="52">
        <v>0</v>
      </c>
      <c r="H50" s="36">
        <v>0</v>
      </c>
      <c r="I50" s="36">
        <v>0</v>
      </c>
      <c r="J50" s="36">
        <v>0</v>
      </c>
      <c r="L50" s="36">
        <v>0</v>
      </c>
      <c r="N50" s="36">
        <v>0</v>
      </c>
      <c r="O50" s="36">
        <v>0</v>
      </c>
      <c r="P50" s="36">
        <v>0</v>
      </c>
      <c r="R50">
        <v>0</v>
      </c>
      <c r="S50" s="52">
        <v>0</v>
      </c>
      <c r="T50" s="36">
        <v>0</v>
      </c>
      <c r="X50">
        <v>0</v>
      </c>
      <c r="Y50">
        <v>0</v>
      </c>
      <c r="AA50" s="36">
        <v>0</v>
      </c>
    </row>
    <row r="51" spans="1:27" s="4" customFormat="1" ht="15.75" thickBot="1" x14ac:dyDescent="0.3">
      <c r="A51" s="7" t="s">
        <v>1</v>
      </c>
      <c r="B51" s="10">
        <v>10</v>
      </c>
      <c r="C51" s="4">
        <v>8</v>
      </c>
      <c r="E51" s="4">
        <v>3</v>
      </c>
      <c r="F51" s="4">
        <v>10</v>
      </c>
      <c r="G51" s="53">
        <v>9</v>
      </c>
      <c r="H51" s="4">
        <v>11</v>
      </c>
      <c r="I51" s="4">
        <v>5</v>
      </c>
      <c r="J51" s="4">
        <v>7</v>
      </c>
      <c r="L51" s="4">
        <v>9</v>
      </c>
      <c r="N51" s="4">
        <v>7</v>
      </c>
      <c r="O51" s="4">
        <v>8</v>
      </c>
      <c r="P51" s="4">
        <v>8</v>
      </c>
      <c r="R51" s="4">
        <v>8</v>
      </c>
      <c r="S51" s="53">
        <v>11</v>
      </c>
      <c r="T51" s="4">
        <v>8</v>
      </c>
      <c r="X51" s="4">
        <v>7</v>
      </c>
      <c r="Y51" s="4">
        <v>5</v>
      </c>
      <c r="AA51" s="4">
        <v>9</v>
      </c>
    </row>
    <row r="52" spans="1:27" x14ac:dyDescent="0.25">
      <c r="A52" s="6" t="s">
        <v>0</v>
      </c>
      <c r="B52" s="9">
        <v>13</v>
      </c>
      <c r="C52">
        <v>11</v>
      </c>
      <c r="E52">
        <v>12</v>
      </c>
      <c r="F52">
        <v>14</v>
      </c>
      <c r="G52" s="52">
        <v>13</v>
      </c>
      <c r="H52">
        <v>13</v>
      </c>
      <c r="I52">
        <v>10</v>
      </c>
      <c r="J52">
        <v>11</v>
      </c>
      <c r="L52">
        <v>12</v>
      </c>
      <c r="N52">
        <v>11</v>
      </c>
      <c r="O52">
        <v>13</v>
      </c>
      <c r="P52">
        <v>15</v>
      </c>
      <c r="R52">
        <v>10</v>
      </c>
      <c r="S52" s="52">
        <v>14</v>
      </c>
      <c r="T52">
        <v>12</v>
      </c>
      <c r="X52">
        <v>11</v>
      </c>
      <c r="Y52">
        <v>15</v>
      </c>
      <c r="AA52">
        <v>14</v>
      </c>
    </row>
    <row r="53" spans="1:27" x14ac:dyDescent="0.25">
      <c r="A53" s="6"/>
      <c r="B53" s="9"/>
      <c r="G53" s="52"/>
      <c r="S53" s="52"/>
    </row>
    <row r="54" spans="1:27" s="40" customFormat="1" x14ac:dyDescent="0.25">
      <c r="A54" s="39" t="s">
        <v>49</v>
      </c>
    </row>
    <row r="55" spans="1:27" x14ac:dyDescent="0.25">
      <c r="A55" s="6" t="s">
        <v>9</v>
      </c>
      <c r="B55" s="9">
        <f>SUM(B57:B65)</f>
        <v>118</v>
      </c>
      <c r="C55" s="9">
        <f>SUM(C57:C65)</f>
        <v>105</v>
      </c>
      <c r="F55" s="9">
        <f>SUM(F57:F65)</f>
        <v>131</v>
      </c>
      <c r="G55" s="54">
        <f>SUM(G57:G65)</f>
        <v>104</v>
      </c>
      <c r="H55" s="9">
        <f>SUM(H57:H65)</f>
        <v>124</v>
      </c>
      <c r="I55">
        <f>SUM(I57:I65)</f>
        <v>90</v>
      </c>
      <c r="J55">
        <f>SUM(J57:J65)</f>
        <v>104</v>
      </c>
      <c r="L55">
        <f>SUM(L57:L65)</f>
        <v>111</v>
      </c>
      <c r="M55">
        <f>SUM(M57:M65)</f>
        <v>143</v>
      </c>
      <c r="N55">
        <f>SUM(N57:N65)</f>
        <v>138</v>
      </c>
      <c r="O55">
        <f t="shared" ref="O55:T55" si="1">SUM(O57:O65)</f>
        <v>128</v>
      </c>
      <c r="P55">
        <f t="shared" si="1"/>
        <v>139</v>
      </c>
      <c r="Q55">
        <f t="shared" si="1"/>
        <v>123</v>
      </c>
      <c r="R55">
        <f t="shared" si="1"/>
        <v>93</v>
      </c>
      <c r="S55" s="52">
        <f t="shared" si="1"/>
        <v>129</v>
      </c>
      <c r="T55">
        <f t="shared" si="1"/>
        <v>111</v>
      </c>
      <c r="X55">
        <f t="shared" ref="X55:AA55" si="2">SUM(X57:X65)</f>
        <v>106</v>
      </c>
      <c r="Y55">
        <f t="shared" si="2"/>
        <v>143</v>
      </c>
      <c r="Z55">
        <f t="shared" si="2"/>
        <v>130</v>
      </c>
      <c r="AA55">
        <f t="shared" si="2"/>
        <v>134</v>
      </c>
    </row>
    <row r="56" spans="1:27" x14ac:dyDescent="0.25">
      <c r="A56" s="6"/>
      <c r="B56" s="9"/>
      <c r="G56" s="52"/>
      <c r="S56" s="52"/>
    </row>
    <row r="57" spans="1:27" s="4" customFormat="1" ht="15.75" thickBot="1" x14ac:dyDescent="0.3">
      <c r="A57" s="7" t="s">
        <v>8</v>
      </c>
      <c r="B57" s="10">
        <v>57</v>
      </c>
      <c r="C57" s="4">
        <v>59</v>
      </c>
      <c r="F57" s="4">
        <v>56</v>
      </c>
      <c r="G57" s="53">
        <v>53</v>
      </c>
      <c r="H57" s="4">
        <v>62</v>
      </c>
      <c r="I57" s="4">
        <v>56</v>
      </c>
      <c r="J57" s="4">
        <v>50</v>
      </c>
      <c r="L57" s="4">
        <v>54</v>
      </c>
      <c r="M57" s="4">
        <v>57</v>
      </c>
      <c r="N57" s="4">
        <v>60</v>
      </c>
      <c r="O57" s="4">
        <v>64</v>
      </c>
      <c r="P57" s="4">
        <v>61</v>
      </c>
      <c r="Q57" s="4">
        <v>60</v>
      </c>
      <c r="R57" s="4">
        <v>61</v>
      </c>
      <c r="S57" s="53">
        <v>64</v>
      </c>
      <c r="T57" s="4">
        <v>64</v>
      </c>
      <c r="X57" s="4">
        <v>53</v>
      </c>
      <c r="Y57" s="4">
        <v>56</v>
      </c>
      <c r="Z57" s="4">
        <v>57</v>
      </c>
      <c r="AA57" s="4">
        <v>67</v>
      </c>
    </row>
    <row r="58" spans="1:27" x14ac:dyDescent="0.25">
      <c r="A58" s="6" t="s">
        <v>4</v>
      </c>
      <c r="B58" s="11">
        <v>0</v>
      </c>
      <c r="C58">
        <v>0</v>
      </c>
      <c r="F58">
        <v>0</v>
      </c>
      <c r="G58" s="52">
        <v>0</v>
      </c>
      <c r="I58">
        <v>0</v>
      </c>
      <c r="J58">
        <v>0</v>
      </c>
      <c r="L58">
        <v>5</v>
      </c>
      <c r="M58">
        <v>6</v>
      </c>
      <c r="N58">
        <v>6</v>
      </c>
      <c r="O58">
        <v>6</v>
      </c>
      <c r="P58">
        <v>6</v>
      </c>
      <c r="Q58">
        <v>0</v>
      </c>
      <c r="R58">
        <v>0</v>
      </c>
      <c r="S58" s="52">
        <v>0</v>
      </c>
      <c r="T58">
        <v>0</v>
      </c>
      <c r="X58">
        <v>0</v>
      </c>
      <c r="Y58">
        <v>6</v>
      </c>
      <c r="Z58">
        <v>6</v>
      </c>
      <c r="AA58">
        <v>7</v>
      </c>
    </row>
    <row r="59" spans="1:27" x14ac:dyDescent="0.25">
      <c r="A59" s="6" t="s">
        <v>3</v>
      </c>
      <c r="B59" s="11">
        <v>0</v>
      </c>
      <c r="C59">
        <v>0</v>
      </c>
      <c r="F59">
        <v>6</v>
      </c>
      <c r="G59" s="52">
        <v>0</v>
      </c>
      <c r="H59">
        <v>6</v>
      </c>
      <c r="I59">
        <v>0</v>
      </c>
      <c r="J59">
        <v>5</v>
      </c>
      <c r="L59">
        <v>5</v>
      </c>
      <c r="M59">
        <v>6</v>
      </c>
      <c r="N59">
        <v>6</v>
      </c>
      <c r="O59">
        <v>6</v>
      </c>
      <c r="P59">
        <v>6</v>
      </c>
      <c r="Q59">
        <v>0</v>
      </c>
      <c r="R59">
        <v>0</v>
      </c>
      <c r="S59" s="52">
        <v>0</v>
      </c>
      <c r="T59">
        <v>0</v>
      </c>
      <c r="X59">
        <v>0</v>
      </c>
      <c r="Y59">
        <v>6</v>
      </c>
      <c r="Z59">
        <v>6</v>
      </c>
      <c r="AA59">
        <v>7</v>
      </c>
    </row>
    <row r="60" spans="1:27" x14ac:dyDescent="0.25">
      <c r="A60" s="6" t="s">
        <v>5</v>
      </c>
      <c r="B60" s="11">
        <v>0</v>
      </c>
      <c r="C60">
        <v>0</v>
      </c>
      <c r="F60">
        <v>6</v>
      </c>
      <c r="G60" s="52">
        <v>0</v>
      </c>
      <c r="H60">
        <v>3</v>
      </c>
      <c r="I60">
        <v>0</v>
      </c>
      <c r="J60">
        <v>3</v>
      </c>
      <c r="L60">
        <v>0</v>
      </c>
      <c r="M60">
        <v>14</v>
      </c>
      <c r="N60">
        <v>0</v>
      </c>
      <c r="O60">
        <v>0</v>
      </c>
      <c r="P60">
        <v>15</v>
      </c>
      <c r="Q60">
        <v>0</v>
      </c>
      <c r="R60">
        <v>0</v>
      </c>
      <c r="S60" s="52">
        <v>0</v>
      </c>
      <c r="T60">
        <v>3</v>
      </c>
      <c r="X60">
        <v>0</v>
      </c>
      <c r="Y60">
        <v>14</v>
      </c>
      <c r="Z60">
        <v>0</v>
      </c>
      <c r="AA60">
        <v>0</v>
      </c>
    </row>
    <row r="61" spans="1:27" s="4" customFormat="1" ht="15.75" thickBot="1" x14ac:dyDescent="0.3">
      <c r="A61" s="7" t="s">
        <v>2</v>
      </c>
      <c r="B61" s="10">
        <v>10</v>
      </c>
      <c r="C61" s="4">
        <v>9</v>
      </c>
      <c r="F61" s="4">
        <v>11</v>
      </c>
      <c r="G61" s="53">
        <v>7</v>
      </c>
      <c r="H61" s="4">
        <v>11</v>
      </c>
      <c r="I61" s="4">
        <v>7</v>
      </c>
      <c r="J61" s="4">
        <v>8</v>
      </c>
      <c r="L61" s="4">
        <v>10</v>
      </c>
      <c r="M61" s="4">
        <v>9</v>
      </c>
      <c r="N61" s="4">
        <v>12</v>
      </c>
      <c r="O61" s="4">
        <v>12</v>
      </c>
      <c r="P61" s="4">
        <v>11</v>
      </c>
      <c r="Q61" s="4">
        <v>0</v>
      </c>
      <c r="R61" s="4">
        <v>0</v>
      </c>
      <c r="S61" s="53">
        <v>10</v>
      </c>
      <c r="T61" s="4">
        <v>10</v>
      </c>
      <c r="X61" s="4">
        <v>8</v>
      </c>
      <c r="Y61" s="4">
        <v>10</v>
      </c>
      <c r="Z61" s="4">
        <v>11</v>
      </c>
      <c r="AA61" s="4">
        <v>12</v>
      </c>
    </row>
    <row r="62" spans="1:27" x14ac:dyDescent="0.25">
      <c r="A62" s="6" t="s">
        <v>6</v>
      </c>
      <c r="B62" s="11">
        <v>12</v>
      </c>
      <c r="C62">
        <v>6</v>
      </c>
      <c r="F62">
        <v>11</v>
      </c>
      <c r="G62" s="52">
        <v>9</v>
      </c>
      <c r="H62" s="36">
        <v>1</v>
      </c>
      <c r="I62" s="36">
        <v>4</v>
      </c>
      <c r="J62" s="36">
        <v>8</v>
      </c>
      <c r="L62" s="36">
        <v>1</v>
      </c>
      <c r="M62" s="36">
        <v>7</v>
      </c>
      <c r="N62" s="36">
        <v>15</v>
      </c>
      <c r="O62">
        <v>3</v>
      </c>
      <c r="P62" s="36">
        <v>1</v>
      </c>
      <c r="Q62" s="36">
        <v>17</v>
      </c>
      <c r="R62">
        <v>2</v>
      </c>
      <c r="S62" s="52">
        <v>12</v>
      </c>
      <c r="T62" s="36">
        <v>1</v>
      </c>
      <c r="X62">
        <v>15</v>
      </c>
      <c r="Y62">
        <v>17</v>
      </c>
      <c r="Z62" s="36">
        <v>4</v>
      </c>
      <c r="AA62" s="36">
        <v>2</v>
      </c>
    </row>
    <row r="63" spans="1:27" x14ac:dyDescent="0.25">
      <c r="A63" s="6" t="s">
        <v>7</v>
      </c>
      <c r="B63" s="11">
        <v>0</v>
      </c>
      <c r="C63">
        <v>0</v>
      </c>
      <c r="F63">
        <v>0</v>
      </c>
      <c r="G63" s="52">
        <v>0</v>
      </c>
      <c r="I63">
        <v>0</v>
      </c>
      <c r="J63" s="36">
        <v>0</v>
      </c>
      <c r="L63" s="36">
        <v>0</v>
      </c>
      <c r="M63" s="36">
        <v>0</v>
      </c>
      <c r="N63" s="36">
        <v>0</v>
      </c>
      <c r="O63">
        <v>0</v>
      </c>
      <c r="P63" s="36">
        <v>0</v>
      </c>
      <c r="Q63" s="36">
        <v>0</v>
      </c>
      <c r="R63">
        <v>0</v>
      </c>
      <c r="S63" s="52">
        <v>0</v>
      </c>
      <c r="T63" s="36">
        <v>0</v>
      </c>
      <c r="X63">
        <v>0</v>
      </c>
      <c r="Y63">
        <v>0</v>
      </c>
      <c r="Z63" s="36">
        <v>0</v>
      </c>
      <c r="AA63" s="36">
        <v>0</v>
      </c>
    </row>
    <row r="64" spans="1:27" s="4" customFormat="1" ht="15.75" thickBot="1" x14ac:dyDescent="0.3">
      <c r="A64" s="7" t="s">
        <v>1</v>
      </c>
      <c r="B64" s="10">
        <v>15</v>
      </c>
      <c r="C64" s="4">
        <v>10</v>
      </c>
      <c r="F64" s="4">
        <v>15</v>
      </c>
      <c r="G64" s="53">
        <v>14</v>
      </c>
      <c r="H64" s="4">
        <v>16</v>
      </c>
      <c r="I64" s="4">
        <v>5</v>
      </c>
      <c r="J64" s="4">
        <v>9</v>
      </c>
      <c r="L64" s="4">
        <v>14</v>
      </c>
      <c r="M64" s="4">
        <v>15</v>
      </c>
      <c r="N64" s="4">
        <v>11</v>
      </c>
      <c r="O64" s="4">
        <v>11</v>
      </c>
      <c r="P64" s="4">
        <v>11</v>
      </c>
      <c r="Q64" s="4">
        <v>21</v>
      </c>
      <c r="R64" s="4">
        <v>11</v>
      </c>
      <c r="S64" s="53">
        <v>17</v>
      </c>
      <c r="T64" s="4">
        <v>11</v>
      </c>
      <c r="X64" s="4">
        <v>9</v>
      </c>
      <c r="Y64" s="4">
        <v>5</v>
      </c>
      <c r="Z64" s="4">
        <v>20</v>
      </c>
      <c r="AA64" s="4">
        <v>12</v>
      </c>
    </row>
    <row r="65" spans="1:27" x14ac:dyDescent="0.25">
      <c r="A65" s="6" t="s">
        <v>0</v>
      </c>
      <c r="B65" s="9">
        <v>24</v>
      </c>
      <c r="C65">
        <v>21</v>
      </c>
      <c r="F65">
        <v>26</v>
      </c>
      <c r="G65" s="52">
        <v>21</v>
      </c>
      <c r="H65">
        <v>25</v>
      </c>
      <c r="I65">
        <v>18</v>
      </c>
      <c r="J65">
        <v>21</v>
      </c>
      <c r="L65">
        <v>22</v>
      </c>
      <c r="M65">
        <v>29</v>
      </c>
      <c r="N65">
        <v>28</v>
      </c>
      <c r="O65">
        <v>26</v>
      </c>
      <c r="P65">
        <v>28</v>
      </c>
      <c r="Q65">
        <v>25</v>
      </c>
      <c r="R65">
        <v>19</v>
      </c>
      <c r="S65" s="52">
        <v>26</v>
      </c>
      <c r="T65">
        <v>22</v>
      </c>
      <c r="X65">
        <v>21</v>
      </c>
      <c r="Y65">
        <v>29</v>
      </c>
      <c r="Z65">
        <v>26</v>
      </c>
      <c r="AA65">
        <v>27</v>
      </c>
    </row>
    <row r="66" spans="1:27" x14ac:dyDescent="0.25">
      <c r="G66" s="52"/>
      <c r="S66" s="52"/>
    </row>
    <row r="67" spans="1:27" s="38" customFormat="1" x14ac:dyDescent="0.25">
      <c r="A67" s="39" t="s">
        <v>59</v>
      </c>
    </row>
    <row r="68" spans="1:27" x14ac:dyDescent="0.25">
      <c r="A68" s="6" t="s">
        <v>9</v>
      </c>
      <c r="F68" s="9">
        <f>SUM(F70:F78)</f>
        <v>145</v>
      </c>
      <c r="G68" s="9">
        <f>SUM(G70:G78)</f>
        <v>118</v>
      </c>
      <c r="K68" s="9">
        <f>SUM(K70:K78)</f>
        <v>160</v>
      </c>
      <c r="M68" s="9">
        <f>SUM(M70:M78)</f>
        <v>156</v>
      </c>
      <c r="N68" s="9">
        <f>SUM(N70:N78)</f>
        <v>209</v>
      </c>
      <c r="O68" s="9">
        <f>SUM(O70:O78)</f>
        <v>135</v>
      </c>
      <c r="P68" s="9">
        <f>SUM(P70:P78)</f>
        <v>153</v>
      </c>
      <c r="Q68" s="9">
        <f>SUM(Q70:Q78)</f>
        <v>138</v>
      </c>
      <c r="T68" s="9">
        <f>SUM(T70:T78)</f>
        <v>128</v>
      </c>
      <c r="Y68" s="9">
        <f>SUM(Y70:Y78)</f>
        <v>156</v>
      </c>
      <c r="Z68" s="9">
        <f>SUM(Z70:Z78)</f>
        <v>198</v>
      </c>
    </row>
    <row r="69" spans="1:27" x14ac:dyDescent="0.25">
      <c r="A69" s="6"/>
    </row>
    <row r="70" spans="1:27" s="4" customFormat="1" ht="15.75" thickBot="1" x14ac:dyDescent="0.3">
      <c r="A70" s="7" t="s">
        <v>8</v>
      </c>
      <c r="F70" s="4">
        <v>56</v>
      </c>
      <c r="G70" s="4">
        <v>53</v>
      </c>
      <c r="K70" s="4">
        <v>54</v>
      </c>
      <c r="M70" s="4">
        <v>57</v>
      </c>
      <c r="N70" s="4">
        <v>60</v>
      </c>
      <c r="O70" s="4">
        <v>64</v>
      </c>
      <c r="P70" s="4">
        <v>60</v>
      </c>
      <c r="Q70" s="4">
        <v>60</v>
      </c>
      <c r="T70" s="4">
        <v>64</v>
      </c>
      <c r="Y70" s="4">
        <v>56</v>
      </c>
      <c r="Z70" s="4">
        <v>57</v>
      </c>
    </row>
    <row r="71" spans="1:27" x14ac:dyDescent="0.25">
      <c r="A71" s="6" t="s">
        <v>4</v>
      </c>
      <c r="F71">
        <v>0</v>
      </c>
      <c r="G71">
        <v>0</v>
      </c>
      <c r="K71">
        <v>5</v>
      </c>
      <c r="M71">
        <v>6</v>
      </c>
      <c r="N71">
        <v>6</v>
      </c>
      <c r="O71">
        <v>6</v>
      </c>
      <c r="P71">
        <v>6</v>
      </c>
      <c r="Q71">
        <v>0</v>
      </c>
      <c r="T71">
        <v>0</v>
      </c>
      <c r="Y71">
        <v>6</v>
      </c>
      <c r="Z71">
        <v>6</v>
      </c>
    </row>
    <row r="72" spans="1:27" x14ac:dyDescent="0.25">
      <c r="A72" s="6" t="s">
        <v>3</v>
      </c>
      <c r="F72">
        <v>6</v>
      </c>
      <c r="G72">
        <v>0</v>
      </c>
      <c r="K72">
        <v>5</v>
      </c>
      <c r="M72">
        <v>6</v>
      </c>
      <c r="N72">
        <v>6</v>
      </c>
      <c r="O72">
        <v>6</v>
      </c>
      <c r="P72">
        <v>6</v>
      </c>
      <c r="Q72">
        <v>0</v>
      </c>
      <c r="T72">
        <v>0</v>
      </c>
      <c r="Y72">
        <v>6</v>
      </c>
      <c r="Z72">
        <v>6</v>
      </c>
    </row>
    <row r="73" spans="1:27" x14ac:dyDescent="0.25">
      <c r="A73" s="6" t="s">
        <v>5</v>
      </c>
      <c r="F73">
        <v>6</v>
      </c>
      <c r="G73">
        <v>0</v>
      </c>
      <c r="K73">
        <v>14</v>
      </c>
      <c r="M73">
        <v>14</v>
      </c>
      <c r="N73">
        <v>0</v>
      </c>
      <c r="O73">
        <v>0</v>
      </c>
      <c r="P73">
        <v>15</v>
      </c>
      <c r="Q73">
        <v>0</v>
      </c>
      <c r="T73">
        <v>3</v>
      </c>
      <c r="Y73">
        <v>14</v>
      </c>
      <c r="Z73">
        <v>0</v>
      </c>
    </row>
    <row r="74" spans="1:27" s="4" customFormat="1" ht="15.75" thickBot="1" x14ac:dyDescent="0.3">
      <c r="A74" s="7" t="s">
        <v>2</v>
      </c>
      <c r="F74" s="4">
        <v>11</v>
      </c>
      <c r="G74" s="4">
        <v>7</v>
      </c>
      <c r="K74" s="4">
        <v>11</v>
      </c>
      <c r="M74" s="4">
        <v>9</v>
      </c>
      <c r="N74" s="4">
        <v>12</v>
      </c>
      <c r="O74" s="4">
        <v>12</v>
      </c>
      <c r="P74" s="4">
        <v>11</v>
      </c>
      <c r="Q74" s="4">
        <v>0</v>
      </c>
      <c r="T74" s="4">
        <v>10</v>
      </c>
      <c r="Y74" s="4">
        <v>10</v>
      </c>
      <c r="Z74" s="4">
        <v>11</v>
      </c>
    </row>
    <row r="75" spans="1:27" x14ac:dyDescent="0.25">
      <c r="A75" s="6" t="s">
        <v>6</v>
      </c>
      <c r="F75">
        <v>11</v>
      </c>
      <c r="G75">
        <v>9</v>
      </c>
      <c r="K75" s="36">
        <v>9</v>
      </c>
      <c r="M75" s="36">
        <v>7</v>
      </c>
      <c r="N75" s="36">
        <v>15</v>
      </c>
      <c r="O75" s="36">
        <v>3</v>
      </c>
      <c r="P75" s="36">
        <v>1</v>
      </c>
      <c r="Q75">
        <v>17</v>
      </c>
      <c r="T75" s="36">
        <v>1</v>
      </c>
      <c r="Y75">
        <v>17</v>
      </c>
      <c r="Z75" s="36">
        <v>4</v>
      </c>
    </row>
    <row r="76" spans="1:27" x14ac:dyDescent="0.25">
      <c r="A76" s="6" t="s">
        <v>7</v>
      </c>
      <c r="F76">
        <v>11</v>
      </c>
      <c r="G76">
        <v>11</v>
      </c>
      <c r="K76">
        <v>11</v>
      </c>
      <c r="M76">
        <v>11</v>
      </c>
      <c r="N76" s="36">
        <v>57</v>
      </c>
      <c r="O76">
        <v>13</v>
      </c>
      <c r="P76">
        <v>12</v>
      </c>
      <c r="Q76">
        <v>12</v>
      </c>
      <c r="T76">
        <v>13</v>
      </c>
      <c r="Y76">
        <v>11</v>
      </c>
      <c r="Z76">
        <v>54</v>
      </c>
    </row>
    <row r="77" spans="1:27" s="4" customFormat="1" ht="15.75" thickBot="1" x14ac:dyDescent="0.3">
      <c r="A77" s="7" t="s">
        <v>1</v>
      </c>
      <c r="F77" s="4">
        <v>15</v>
      </c>
      <c r="G77" s="4">
        <v>14</v>
      </c>
      <c r="K77" s="4">
        <v>19</v>
      </c>
      <c r="M77" s="4">
        <v>15</v>
      </c>
      <c r="N77" s="4">
        <v>11</v>
      </c>
      <c r="O77" s="4">
        <v>1</v>
      </c>
      <c r="P77" s="4">
        <v>11</v>
      </c>
      <c r="Q77" s="4">
        <v>21</v>
      </c>
      <c r="T77" s="4">
        <v>11</v>
      </c>
      <c r="Y77" s="4">
        <v>5</v>
      </c>
      <c r="Z77" s="4">
        <v>20</v>
      </c>
    </row>
    <row r="78" spans="1:27" x14ac:dyDescent="0.25">
      <c r="A78" s="6" t="s">
        <v>0</v>
      </c>
      <c r="F78">
        <v>29</v>
      </c>
      <c r="G78">
        <v>24</v>
      </c>
      <c r="K78">
        <v>32</v>
      </c>
      <c r="M78">
        <v>31</v>
      </c>
      <c r="N78">
        <v>42</v>
      </c>
      <c r="O78" s="36">
        <v>30</v>
      </c>
      <c r="P78">
        <v>31</v>
      </c>
      <c r="Q78">
        <v>28</v>
      </c>
      <c r="T78">
        <v>26</v>
      </c>
      <c r="Y78">
        <v>31</v>
      </c>
      <c r="Z78">
        <v>40</v>
      </c>
    </row>
    <row r="80" spans="1:27" s="38" customFormat="1" x14ac:dyDescent="0.25">
      <c r="A80" s="39" t="s">
        <v>66</v>
      </c>
    </row>
    <row r="81" spans="1:26" x14ac:dyDescent="0.25">
      <c r="A81" s="6" t="s">
        <v>9</v>
      </c>
      <c r="K81" s="9">
        <f>SUM(K83:K91)</f>
        <v>210</v>
      </c>
      <c r="N81" s="9">
        <f>SUM(N83:N91)</f>
        <v>194</v>
      </c>
      <c r="Q81" s="9">
        <f>SUM(Q83:Q91)</f>
        <v>198</v>
      </c>
      <c r="T81" s="9">
        <f>SUM(T83:T91)</f>
        <v>189</v>
      </c>
      <c r="Z81" s="9">
        <f>SUM(Z83:Z91)</f>
        <v>184</v>
      </c>
    </row>
    <row r="82" spans="1:26" x14ac:dyDescent="0.25">
      <c r="A82" s="6"/>
    </row>
    <row r="83" spans="1:26" s="4" customFormat="1" ht="15.75" thickBot="1" x14ac:dyDescent="0.3">
      <c r="A83" s="7" t="s">
        <v>8</v>
      </c>
      <c r="K83" s="4">
        <v>54</v>
      </c>
      <c r="N83" s="4">
        <v>60</v>
      </c>
      <c r="Q83" s="4">
        <v>61</v>
      </c>
      <c r="T83" s="4">
        <v>64</v>
      </c>
      <c r="Z83" s="4">
        <v>57</v>
      </c>
    </row>
    <row r="84" spans="1:26" x14ac:dyDescent="0.25">
      <c r="A84" s="6" t="s">
        <v>4</v>
      </c>
      <c r="K84">
        <v>5</v>
      </c>
      <c r="N84">
        <v>6</v>
      </c>
      <c r="Q84">
        <v>0</v>
      </c>
      <c r="T84">
        <v>0</v>
      </c>
      <c r="Z84">
        <v>6</v>
      </c>
    </row>
    <row r="85" spans="1:26" x14ac:dyDescent="0.25">
      <c r="A85" s="6" t="s">
        <v>3</v>
      </c>
      <c r="K85">
        <v>5</v>
      </c>
      <c r="N85">
        <v>6</v>
      </c>
      <c r="Q85">
        <v>0</v>
      </c>
      <c r="T85">
        <v>0</v>
      </c>
      <c r="Z85">
        <v>6</v>
      </c>
    </row>
    <row r="86" spans="1:26" x14ac:dyDescent="0.25">
      <c r="A86" s="6" t="s">
        <v>5</v>
      </c>
      <c r="K86">
        <v>14</v>
      </c>
      <c r="N86">
        <v>0</v>
      </c>
      <c r="Q86">
        <v>0</v>
      </c>
      <c r="T86">
        <v>3</v>
      </c>
      <c r="Z86">
        <v>0</v>
      </c>
    </row>
    <row r="87" spans="1:26" s="4" customFormat="1" ht="15.75" thickBot="1" x14ac:dyDescent="0.3">
      <c r="A87" s="7" t="s">
        <v>2</v>
      </c>
      <c r="K87" s="4">
        <v>11</v>
      </c>
      <c r="N87" s="4">
        <v>12</v>
      </c>
      <c r="Q87" s="4">
        <v>0</v>
      </c>
      <c r="T87" s="4">
        <v>10</v>
      </c>
      <c r="Z87" s="4">
        <v>11</v>
      </c>
    </row>
    <row r="88" spans="1:26" x14ac:dyDescent="0.25">
      <c r="A88" s="6" t="s">
        <v>6</v>
      </c>
      <c r="K88" s="36">
        <v>9</v>
      </c>
      <c r="N88" s="36">
        <v>15</v>
      </c>
      <c r="Q88">
        <v>18</v>
      </c>
      <c r="T88" s="36">
        <v>1</v>
      </c>
      <c r="Z88" s="36">
        <v>4</v>
      </c>
    </row>
    <row r="89" spans="1:26" x14ac:dyDescent="0.25">
      <c r="A89" s="6" t="s">
        <v>7</v>
      </c>
      <c r="K89">
        <v>51</v>
      </c>
      <c r="N89" s="36">
        <v>45</v>
      </c>
      <c r="Q89">
        <v>58</v>
      </c>
      <c r="T89">
        <v>62</v>
      </c>
      <c r="Z89">
        <v>43</v>
      </c>
    </row>
    <row r="90" spans="1:26" s="4" customFormat="1" ht="15.75" thickBot="1" x14ac:dyDescent="0.3">
      <c r="A90" s="7" t="s">
        <v>1</v>
      </c>
      <c r="K90" s="4">
        <v>19</v>
      </c>
      <c r="N90" s="4">
        <v>11</v>
      </c>
      <c r="Q90" s="4">
        <v>21</v>
      </c>
      <c r="T90" s="4">
        <v>11</v>
      </c>
      <c r="Z90" s="4">
        <v>20</v>
      </c>
    </row>
    <row r="91" spans="1:26" x14ac:dyDescent="0.25">
      <c r="A91" s="6" t="s">
        <v>0</v>
      </c>
      <c r="K91">
        <v>42</v>
      </c>
      <c r="N91">
        <v>39</v>
      </c>
      <c r="Q91">
        <v>40</v>
      </c>
      <c r="T91" s="36">
        <v>38</v>
      </c>
      <c r="Z91">
        <v>37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Workers (Distribution Copy)</vt:lpstr>
      <vt:lpstr>Growth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Stanowick</dc:creator>
  <cp:lastModifiedBy>thund</cp:lastModifiedBy>
  <dcterms:created xsi:type="dcterms:W3CDTF">2020-06-25T05:23:58Z</dcterms:created>
  <dcterms:modified xsi:type="dcterms:W3CDTF">2020-09-26T20:03:47Z</dcterms:modified>
</cp:coreProperties>
</file>