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Documents\"/>
    </mc:Choice>
  </mc:AlternateContent>
  <xr:revisionPtr revIDLastSave="0" documentId="13_ncr:1_{334E0E33-8E40-4B68-A390-A8175019A7B4}" xr6:coauthVersionLast="46" xr6:coauthVersionMax="46" xr10:uidLastSave="{00000000-0000-0000-0000-000000000000}"/>
  <bookViews>
    <workbookView xWindow="-120" yWindow="-120" windowWidth="29040" windowHeight="15840" xr2:uid="{20816F0D-CBA6-4F37-AFC6-A858435C22E3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4" i="1" l="1"/>
  <c r="G73" i="1"/>
  <c r="G74" i="1"/>
  <c r="G75" i="1"/>
  <c r="G72" i="1"/>
  <c r="G67" i="1"/>
  <c r="G65" i="1"/>
  <c r="G66" i="1"/>
  <c r="G64" i="1"/>
  <c r="E75" i="1"/>
  <c r="E74" i="1"/>
  <c r="E73" i="1"/>
  <c r="E72" i="1"/>
  <c r="E65" i="1"/>
  <c r="E66" i="1"/>
  <c r="E67" i="1"/>
  <c r="E64" i="1"/>
  <c r="C59" i="1"/>
  <c r="C54" i="1"/>
  <c r="C55" i="1"/>
  <c r="D55" i="1" s="1"/>
  <c r="C56" i="1"/>
  <c r="D56" i="1" s="1"/>
  <c r="C57" i="1"/>
  <c r="D57" i="1" s="1"/>
  <c r="C58" i="1"/>
  <c r="D58" i="1" s="1"/>
  <c r="C53" i="1"/>
  <c r="D53" i="1" s="1"/>
  <c r="B32" i="1"/>
  <c r="B34" i="1"/>
  <c r="B33" i="1"/>
  <c r="B31" i="1"/>
  <c r="D24" i="1"/>
  <c r="D22" i="1"/>
  <c r="D23" i="1"/>
  <c r="D25" i="1"/>
  <c r="D21" i="1"/>
  <c r="B21" i="1"/>
  <c r="D20" i="1"/>
  <c r="D19" i="1"/>
  <c r="D18" i="1"/>
  <c r="B20" i="1"/>
  <c r="B19" i="1"/>
  <c r="B18" i="1"/>
  <c r="E6" i="1"/>
  <c r="E5" i="1"/>
  <c r="E4" i="1"/>
</calcChain>
</file>

<file path=xl/sharedStrings.xml><?xml version="1.0" encoding="utf-8"?>
<sst xmlns="http://schemas.openxmlformats.org/spreadsheetml/2006/main" count="150" uniqueCount="64">
  <si>
    <t>Angebotsname</t>
  </si>
  <si>
    <t>Preis / Kilometer [€]</t>
  </si>
  <si>
    <t>Aktivierungsgebühr pro Fahrt [€]</t>
  </si>
  <si>
    <t>Fahrzeug</t>
  </si>
  <si>
    <t>Grundgebühr / Monat [€]</t>
  </si>
  <si>
    <t>Anmeldegebühr einmalig [€]</t>
  </si>
  <si>
    <t>Stadtteilauto</t>
  </si>
  <si>
    <t>Wuddi</t>
  </si>
  <si>
    <t>Tretty</t>
  </si>
  <si>
    <t>Lime</t>
  </si>
  <si>
    <t>Tier</t>
  </si>
  <si>
    <t>Auto</t>
  </si>
  <si>
    <t>Annahmen</t>
  </si>
  <si>
    <t>Hinweise</t>
  </si>
  <si>
    <t>Preis / Stunde [€]</t>
  </si>
  <si>
    <t>Fahrzeugkategorie "Mini" (VW UP), Tarif CarSharingPlus</t>
  </si>
  <si>
    <t>Fahrzeugkategorie "Small" (Smart Fourtwo), Tarif Flex</t>
  </si>
  <si>
    <t>Monatl. Mindestumsatz von 5€, Tarif setzt Kundschaft bei Stadtwerken vorraus, Min. Buchungszeit 1 Stunde</t>
  </si>
  <si>
    <t>Fahrrad o. Tretroller</t>
  </si>
  <si>
    <t>Elektroroller</t>
  </si>
  <si>
    <t>Swapfiets</t>
  </si>
  <si>
    <t>Fahrrad</t>
  </si>
  <si>
    <t>Kategorie "Original"</t>
  </si>
  <si>
    <t>Nur Abo</t>
  </si>
  <si>
    <t>Freefloating</t>
  </si>
  <si>
    <t>Permanente Nutzung</t>
  </si>
  <si>
    <t>Kilometer</t>
  </si>
  <si>
    <t>Zeit</t>
  </si>
  <si>
    <t>Tretty (ohne Abgabe)</t>
  </si>
  <si>
    <t>Tretty (mit Abgabe)</t>
  </si>
  <si>
    <t>Feste Stationen</t>
  </si>
  <si>
    <t>Nutzungsmodell</t>
  </si>
  <si>
    <t>Lime (mit Abgabe)</t>
  </si>
  <si>
    <t>Tier (mit Abgabe)</t>
  </si>
  <si>
    <t>Lime (ohne Abgabe)</t>
  </si>
  <si>
    <t>Tier (ohne Abgabe)</t>
  </si>
  <si>
    <t>Min. Buchungszeit 15 Minuten</t>
  </si>
  <si>
    <t>-</t>
  </si>
  <si>
    <t>Lime (Tagespass)</t>
  </si>
  <si>
    <t>Lime (Monatsabo)</t>
  </si>
  <si>
    <t>Tier (Tagespass)</t>
  </si>
  <si>
    <t>Spontane Zeit für Kosten eines Abos [h]</t>
  </si>
  <si>
    <t>Kosten [€]</t>
  </si>
  <si>
    <t>Tarif</t>
  </si>
  <si>
    <t>CarSharingPlus</t>
  </si>
  <si>
    <t>Kaution</t>
  </si>
  <si>
    <t>Fahrzeugkategorie "Mini" (VW UP)</t>
  </si>
  <si>
    <t>Basic</t>
  </si>
  <si>
    <t>Standard</t>
  </si>
  <si>
    <t>Komfort</t>
  </si>
  <si>
    <t>Flex</t>
  </si>
  <si>
    <t>Fahrzeugkategorie "Small" (Smart Fourtwo)</t>
  </si>
  <si>
    <t>Kilometerpreis ab 101: 0,20€, ab 700: 0,07€ exl. Benzin</t>
  </si>
  <si>
    <t>Komplettes Wochenende: 35€ + Kilometer, 2 Wochen: 99€</t>
  </si>
  <si>
    <t>Abo</t>
  </si>
  <si>
    <t>Smart EQ Forfour</t>
  </si>
  <si>
    <t>Stunden pro Kilometer</t>
  </si>
  <si>
    <t>Zielbudget [€]</t>
  </si>
  <si>
    <t>Komb. Preis / Kilometer</t>
  </si>
  <si>
    <t>Kilometer im Zielbudget</t>
  </si>
  <si>
    <t>0*</t>
  </si>
  <si>
    <t>Strom nicht inklusive, 4-12 Monate Laufzeit, 4 Monate Kündigungsfrist, 850 km / Monat, +45€ je 400km mehr</t>
  </si>
  <si>
    <t>Kompakt</t>
  </si>
  <si>
    <t>Kombi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</si>
</sst>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2" fontId="0" fillId="0" borderId="0" xfId="0" applyNumberFormat="1"/>
    <xf numFmtId="1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4415E-14C4-431B-B932-D59F03FCA2C9}">
  <dimension ref="A1:J75"/>
  <sheetViews>
    <sheetView tabSelected="1" workbookViewId="0">
      <selection activeCell="G66" sqref="G66"/>
    </sheetView>
  </sheetViews>
  <sheetFormatPr baseColWidth="10" defaultRowHeight="15" x14ac:dyDescent="0.25"/>
  <cols>
    <col min="1" max="1" width="21.42578125" bestFit="1" customWidth="1"/>
    <col min="2" max="2" width="18.85546875" bestFit="1" customWidth="1"/>
    <col min="3" max="3" width="24.5703125" bestFit="1" customWidth="1"/>
    <col min="4" max="4" width="30.85546875" bestFit="1" customWidth="1"/>
    <col min="5" max="6" width="30.140625" bestFit="1" customWidth="1"/>
    <col min="7" max="7" width="26.85546875" bestFit="1" customWidth="1"/>
    <col min="8" max="8" width="40" bestFit="1" customWidth="1"/>
    <col min="9" max="9" width="62" bestFit="1" customWidth="1"/>
  </cols>
  <sheetData>
    <row r="1" spans="1:10" x14ac:dyDescent="0.25">
      <c r="A1" t="s">
        <v>0</v>
      </c>
      <c r="B1" t="s">
        <v>3</v>
      </c>
      <c r="C1" t="s">
        <v>31</v>
      </c>
      <c r="D1" t="s">
        <v>1</v>
      </c>
      <c r="E1" t="s">
        <v>14</v>
      </c>
      <c r="F1" t="s">
        <v>2</v>
      </c>
      <c r="G1" t="s">
        <v>4</v>
      </c>
      <c r="H1" t="s">
        <v>5</v>
      </c>
      <c r="I1" t="s">
        <v>12</v>
      </c>
      <c r="J1" s="1" t="s">
        <v>13</v>
      </c>
    </row>
    <row r="2" spans="1:10" x14ac:dyDescent="0.25">
      <c r="A2" t="s">
        <v>6</v>
      </c>
      <c r="B2" t="s">
        <v>11</v>
      </c>
      <c r="C2" t="s">
        <v>30</v>
      </c>
      <c r="D2" s="2">
        <v>0.23</v>
      </c>
      <c r="E2" s="2">
        <v>2.75</v>
      </c>
      <c r="F2" s="2">
        <v>0</v>
      </c>
      <c r="G2" s="2">
        <v>0</v>
      </c>
      <c r="H2" s="2">
        <v>0</v>
      </c>
      <c r="I2" t="s">
        <v>15</v>
      </c>
      <c r="J2" t="s">
        <v>17</v>
      </c>
    </row>
    <row r="3" spans="1:10" x14ac:dyDescent="0.25">
      <c r="A3" t="s">
        <v>7</v>
      </c>
      <c r="B3" t="s">
        <v>11</v>
      </c>
      <c r="C3" t="s">
        <v>30</v>
      </c>
      <c r="D3" s="2">
        <v>0.28000000000000003</v>
      </c>
      <c r="E3" s="2">
        <v>2.4</v>
      </c>
      <c r="F3" s="2">
        <v>0</v>
      </c>
      <c r="G3" s="2">
        <v>0</v>
      </c>
      <c r="H3" s="2">
        <v>20</v>
      </c>
      <c r="I3" t="s">
        <v>16</v>
      </c>
      <c r="J3" t="s">
        <v>36</v>
      </c>
    </row>
    <row r="4" spans="1:10" x14ac:dyDescent="0.25">
      <c r="A4" t="s">
        <v>8</v>
      </c>
      <c r="B4" t="s">
        <v>18</v>
      </c>
      <c r="C4" t="s">
        <v>24</v>
      </c>
      <c r="D4" s="2">
        <v>0</v>
      </c>
      <c r="E4" s="2">
        <f>0.09*60</f>
        <v>5.3999999999999995</v>
      </c>
      <c r="F4" s="2">
        <v>1</v>
      </c>
      <c r="G4" s="2">
        <v>0</v>
      </c>
      <c r="H4" s="2">
        <v>0</v>
      </c>
    </row>
    <row r="5" spans="1:10" x14ac:dyDescent="0.25">
      <c r="A5" t="s">
        <v>9</v>
      </c>
      <c r="B5" t="s">
        <v>19</v>
      </c>
      <c r="C5" t="s">
        <v>24</v>
      </c>
      <c r="D5" s="2">
        <v>0</v>
      </c>
      <c r="E5" s="2">
        <f>0.2*60</f>
        <v>12</v>
      </c>
      <c r="F5" s="2">
        <v>1</v>
      </c>
      <c r="G5" s="2">
        <v>0</v>
      </c>
      <c r="H5" s="2">
        <v>0</v>
      </c>
    </row>
    <row r="6" spans="1:10" x14ac:dyDescent="0.25">
      <c r="A6" t="s">
        <v>10</v>
      </c>
      <c r="B6" t="s">
        <v>19</v>
      </c>
      <c r="C6" t="s">
        <v>24</v>
      </c>
      <c r="D6" s="2">
        <v>0</v>
      </c>
      <c r="E6" s="2">
        <f>0.19*60</f>
        <v>11.4</v>
      </c>
      <c r="F6" s="2">
        <v>1</v>
      </c>
      <c r="G6" s="2">
        <v>0</v>
      </c>
      <c r="H6" s="2">
        <v>0</v>
      </c>
    </row>
    <row r="7" spans="1:10" x14ac:dyDescent="0.25">
      <c r="A7" t="s">
        <v>20</v>
      </c>
      <c r="B7" t="s">
        <v>21</v>
      </c>
      <c r="C7" t="s">
        <v>25</v>
      </c>
      <c r="D7" s="2">
        <v>0</v>
      </c>
      <c r="E7" s="2">
        <v>0</v>
      </c>
      <c r="F7" s="2">
        <v>0</v>
      </c>
      <c r="G7" s="2">
        <v>16.899999999999999</v>
      </c>
      <c r="H7" s="2">
        <v>19.5</v>
      </c>
      <c r="I7" t="s">
        <v>22</v>
      </c>
      <c r="J7" t="s">
        <v>23</v>
      </c>
    </row>
    <row r="14" spans="1:10" x14ac:dyDescent="0.25">
      <c r="A14" t="s">
        <v>27</v>
      </c>
      <c r="B14">
        <v>1</v>
      </c>
      <c r="D14">
        <v>4</v>
      </c>
    </row>
    <row r="15" spans="1:10" x14ac:dyDescent="0.25">
      <c r="A15" t="s">
        <v>26</v>
      </c>
      <c r="B15">
        <v>5</v>
      </c>
      <c r="D15">
        <v>16</v>
      </c>
    </row>
    <row r="17" spans="1:4" x14ac:dyDescent="0.25">
      <c r="A17" t="s">
        <v>0</v>
      </c>
      <c r="B17" t="s">
        <v>42</v>
      </c>
      <c r="C17" t="s">
        <v>0</v>
      </c>
      <c r="D17" t="s">
        <v>42</v>
      </c>
    </row>
    <row r="18" spans="1:4" x14ac:dyDescent="0.25">
      <c r="A18" t="s">
        <v>6</v>
      </c>
      <c r="B18" s="2">
        <f>($D2*B$15)+($E2*B$14)+$F2</f>
        <v>3.9000000000000004</v>
      </c>
      <c r="C18" t="s">
        <v>6</v>
      </c>
      <c r="D18" s="2">
        <f>($D2*D$15)+($E2*D$14)+$F2</f>
        <v>14.68</v>
      </c>
    </row>
    <row r="19" spans="1:4" x14ac:dyDescent="0.25">
      <c r="A19" t="s">
        <v>7</v>
      </c>
      <c r="B19" s="2">
        <f t="shared" ref="B19:B20" si="0">($D3*B$15)+($E3*B$14)+$F3</f>
        <v>3.8</v>
      </c>
      <c r="C19" t="s">
        <v>7</v>
      </c>
      <c r="D19" s="2">
        <f>($D3*D$15)+($E3*D$14)+$F3</f>
        <v>14.08</v>
      </c>
    </row>
    <row r="20" spans="1:4" x14ac:dyDescent="0.25">
      <c r="A20" t="s">
        <v>28</v>
      </c>
      <c r="B20" s="2">
        <f t="shared" si="0"/>
        <v>6.3999999999999995</v>
      </c>
      <c r="C20" t="s">
        <v>28</v>
      </c>
      <c r="D20" s="2">
        <f>($D4*D$15)+($E4*D$14)+$F4</f>
        <v>22.599999999999998</v>
      </c>
    </row>
    <row r="21" spans="1:4" x14ac:dyDescent="0.25">
      <c r="A21" t="s">
        <v>29</v>
      </c>
      <c r="B21" s="2">
        <f>($D4*B$15)+($E4*0.33333333)+($F4*2)</f>
        <v>3.7999999819999997</v>
      </c>
      <c r="C21" t="s">
        <v>29</v>
      </c>
      <c r="D21" s="2">
        <f>($D4*D$15)+($E4*1)+($F4*2)</f>
        <v>7.3999999999999995</v>
      </c>
    </row>
    <row r="22" spans="1:4" x14ac:dyDescent="0.25">
      <c r="C22" t="s">
        <v>34</v>
      </c>
      <c r="D22" s="2">
        <f>($D5*D$15)+($E5*D$14)+($F5*2)</f>
        <v>50</v>
      </c>
    </row>
    <row r="23" spans="1:4" x14ac:dyDescent="0.25">
      <c r="B23" s="2"/>
      <c r="C23" t="s">
        <v>32</v>
      </c>
      <c r="D23" s="2">
        <f>($D5*D$15)+($E5*1)+($F5*2)</f>
        <v>14</v>
      </c>
    </row>
    <row r="24" spans="1:4" x14ac:dyDescent="0.25">
      <c r="C24" t="s">
        <v>35</v>
      </c>
      <c r="D24" s="2">
        <f>($D6*D$15)+($E6*D$14)+($F6*2)</f>
        <v>47.6</v>
      </c>
    </row>
    <row r="25" spans="1:4" x14ac:dyDescent="0.25">
      <c r="B25" s="2"/>
      <c r="C25" t="s">
        <v>33</v>
      </c>
      <c r="D25" s="2">
        <f>($D6*D$15)+($E6*1)+($F6*2)</f>
        <v>13.4</v>
      </c>
    </row>
    <row r="26" spans="1:4" x14ac:dyDescent="0.25">
      <c r="C26" t="s">
        <v>20</v>
      </c>
      <c r="D26" t="s">
        <v>37</v>
      </c>
    </row>
    <row r="30" spans="1:4" x14ac:dyDescent="0.25">
      <c r="A30" t="s">
        <v>0</v>
      </c>
      <c r="B30" t="s">
        <v>41</v>
      </c>
    </row>
    <row r="31" spans="1:4" x14ac:dyDescent="0.25">
      <c r="A31" t="s">
        <v>8</v>
      </c>
      <c r="B31" s="2">
        <f>13.99/E4</f>
        <v>2.590740740740741</v>
      </c>
    </row>
    <row r="32" spans="1:4" x14ac:dyDescent="0.25">
      <c r="A32" t="s">
        <v>38</v>
      </c>
      <c r="B32" s="2">
        <f>8.99/E5</f>
        <v>0.74916666666666665</v>
      </c>
    </row>
    <row r="33" spans="1:9" x14ac:dyDescent="0.25">
      <c r="A33" t="s">
        <v>39</v>
      </c>
      <c r="B33" s="2">
        <f>38/E5</f>
        <v>3.1666666666666665</v>
      </c>
    </row>
    <row r="34" spans="1:9" x14ac:dyDescent="0.25">
      <c r="A34" t="s">
        <v>40</v>
      </c>
      <c r="B34" s="2">
        <f>8.99/E6</f>
        <v>0.78859649122807018</v>
      </c>
    </row>
    <row r="39" spans="1:9" x14ac:dyDescent="0.25">
      <c r="A39" t="s">
        <v>0</v>
      </c>
      <c r="B39" t="s">
        <v>43</v>
      </c>
      <c r="C39" t="s">
        <v>1</v>
      </c>
      <c r="D39" t="s">
        <v>14</v>
      </c>
      <c r="E39" t="s">
        <v>4</v>
      </c>
      <c r="F39" t="s">
        <v>5</v>
      </c>
      <c r="G39" t="s">
        <v>45</v>
      </c>
      <c r="H39" t="s">
        <v>12</v>
      </c>
      <c r="I39" s="1" t="s">
        <v>13</v>
      </c>
    </row>
    <row r="40" spans="1:9" x14ac:dyDescent="0.25">
      <c r="A40" t="s">
        <v>6</v>
      </c>
      <c r="B40" t="s">
        <v>44</v>
      </c>
      <c r="C40" s="2">
        <v>0.23</v>
      </c>
      <c r="D40" s="2">
        <v>2.75</v>
      </c>
      <c r="E40" s="2">
        <v>0</v>
      </c>
      <c r="F40" s="2">
        <v>0</v>
      </c>
      <c r="G40" s="2">
        <v>0</v>
      </c>
      <c r="H40" t="s">
        <v>46</v>
      </c>
    </row>
    <row r="41" spans="1:9" x14ac:dyDescent="0.25">
      <c r="A41" t="s">
        <v>6</v>
      </c>
      <c r="B41" t="s">
        <v>47</v>
      </c>
      <c r="C41">
        <v>0.23</v>
      </c>
      <c r="D41">
        <v>2.5</v>
      </c>
      <c r="E41">
        <v>5</v>
      </c>
      <c r="F41">
        <v>50</v>
      </c>
      <c r="G41">
        <v>200</v>
      </c>
      <c r="H41" t="s">
        <v>46</v>
      </c>
    </row>
    <row r="42" spans="1:9" x14ac:dyDescent="0.25">
      <c r="A42" t="s">
        <v>6</v>
      </c>
      <c r="B42" t="s">
        <v>48</v>
      </c>
      <c r="C42">
        <v>0.23</v>
      </c>
      <c r="D42">
        <v>1.9</v>
      </c>
      <c r="E42">
        <v>8.5</v>
      </c>
      <c r="F42">
        <v>50</v>
      </c>
      <c r="G42">
        <v>200</v>
      </c>
      <c r="H42" t="s">
        <v>46</v>
      </c>
      <c r="I42" t="s">
        <v>52</v>
      </c>
    </row>
    <row r="43" spans="1:9" x14ac:dyDescent="0.25">
      <c r="A43" t="s">
        <v>6</v>
      </c>
      <c r="B43" t="s">
        <v>49</v>
      </c>
      <c r="C43">
        <v>0.23</v>
      </c>
      <c r="D43">
        <v>1.6</v>
      </c>
      <c r="E43">
        <v>15</v>
      </c>
      <c r="F43">
        <v>50</v>
      </c>
      <c r="G43">
        <v>200</v>
      </c>
      <c r="H43" t="s">
        <v>46</v>
      </c>
      <c r="I43" t="s">
        <v>52</v>
      </c>
    </row>
    <row r="44" spans="1:9" x14ac:dyDescent="0.25">
      <c r="A44" t="s">
        <v>7</v>
      </c>
      <c r="B44" t="s">
        <v>50</v>
      </c>
      <c r="C44">
        <v>0.28000000000000003</v>
      </c>
      <c r="D44">
        <v>2.4</v>
      </c>
      <c r="E44">
        <v>0</v>
      </c>
      <c r="F44">
        <v>20</v>
      </c>
      <c r="G44">
        <v>0</v>
      </c>
      <c r="H44" t="s">
        <v>51</v>
      </c>
      <c r="I44" t="s">
        <v>53</v>
      </c>
    </row>
    <row r="45" spans="1:9" x14ac:dyDescent="0.25">
      <c r="A45" t="s">
        <v>7</v>
      </c>
      <c r="B45" t="s">
        <v>49</v>
      </c>
      <c r="C45">
        <v>0.22</v>
      </c>
      <c r="D45">
        <v>1.8</v>
      </c>
      <c r="E45">
        <v>5</v>
      </c>
      <c r="F45">
        <v>20</v>
      </c>
      <c r="G45">
        <v>0</v>
      </c>
      <c r="H45" t="s">
        <v>51</v>
      </c>
      <c r="I45" t="s">
        <v>53</v>
      </c>
    </row>
    <row r="46" spans="1:9" x14ac:dyDescent="0.25">
      <c r="A46" t="s">
        <v>7</v>
      </c>
      <c r="B46" t="s">
        <v>54</v>
      </c>
      <c r="C46" t="s">
        <v>60</v>
      </c>
      <c r="D46">
        <v>0</v>
      </c>
      <c r="E46">
        <v>229</v>
      </c>
      <c r="F46">
        <v>149</v>
      </c>
      <c r="G46">
        <v>0</v>
      </c>
      <c r="H46" t="s">
        <v>55</v>
      </c>
      <c r="I46" t="s">
        <v>61</v>
      </c>
    </row>
    <row r="49" spans="1:7" x14ac:dyDescent="0.25">
      <c r="A49" t="s">
        <v>56</v>
      </c>
      <c r="B49" s="2">
        <v>0.13</v>
      </c>
    </row>
    <row r="50" spans="1:7" x14ac:dyDescent="0.25">
      <c r="A50" t="s">
        <v>57</v>
      </c>
      <c r="B50">
        <v>400</v>
      </c>
    </row>
    <row r="52" spans="1:7" x14ac:dyDescent="0.25">
      <c r="A52" t="s">
        <v>0</v>
      </c>
      <c r="B52" t="s">
        <v>43</v>
      </c>
      <c r="C52" t="s">
        <v>58</v>
      </c>
      <c r="D52" t="s">
        <v>59</v>
      </c>
    </row>
    <row r="53" spans="1:7" x14ac:dyDescent="0.25">
      <c r="A53" t="s">
        <v>6</v>
      </c>
      <c r="B53" t="s">
        <v>44</v>
      </c>
      <c r="C53" s="2">
        <f>C40+(B$49*D40)</f>
        <v>0.58750000000000002</v>
      </c>
      <c r="D53" s="3">
        <f>B$50/C53</f>
        <v>680.85106382978722</v>
      </c>
    </row>
    <row r="54" spans="1:7" x14ac:dyDescent="0.25">
      <c r="A54" t="s">
        <v>6</v>
      </c>
      <c r="B54" t="s">
        <v>47</v>
      </c>
      <c r="C54" s="2">
        <f t="shared" ref="C54:C58" si="1">C41+(B$49*D41)</f>
        <v>0.55500000000000005</v>
      </c>
      <c r="D54" s="3">
        <f>(B$50-E41)/C54</f>
        <v>711.7117117117117</v>
      </c>
    </row>
    <row r="55" spans="1:7" x14ac:dyDescent="0.25">
      <c r="A55" t="s">
        <v>6</v>
      </c>
      <c r="B55" t="s">
        <v>48</v>
      </c>
      <c r="C55" s="2">
        <f t="shared" si="1"/>
        <v>0.47699999999999998</v>
      </c>
      <c r="D55" s="3">
        <f t="shared" ref="D55:D58" si="2">(B$50-E42)/C55</f>
        <v>820.75471698113211</v>
      </c>
    </row>
    <row r="56" spans="1:7" x14ac:dyDescent="0.25">
      <c r="A56" t="s">
        <v>6</v>
      </c>
      <c r="B56" t="s">
        <v>49</v>
      </c>
      <c r="C56" s="2">
        <f t="shared" si="1"/>
        <v>0.43800000000000006</v>
      </c>
      <c r="D56" s="3">
        <f t="shared" si="2"/>
        <v>878.99543378995418</v>
      </c>
    </row>
    <row r="57" spans="1:7" x14ac:dyDescent="0.25">
      <c r="A57" t="s">
        <v>7</v>
      </c>
      <c r="B57" t="s">
        <v>50</v>
      </c>
      <c r="C57" s="2">
        <f t="shared" si="1"/>
        <v>0.59200000000000008</v>
      </c>
      <c r="D57" s="3">
        <f t="shared" si="2"/>
        <v>675.67567567567562</v>
      </c>
    </row>
    <row r="58" spans="1:7" x14ac:dyDescent="0.25">
      <c r="A58" t="s">
        <v>7</v>
      </c>
      <c r="B58" t="s">
        <v>49</v>
      </c>
      <c r="C58" s="2">
        <f t="shared" si="1"/>
        <v>0.45400000000000001</v>
      </c>
      <c r="D58" s="3">
        <f t="shared" si="2"/>
        <v>870.04405286343615</v>
      </c>
    </row>
    <row r="59" spans="1:7" x14ac:dyDescent="0.25">
      <c r="A59" t="s">
        <v>7</v>
      </c>
      <c r="B59" t="s">
        <v>54</v>
      </c>
      <c r="C59" s="2">
        <f>400/D59</f>
        <v>0.16877637130801687</v>
      </c>
      <c r="D59" s="3">
        <v>2370</v>
      </c>
    </row>
    <row r="61" spans="1:7" x14ac:dyDescent="0.25">
      <c r="A61" t="s">
        <v>62</v>
      </c>
    </row>
    <row r="62" spans="1:7" x14ac:dyDescent="0.25">
      <c r="A62" t="s">
        <v>57</v>
      </c>
      <c r="B62">
        <v>500</v>
      </c>
    </row>
    <row r="63" spans="1:7" x14ac:dyDescent="0.25">
      <c r="A63" t="s">
        <v>0</v>
      </c>
      <c r="B63" t="s">
        <v>43</v>
      </c>
      <c r="C63" t="s">
        <v>1</v>
      </c>
      <c r="D63" t="s">
        <v>14</v>
      </c>
      <c r="E63" t="s">
        <v>58</v>
      </c>
      <c r="F63" t="s">
        <v>4</v>
      </c>
      <c r="G63" t="s">
        <v>59</v>
      </c>
    </row>
    <row r="64" spans="1:7" x14ac:dyDescent="0.25">
      <c r="A64" t="s">
        <v>6</v>
      </c>
      <c r="B64" t="s">
        <v>44</v>
      </c>
      <c r="C64" s="2">
        <v>0.26</v>
      </c>
      <c r="D64" s="2">
        <v>3</v>
      </c>
      <c r="E64" s="2">
        <f>C64+(B$49*D64)</f>
        <v>0.65</v>
      </c>
      <c r="F64" s="2">
        <v>0</v>
      </c>
      <c r="G64" s="3">
        <f>(B$62-F64)/E64</f>
        <v>769.23076923076917</v>
      </c>
    </row>
    <row r="65" spans="1:7" x14ac:dyDescent="0.25">
      <c r="A65" t="s">
        <v>6</v>
      </c>
      <c r="B65" t="s">
        <v>47</v>
      </c>
      <c r="C65" s="2">
        <v>0.26</v>
      </c>
      <c r="D65" s="2">
        <v>2.75</v>
      </c>
      <c r="E65" s="2">
        <f t="shared" ref="E65:E67" si="3">C65+(B$49*D65)</f>
        <v>0.61750000000000005</v>
      </c>
      <c r="F65" s="2">
        <v>5</v>
      </c>
      <c r="G65" s="3">
        <f t="shared" ref="G65:G66" si="4">(B$62-F65)/E65</f>
        <v>801.61943319838053</v>
      </c>
    </row>
    <row r="66" spans="1:7" x14ac:dyDescent="0.25">
      <c r="A66" t="s">
        <v>6</v>
      </c>
      <c r="B66" t="s">
        <v>48</v>
      </c>
      <c r="C66" s="2">
        <v>0.26</v>
      </c>
      <c r="D66" s="2">
        <v>2.1</v>
      </c>
      <c r="E66" s="2">
        <f t="shared" si="3"/>
        <v>0.53300000000000003</v>
      </c>
      <c r="F66" s="2">
        <v>8.5</v>
      </c>
      <c r="G66" s="3">
        <f t="shared" si="4"/>
        <v>922.13883677298304</v>
      </c>
    </row>
    <row r="67" spans="1:7" x14ac:dyDescent="0.25">
      <c r="A67" t="s">
        <v>6</v>
      </c>
      <c r="B67" t="s">
        <v>49</v>
      </c>
      <c r="C67" s="2">
        <v>0.26</v>
      </c>
      <c r="D67" s="2">
        <v>1.9</v>
      </c>
      <c r="E67" s="2">
        <f t="shared" si="3"/>
        <v>0.50700000000000001</v>
      </c>
      <c r="F67" s="2">
        <v>15</v>
      </c>
      <c r="G67" s="3">
        <f>(B$62-F67)/E67</f>
        <v>956.60749506903358</v>
      </c>
    </row>
    <row r="69" spans="1:7" x14ac:dyDescent="0.25">
      <c r="A69" t="s">
        <v>63</v>
      </c>
    </row>
    <row r="70" spans="1:7" x14ac:dyDescent="0.25">
      <c r="A70" t="s">
        <v>57</v>
      </c>
      <c r="B70">
        <v>600</v>
      </c>
    </row>
    <row r="71" spans="1:7" x14ac:dyDescent="0.25">
      <c r="A71" t="s">
        <v>0</v>
      </c>
      <c r="B71" t="s">
        <v>43</v>
      </c>
      <c r="C71" t="s">
        <v>1</v>
      </c>
      <c r="D71" t="s">
        <v>14</v>
      </c>
      <c r="E71" t="s">
        <v>58</v>
      </c>
      <c r="F71" t="s">
        <v>4</v>
      </c>
      <c r="G71" t="s">
        <v>59</v>
      </c>
    </row>
    <row r="72" spans="1:7" x14ac:dyDescent="0.25">
      <c r="A72" t="s">
        <v>6</v>
      </c>
      <c r="B72" t="s">
        <v>44</v>
      </c>
      <c r="C72" s="2">
        <v>0.28999999999999998</v>
      </c>
      <c r="D72" s="2">
        <v>3.5</v>
      </c>
      <c r="E72" s="2">
        <f>C72+(B$49*D72)</f>
        <v>0.745</v>
      </c>
      <c r="F72" s="2">
        <v>0</v>
      </c>
      <c r="G72" s="3">
        <f>(B$70-F72)/E72</f>
        <v>805.36912751677858</v>
      </c>
    </row>
    <row r="73" spans="1:7" x14ac:dyDescent="0.25">
      <c r="A73" t="s">
        <v>6</v>
      </c>
      <c r="B73" t="s">
        <v>47</v>
      </c>
      <c r="C73" s="2">
        <v>0.28999999999999998</v>
      </c>
      <c r="D73" s="2">
        <v>3.25</v>
      </c>
      <c r="E73" s="2">
        <f t="shared" ref="E73:E75" si="5">C73+(B$49*D73)</f>
        <v>0.71249999999999991</v>
      </c>
      <c r="F73" s="2">
        <v>5</v>
      </c>
      <c r="G73" s="3">
        <f t="shared" ref="G73:G75" si="6">(B$70-F73)/E73</f>
        <v>835.0877192982457</v>
      </c>
    </row>
    <row r="74" spans="1:7" x14ac:dyDescent="0.25">
      <c r="A74" t="s">
        <v>6</v>
      </c>
      <c r="B74" t="s">
        <v>48</v>
      </c>
      <c r="C74" s="2">
        <v>0.28999999999999998</v>
      </c>
      <c r="D74" s="2">
        <v>2.75</v>
      </c>
      <c r="E74" s="2">
        <f t="shared" si="5"/>
        <v>0.64749999999999996</v>
      </c>
      <c r="F74" s="2">
        <v>8.5</v>
      </c>
      <c r="G74" s="3">
        <f t="shared" si="6"/>
        <v>913.51351351351354</v>
      </c>
    </row>
    <row r="75" spans="1:7" x14ac:dyDescent="0.25">
      <c r="A75" t="s">
        <v>6</v>
      </c>
      <c r="B75" t="s">
        <v>49</v>
      </c>
      <c r="C75" s="2">
        <v>0.28999999999999998</v>
      </c>
      <c r="D75" s="2">
        <v>2.4</v>
      </c>
      <c r="E75" s="2">
        <f t="shared" si="5"/>
        <v>0.60199999999999998</v>
      </c>
      <c r="F75" s="2">
        <v>15</v>
      </c>
      <c r="G75" s="3">
        <f t="shared" si="6"/>
        <v>971.76079734219275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dcterms:created xsi:type="dcterms:W3CDTF">2021-01-23T12:10:43Z</dcterms:created>
  <dcterms:modified xsi:type="dcterms:W3CDTF">2021-02-07T15:18:58Z</dcterms:modified>
</cp:coreProperties>
</file>